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Анара\Desktop\A-Cars\Отчетность\Финансовая\2 квартал 2025\КАСЕ\"/>
    </mc:Choice>
  </mc:AlternateContent>
  <xr:revisionPtr revIDLastSave="0" documentId="13_ncr:1_{BF3CC991-D61A-4A71-9EBD-08D94759A1E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Баланс" sheetId="1" r:id="rId1"/>
    <sheet name="ОСД" sheetId="5" r:id="rId2"/>
    <sheet name="ОДДС" sheetId="2" r:id="rId3"/>
    <sheet name="ОИК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C35" i="2"/>
  <c r="C32" i="2" s="1"/>
  <c r="C31" i="2"/>
  <c r="C30" i="2"/>
  <c r="C27" i="2" s="1"/>
  <c r="D27" i="2"/>
  <c r="D36" i="2" s="1"/>
  <c r="C23" i="2"/>
  <c r="C22" i="2" s="1"/>
  <c r="C24" i="2" s="1"/>
  <c r="C17" i="2"/>
  <c r="C16" i="2"/>
  <c r="C15" i="2"/>
  <c r="C14" i="2"/>
  <c r="C13" i="2"/>
  <c r="C12" i="2"/>
  <c r="D11" i="2"/>
  <c r="C10" i="2"/>
  <c r="C9" i="2"/>
  <c r="C7" i="2"/>
  <c r="C6" i="2" s="1"/>
  <c r="D6" i="2"/>
  <c r="D18" i="2" s="1"/>
  <c r="C11" i="2" l="1"/>
  <c r="C18" i="2" s="1"/>
  <c r="C36" i="2"/>
  <c r="C38" i="2" l="1"/>
  <c r="C40" i="2" s="1"/>
  <c r="C12" i="5" l="1"/>
  <c r="C7" i="5" l="1"/>
  <c r="C15" i="5" s="1"/>
  <c r="C17" i="5" s="1"/>
  <c r="C19" i="5" s="1"/>
  <c r="D7" i="5"/>
  <c r="D12" i="5" s="1"/>
  <c r="D15" i="5" s="1"/>
  <c r="D17" i="5" s="1"/>
  <c r="D19" i="5" s="1"/>
  <c r="C15" i="1"/>
  <c r="C30" i="1"/>
  <c r="C26" i="1"/>
  <c r="C21" i="1"/>
  <c r="C10" i="1"/>
  <c r="C31" i="1" l="1"/>
  <c r="C32" i="1"/>
  <c r="C16" i="1"/>
</calcChain>
</file>

<file path=xl/sharedStrings.xml><?xml version="1.0" encoding="utf-8"?>
<sst xmlns="http://schemas.openxmlformats.org/spreadsheetml/2006/main" count="158" uniqueCount="105">
  <si>
    <t>Долгосрочные активы</t>
  </si>
  <si>
    <t>ИТОГО ОБЯЗАТЕЛЬСТВА</t>
  </si>
  <si>
    <t>-</t>
  </si>
  <si>
    <t>ОБЯЗАТЕЛЬСТВА</t>
  </si>
  <si>
    <t>корпоративный подоходный налог</t>
  </si>
  <si>
    <t>другие платежи в бюджет</t>
  </si>
  <si>
    <t>прочие выплаты</t>
  </si>
  <si>
    <t>прочие поступления</t>
  </si>
  <si>
    <t>получение займов</t>
  </si>
  <si>
    <t>ПРОМЕЖУТОЧНЫЙ ОТЧЕТ ОБ ИЗМЕНЕНИЯХ В КАПИТАЛЕ</t>
  </si>
  <si>
    <t>Уставный капитал</t>
  </si>
  <si>
    <t>Прим.</t>
  </si>
  <si>
    <t>Расходы по корпоративному подоходному налогу</t>
  </si>
  <si>
    <t>АКТИВЫ</t>
  </si>
  <si>
    <t>ТОО "A-cars"</t>
  </si>
  <si>
    <t>пополнение уставного капитала</t>
  </si>
  <si>
    <t>Дополнительно оплаченный капитал</t>
  </si>
  <si>
    <t>Итого совокупный убыток за период</t>
  </si>
  <si>
    <t>Пополнение уставного капитала</t>
  </si>
  <si>
    <t>Директор                                                                                                         _______________________________</t>
  </si>
  <si>
    <t xml:space="preserve">                                                                                                                                                Успанов С.Ж.</t>
  </si>
  <si>
    <t>chek</t>
  </si>
  <si>
    <t>Итого совокупный доход за период</t>
  </si>
  <si>
    <t>Основные средства</t>
  </si>
  <si>
    <t>Нематериальные активы</t>
  </si>
  <si>
    <t>Авансы выданные под поставку основных средств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</si>
  <si>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</si>
  <si>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</si>
  <si>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</si>
  <si>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</si>
  <si>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Денежные средства и их эквиваленты</t>
  </si>
  <si>
    <t>Итого краткосрочные активы</t>
  </si>
  <si>
    <t>ИТОГО АКТИВЫ</t>
  </si>
  <si>
    <t>СОБСТВЕННЫЙ КАПИТАЛ</t>
  </si>
  <si>
    <t>Нераспределенная прибыль / (непокрытый убыток)</t>
  </si>
  <si>
    <t>Итого собственный капитал</t>
  </si>
  <si>
    <t>Долгосрочные обязательства</t>
  </si>
  <si>
    <t>Выпущенные долговые ценные бумаги</t>
  </si>
  <si>
    <t>Займы полученные</t>
  </si>
  <si>
    <t>Итого долгосрочные обязательства</t>
  </si>
  <si>
    <t>Краткосрочные обязательства</t>
  </si>
  <si>
    <t>Корпоративный подоходный налог к уплате</t>
  </si>
  <si>
    <t>Торговая и прочая кредиторская задолженность</t>
  </si>
  <si>
    <t>Итого краткосрочные обязательства</t>
  </si>
  <si>
    <t>ИТОГО СОБСТВЕННЫЙ КАПИТАЛ И ОБЯЗАТЕЛЬСТВА</t>
  </si>
  <si>
    <t>2025 год</t>
  </si>
  <si>
    <t>2024 год</t>
  </si>
  <si>
    <t>Выручка от аренды автомобилей</t>
  </si>
  <si>
    <t>Себестоимость аренды</t>
  </si>
  <si>
    <t>Валовый доход</t>
  </si>
  <si>
    <t>Коммерческие расходы</t>
  </si>
  <si>
    <t>Административные расходы</t>
  </si>
  <si>
    <t>Прочие доходы</t>
  </si>
  <si>
    <t>Прочие расходы</t>
  </si>
  <si>
    <t>Доход/(Убыток) до доходов и расходов по финансированию и налогообложения</t>
  </si>
  <si>
    <t>Процентные доходы</t>
  </si>
  <si>
    <t>Процентные расходы</t>
  </si>
  <si>
    <t>Прибыль/(Убыток) до налогообложения</t>
  </si>
  <si>
    <t>Прибыль/(Убыток) за год</t>
  </si>
  <si>
    <t>Прочий совокупный доход за год</t>
  </si>
  <si>
    <t>Итого совокупный доход/(убыток) за год</t>
  </si>
  <si>
    <t>Нераспределенная прибыль / (убыток)</t>
  </si>
  <si>
    <t>Итого капитал</t>
  </si>
  <si>
    <t>На 1 января текущего года</t>
  </si>
  <si>
    <t>Прибыль за период</t>
  </si>
  <si>
    <t>Сальдо на 1 января предыдущего года</t>
  </si>
  <si>
    <t>(31 887)</t>
  </si>
  <si>
    <t>Прибыль (убыток) за период</t>
  </si>
  <si>
    <r>
      <t xml:space="preserve">                                                                                                                                         </t>
    </r>
    <r>
      <rPr>
        <b/>
        <sz val="10"/>
        <color rgb="FF000000"/>
        <rFont val="Times New Roman"/>
        <family val="1"/>
        <charset val="204"/>
      </rPr>
      <t>Период, закончившийся 31 марта</t>
    </r>
  </si>
  <si>
    <t>I. Движение денежных средств от операционной деятельности</t>
  </si>
  <si>
    <t xml:space="preserve">1. Поступление денежных средств, всего </t>
  </si>
  <si>
    <t>реализация товаров, услуг</t>
  </si>
  <si>
    <t>проценты полученные по операциям «обратное РЕПО»</t>
  </si>
  <si>
    <t>проценты полученные по депозитам</t>
  </si>
  <si>
    <t>2. Выбытие денежных средств, всего</t>
  </si>
  <si>
    <t>платежи поставщикам за товары и услуги</t>
  </si>
  <si>
    <t>авансы, выданные поставщикам товаров и услуг</t>
  </si>
  <si>
    <t>выплаты по заработной плате</t>
  </si>
  <si>
    <t xml:space="preserve">3. Чистое движение денег от операционной деятельности </t>
  </si>
  <si>
    <t>II. Движение денег от инвестиционной деятельности</t>
  </si>
  <si>
    <t>1. Поступление денежных средств, всего</t>
  </si>
  <si>
    <t>приобретение основных средств и нематериальных активов</t>
  </si>
  <si>
    <t>3. Чистое движение денег от инвестиционной деятельности</t>
  </si>
  <si>
    <t>III. Движение денег от финансовой деятельности</t>
  </si>
  <si>
    <t>продажа «зеленных» облигаций</t>
  </si>
  <si>
    <t>Выплата процентов по облигациям</t>
  </si>
  <si>
    <t>Возврат займов</t>
  </si>
  <si>
    <t>3. Чистое движение денег от финансовой деятельности</t>
  </si>
  <si>
    <t>Итого: Увеличение +/- уменьшение денежных средств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</si>
  <si>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</si>
  <si>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</si>
  <si>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                                                                                                                                   </t>
  </si>
  <si>
    <t>тыс.тенге</t>
  </si>
  <si>
    <t>тыс. тенге</t>
  </si>
  <si>
    <t>30 июня 2025 года</t>
  </si>
  <si>
    <t>ПРОМЕЖУТОЧНЫЙ  ОТЧЕТ О ФИНАНСОВОМ ПОЛОЖЕНИИ
По состоянию на 30 июня 2025 года</t>
  </si>
  <si>
    <t>ПРОМЕЖУТОЧНЫЙ  ОТЧЕТ О СОВОКУПНОМ ДОХОДЕ/(УБЫТКЕ)
За период, закончившийся  30 июня 2025 года</t>
  </si>
  <si>
    <t xml:space="preserve">  Период, закончившийся 30 июня</t>
  </si>
  <si>
    <t>ПРОМЕЖУТОЧНЫЙ  ОТЧЕТ О ДВИЖЕНИИ ДЕНЕЖНЫХ СРЕДСТВ
За период, закончившийся  30 июня 2025 года</t>
  </si>
  <si>
    <t>Период, закончившийся 30 июня</t>
  </si>
  <si>
    <t>На 30 июня 2025 года</t>
  </si>
  <si>
    <t>На 30 июня 2024 года</t>
  </si>
  <si>
    <t>Дисконт по займам полученным</t>
  </si>
  <si>
    <t>01 января 2025 года</t>
  </si>
  <si>
    <t>Прочие выплаты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</si>
</sst>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0"/>
    <numFmt numFmtId="165" formatCode="#,##0.000_);\(#,##0.000\)"/>
    <numFmt numFmtId="166" formatCode="_-* #,##0_-;\-* #,##0_-;_-* &quot;-&quot;??_-;_-@_-"/>
    <numFmt numFmtId="167" formatCode="#,##0,"/>
  </numFmts>
  <fonts count="17" x14ac:knownFonts="1">
    <font>
      <sz val="10"/>
      <color rgb="FF000000"/>
      <name val="Times New Roman"/>
      <charset val="204"/>
    </font>
    <font>
      <sz val="9"/>
      <name val="Arial"/>
      <family val="2"/>
      <charset val="204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name val="Arial"/>
      <family val="2"/>
    </font>
    <font>
      <b/>
      <sz val="8"/>
      <name val="Microsoft Sans Serif"/>
      <family val="2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9.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131313"/>
      </bottom>
      <diagonal/>
    </border>
    <border>
      <left/>
      <right/>
      <top style="thin">
        <color rgb="FF13131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43" fontId="16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6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right" vertical="top" shrinkToFit="1"/>
    </xf>
    <xf numFmtId="3" fontId="0" fillId="0" borderId="0" xfId="0" applyNumberFormat="1" applyAlignment="1">
      <alignment horizontal="left" vertical="top"/>
    </xf>
    <xf numFmtId="165" fontId="0" fillId="0" borderId="0" xfId="0" applyNumberFormat="1" applyAlignment="1">
      <alignment horizontal="left" vertical="top"/>
    </xf>
    <xf numFmtId="4" fontId="1" fillId="0" borderId="0" xfId="1" applyNumberFormat="1" applyFont="1" applyAlignment="1">
      <alignment horizontal="right" vertical="top" wrapText="1"/>
    </xf>
    <xf numFmtId="4" fontId="10" fillId="0" borderId="0" xfId="1" applyNumberFormat="1" applyFont="1" applyAlignment="1">
      <alignment horizontal="right" vertical="top" wrapText="1"/>
    </xf>
    <xf numFmtId="4" fontId="1" fillId="0" borderId="0" xfId="1" applyNumberFormat="1" applyFont="1" applyAlignment="1">
      <alignment horizontal="right" vertical="center"/>
    </xf>
    <xf numFmtId="4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/>
    </xf>
    <xf numFmtId="3" fontId="14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0" fontId="13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4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3" fontId="4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4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5" fillId="0" borderId="5" xfId="0" applyFont="1" applyBorder="1" applyAlignment="1">
      <alignment horizontal="right"/>
    </xf>
    <xf numFmtId="166" fontId="5" fillId="0" borderId="0" xfId="3" applyNumberFormat="1" applyFont="1" applyAlignment="1">
      <alignment horizontal="right" vertical="center"/>
    </xf>
    <xf numFmtId="166" fontId="5" fillId="0" borderId="4" xfId="3" applyNumberFormat="1" applyFont="1" applyBorder="1" applyAlignment="1">
      <alignment horizontal="right" vertical="center"/>
    </xf>
    <xf numFmtId="166" fontId="5" fillId="0" borderId="4" xfId="3" applyNumberFormat="1" applyFont="1" applyBorder="1" applyAlignment="1">
      <alignment horizontal="right" vertical="center" wrapText="1"/>
    </xf>
    <xf numFmtId="166" fontId="5" fillId="0" borderId="0" xfId="3" applyNumberFormat="1" applyFont="1" applyAlignment="1">
      <alignment horizontal="right" vertical="center" wrapText="1"/>
    </xf>
    <xf numFmtId="167" fontId="5" fillId="0" borderId="0" xfId="0" applyNumberFormat="1" applyFont="1" applyAlignment="1">
      <alignment horizontal="right" vertical="center" wrapText="1"/>
    </xf>
    <xf numFmtId="167" fontId="5" fillId="0" borderId="4" xfId="0" applyNumberFormat="1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/>
    </xf>
    <xf numFmtId="167" fontId="4" fillId="0" borderId="3" xfId="0" applyNumberFormat="1" applyFont="1" applyBorder="1" applyAlignment="1">
      <alignment horizontal="right" vertical="center"/>
    </xf>
    <xf numFmtId="167" fontId="8" fillId="0" borderId="3" xfId="3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0" fillId="0" borderId="1" xfId="0" applyBorder="1" applyAlignment="1">
      <alignment horizontal="righ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center" wrapText="1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67" fontId="5" fillId="0" borderId="0" xfId="3" applyNumberFormat="1" applyFont="1" applyBorder="1" applyAlignment="1">
      <alignment horizontal="right" vertical="center"/>
    </xf>
    <xf numFmtId="167" fontId="5" fillId="0" borderId="4" xfId="3" applyNumberFormat="1" applyFont="1" applyBorder="1" applyAlignment="1">
      <alignment horizontal="right" vertical="center"/>
    </xf>
  </cellXfs>
  <cellStyles count="4">
    <cellStyle name="Обычный" xfId="0" builtinId="0"/>
    <cellStyle name="Обычный 2" xfId="2" xr:uid="{7F68D6EC-166E-4DFE-8A8D-F6E2A623998F}"/>
    <cellStyle name="Обычный_Баланс" xfId="1" xr:uid="{C8A48004-0A1E-4C49-813B-28FEE6FD2AEA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</xdr:colOff>
      <xdr:row>2</xdr:row>
      <xdr:rowOff>0</xdr:rowOff>
    </xdr:from>
    <xdr:ext cx="5675630" cy="0"/>
    <xdr:sp macro="" textlink="">
      <xdr:nvSpPr>
        <xdr:cNvPr id="2" name="Shape 2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288" y="2728341"/>
          <a:ext cx="5675630" cy="0"/>
        </a:xfrm>
        <a:custGeom>
          <a:avLst/>
          <a:gdLst/>
          <a:ahLst/>
          <a:cxnLst/>
          <a:rect l="0" t="0" r="0" b="0"/>
          <a:pathLst>
            <a:path w="5675630">
              <a:moveTo>
                <a:pt x="0" y="0"/>
              </a:moveTo>
              <a:lnTo>
                <a:pt x="5675376" y="0"/>
              </a:lnTo>
            </a:path>
          </a:pathLst>
        </a:custGeom>
        <a:ln w="9144">
          <a:solidFill>
            <a:srgbClr val="181818"/>
          </a:solidFill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40;&#1085;&#1072;&#1088;&#1072;\Desktop\A-Cars\&#1054;&#1090;&#1095;&#1077;&#1090;&#1085;&#1086;&#1089;&#1090;&#1100;\&#1060;&#1080;&#1085;&#1072;&#1085;&#1089;&#1086;&#1074;&#1072;&#1103;\2%20&#1082;&#1074;&#1072;&#1088;&#1090;&#1072;&#1083;%202025\&#1050;&#1040;&#1057;&#1045;\&#1060;&#1054;%20&#1079;&#1072;%201&#1082;&#1074;%20&#1074;%20KASE%20&#8212;%20&#1082;&#1086;&#1087;&#1080;&#1103;.xlsx" TargetMode="External"/><Relationship Id="rId1" Type="http://schemas.openxmlformats.org/officeDocument/2006/relationships/externalLinkPath" Target="&#1060;&#1054;%20&#1079;&#1072;%201&#1082;&#1074;%20&#1074;%20KASE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аланс"/>
      <sheetName val="ОСД"/>
      <sheetName val="ОДДС"/>
      <sheetName val="Лист6"/>
      <sheetName val="ОИК"/>
      <sheetName val="Лист1"/>
      <sheetName val="Лист5"/>
      <sheetName val="Лист2"/>
      <sheetName val="Лист3"/>
      <sheetName val="Лист4"/>
    </sheetNames>
    <sheetDataSet>
      <sheetData sheetId="0"/>
      <sheetData sheetId="1"/>
      <sheetData sheetId="2"/>
      <sheetData sheetId="3">
        <row r="244">
          <cell r="I244">
            <v>39656594</v>
          </cell>
        </row>
        <row r="245">
          <cell r="I245">
            <v>14081692.49</v>
          </cell>
        </row>
        <row r="246">
          <cell r="I246">
            <v>151488689.28</v>
          </cell>
        </row>
      </sheetData>
      <sheetData sheetId="4"/>
      <sheetData sheetId="5">
        <row r="28">
          <cell r="D28">
            <v>186473766.84999999</v>
          </cell>
        </row>
        <row r="31">
          <cell r="D31">
            <v>786035658.27999997</v>
          </cell>
        </row>
        <row r="32">
          <cell r="E32">
            <v>202800</v>
          </cell>
        </row>
        <row r="34">
          <cell r="D34">
            <v>1150000</v>
          </cell>
          <cell r="E34">
            <v>130375766.25</v>
          </cell>
        </row>
        <row r="35">
          <cell r="E35">
            <v>90000000</v>
          </cell>
        </row>
        <row r="36">
          <cell r="E36">
            <v>292500000</v>
          </cell>
        </row>
        <row r="37">
          <cell r="E37">
            <v>63991011.630000003</v>
          </cell>
          <cell r="H37">
            <v>15555538.98</v>
          </cell>
        </row>
        <row r="42">
          <cell r="H42">
            <v>2904400</v>
          </cell>
          <cell r="I42">
            <v>53304768.729999997</v>
          </cell>
        </row>
        <row r="45">
          <cell r="E45">
            <v>43395632.5</v>
          </cell>
        </row>
        <row r="46">
          <cell r="E46">
            <v>3283305</v>
          </cell>
        </row>
        <row r="47">
          <cell r="D47">
            <v>1179600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workbookViewId="0">
      <selection activeCell="A34" sqref="A34"/>
    </sheetView>
  </sheetViews>
  <sheetFormatPr defaultColWidth="9.33203125" defaultRowHeight="12.75" x14ac:dyDescent="0.2"/>
  <cols>
    <col min="1" max="1" width="55.6640625" style="1" customWidth="1"/>
    <col min="2" max="2" width="8.6640625" style="1" customWidth="1"/>
    <col min="3" max="3" width="24" style="1" customWidth="1"/>
    <col min="4" max="4" width="21.5" style="1" customWidth="1"/>
    <col min="5" max="5" width="13.83203125" style="1" customWidth="1"/>
    <col min="6" max="6" width="11.33203125" style="1" customWidth="1"/>
    <col min="7" max="7" width="11.6640625" style="1" customWidth="1"/>
    <col min="8" max="16384" width="9.33203125" style="1"/>
  </cols>
  <sheetData>
    <row r="1" spans="1:4" x14ac:dyDescent="0.2">
      <c r="A1" s="6" t="s">
        <v>14</v>
      </c>
      <c r="B1" s="2"/>
    </row>
    <row r="2" spans="1:4" ht="40.5" customHeight="1" x14ac:dyDescent="0.2">
      <c r="A2" s="20" t="s">
        <v>95</v>
      </c>
      <c r="B2" s="3"/>
      <c r="C2" s="88" t="s">
        <v>92</v>
      </c>
      <c r="D2" s="88"/>
    </row>
    <row r="3" spans="1:4" ht="9.75" customHeight="1" x14ac:dyDescent="0.2">
      <c r="A3" s="21"/>
      <c r="B3"/>
      <c r="C3"/>
      <c r="D3"/>
    </row>
    <row r="4" spans="1:4" ht="12.75" customHeight="1" thickBot="1" x14ac:dyDescent="0.25">
      <c r="A4" s="23"/>
      <c r="B4" s="24" t="s">
        <v>11</v>
      </c>
      <c r="C4" s="25" t="s">
        <v>94</v>
      </c>
      <c r="D4" s="25" t="s">
        <v>103</v>
      </c>
    </row>
    <row r="5" spans="1:4" ht="20.100000000000001" customHeight="1" x14ac:dyDescent="0.2">
      <c r="A5" s="26" t="s">
        <v>13</v>
      </c>
      <c r="B5" s="27"/>
      <c r="C5" s="27"/>
      <c r="D5" s="27"/>
    </row>
    <row r="6" spans="1:4" ht="20.100000000000001" customHeight="1" x14ac:dyDescent="0.2">
      <c r="A6" s="26" t="s">
        <v>0</v>
      </c>
      <c r="B6" s="27"/>
      <c r="C6" s="27"/>
      <c r="D6" s="27"/>
    </row>
    <row r="7" spans="1:4" x14ac:dyDescent="0.2">
      <c r="A7" s="28" t="s">
        <v>23</v>
      </c>
      <c r="B7" s="29">
        <v>5</v>
      </c>
      <c r="C7" s="75">
        <v>3649271</v>
      </c>
      <c r="D7" s="31">
        <v>2900146</v>
      </c>
    </row>
    <row r="8" spans="1:4" ht="15" x14ac:dyDescent="0.2">
      <c r="A8" s="28" t="s">
        <v>24</v>
      </c>
      <c r="B8" s="27"/>
      <c r="C8" s="30">
        <v>47</v>
      </c>
      <c r="D8" s="30">
        <v>57</v>
      </c>
    </row>
    <row r="9" spans="1:4" ht="12.75" customHeight="1" thickBot="1" x14ac:dyDescent="0.25">
      <c r="A9" s="22" t="s">
        <v>25</v>
      </c>
      <c r="B9" s="32">
        <v>6</v>
      </c>
      <c r="C9" s="33">
        <v>7840</v>
      </c>
      <c r="D9" s="33">
        <v>1016130</v>
      </c>
    </row>
    <row r="10" spans="1:4" ht="20.100000000000001" customHeight="1" thickBot="1" x14ac:dyDescent="0.25">
      <c r="A10" s="23" t="s">
        <v>26</v>
      </c>
      <c r="B10" s="32"/>
      <c r="C10" s="34">
        <f>C7+C8+C9</f>
        <v>3657158</v>
      </c>
      <c r="D10" s="34">
        <v>3916333</v>
      </c>
    </row>
    <row r="11" spans="1:4" ht="20.100000000000001" customHeight="1" x14ac:dyDescent="0.2">
      <c r="A11" s="26" t="s">
        <v>27</v>
      </c>
      <c r="B11" s="27"/>
      <c r="C11" s="27"/>
      <c r="D11" s="86"/>
    </row>
    <row r="12" spans="1:4" ht="12.75" customHeight="1" x14ac:dyDescent="0.2">
      <c r="A12" s="28" t="s">
        <v>28</v>
      </c>
      <c r="B12" s="29">
        <v>7</v>
      </c>
      <c r="C12" s="31">
        <v>37486</v>
      </c>
      <c r="D12" s="31">
        <v>32468</v>
      </c>
    </row>
    <row r="13" spans="1:4" ht="12.75" customHeight="1" x14ac:dyDescent="0.2">
      <c r="A13" s="28" t="s">
        <v>29</v>
      </c>
      <c r="B13" s="29">
        <v>8</v>
      </c>
      <c r="C13" s="31">
        <v>333129</v>
      </c>
      <c r="D13" s="31">
        <v>304826</v>
      </c>
    </row>
    <row r="14" spans="1:4" ht="12.75" customHeight="1" thickBot="1" x14ac:dyDescent="0.25">
      <c r="A14" s="22" t="s">
        <v>30</v>
      </c>
      <c r="B14" s="32">
        <v>9</v>
      </c>
      <c r="C14" s="33">
        <v>574553</v>
      </c>
      <c r="D14" s="33">
        <v>186474</v>
      </c>
    </row>
    <row r="15" spans="1:4" ht="12.75" customHeight="1" thickBot="1" x14ac:dyDescent="0.25">
      <c r="A15" s="23" t="s">
        <v>31</v>
      </c>
      <c r="B15" s="32"/>
      <c r="C15" s="34">
        <f>C12+C13+C14</f>
        <v>945168</v>
      </c>
      <c r="D15" s="34">
        <v>523768</v>
      </c>
    </row>
    <row r="16" spans="1:4" ht="12.75" customHeight="1" thickBot="1" x14ac:dyDescent="0.25">
      <c r="A16" s="23" t="s">
        <v>32</v>
      </c>
      <c r="B16" s="32"/>
      <c r="C16" s="34">
        <f>C10+C15</f>
        <v>4602326</v>
      </c>
      <c r="D16" s="34">
        <v>4440101</v>
      </c>
    </row>
    <row r="17" spans="1:7" ht="12.75" customHeight="1" x14ac:dyDescent="0.2">
      <c r="A17" s="26" t="s">
        <v>33</v>
      </c>
      <c r="B17" s="27"/>
      <c r="C17" s="35"/>
      <c r="D17" s="87"/>
    </row>
    <row r="18" spans="1:7" ht="12.75" customHeight="1" x14ac:dyDescent="0.2">
      <c r="A18" s="28" t="s">
        <v>10</v>
      </c>
      <c r="B18" s="29">
        <v>10</v>
      </c>
      <c r="C18" s="31">
        <v>344720</v>
      </c>
      <c r="D18" s="31">
        <v>344720</v>
      </c>
    </row>
    <row r="19" spans="1:7" ht="12.75" customHeight="1" x14ac:dyDescent="0.2">
      <c r="A19" s="28" t="s">
        <v>16</v>
      </c>
      <c r="B19" s="27"/>
      <c r="C19" s="30"/>
      <c r="D19" s="30" t="s">
        <v>2</v>
      </c>
    </row>
    <row r="20" spans="1:7" ht="12.75" customHeight="1" thickBot="1" x14ac:dyDescent="0.25">
      <c r="A20" s="22" t="s">
        <v>34</v>
      </c>
      <c r="B20" s="32"/>
      <c r="C20" s="33">
        <v>874076</v>
      </c>
      <c r="D20" s="33">
        <v>453364</v>
      </c>
    </row>
    <row r="21" spans="1:7" ht="14.25" customHeight="1" thickBot="1" x14ac:dyDescent="0.25">
      <c r="A21" s="23" t="s">
        <v>35</v>
      </c>
      <c r="B21" s="32"/>
      <c r="C21" s="34">
        <f>C18+C19+C20</f>
        <v>1218796</v>
      </c>
      <c r="D21" s="34">
        <v>798084</v>
      </c>
      <c r="G21" s="14"/>
    </row>
    <row r="22" spans="1:7" ht="12.75" customHeight="1" x14ac:dyDescent="0.2">
      <c r="A22" s="26" t="s">
        <v>3</v>
      </c>
      <c r="B22" s="27"/>
      <c r="C22" s="35"/>
      <c r="D22" s="87"/>
      <c r="G22" s="15"/>
    </row>
    <row r="23" spans="1:7" ht="12.75" customHeight="1" x14ac:dyDescent="0.2">
      <c r="A23" s="26" t="s">
        <v>36</v>
      </c>
      <c r="B23" s="27"/>
      <c r="C23" s="35"/>
      <c r="D23" s="87"/>
    </row>
    <row r="24" spans="1:7" ht="12.75" customHeight="1" x14ac:dyDescent="0.2">
      <c r="A24" s="28" t="s">
        <v>37</v>
      </c>
      <c r="B24" s="29">
        <v>11</v>
      </c>
      <c r="C24" s="75">
        <v>3208455</v>
      </c>
      <c r="D24" s="31">
        <v>3192292</v>
      </c>
      <c r="G24" s="9"/>
    </row>
    <row r="25" spans="1:7" ht="12.75" customHeight="1" thickBot="1" x14ac:dyDescent="0.25">
      <c r="A25" s="22" t="s">
        <v>38</v>
      </c>
      <c r="B25" s="32">
        <v>12</v>
      </c>
      <c r="C25" s="33">
        <v>104408</v>
      </c>
      <c r="D25" s="33">
        <v>414236</v>
      </c>
      <c r="G25" s="13"/>
    </row>
    <row r="26" spans="1:7" ht="13.5" customHeight="1" thickBot="1" x14ac:dyDescent="0.25">
      <c r="A26" s="23" t="s">
        <v>39</v>
      </c>
      <c r="B26" s="32"/>
      <c r="C26" s="34">
        <f>C24+C25</f>
        <v>3312863</v>
      </c>
      <c r="D26" s="34">
        <v>3606528</v>
      </c>
    </row>
    <row r="27" spans="1:7" ht="15.75" customHeight="1" x14ac:dyDescent="0.2">
      <c r="A27" s="26" t="s">
        <v>40</v>
      </c>
      <c r="B27" s="27"/>
      <c r="C27" s="27"/>
      <c r="D27" s="86"/>
    </row>
    <row r="28" spans="1:7" ht="15" x14ac:dyDescent="0.2">
      <c r="A28" s="28" t="s">
        <v>41</v>
      </c>
      <c r="B28" s="27"/>
      <c r="C28" s="31">
        <v>33296</v>
      </c>
      <c r="D28" s="31">
        <v>31056</v>
      </c>
      <c r="F28" s="12"/>
      <c r="G28" s="8"/>
    </row>
    <row r="29" spans="1:7" ht="14.25" customHeight="1" thickBot="1" x14ac:dyDescent="0.25">
      <c r="A29" s="22" t="s">
        <v>42</v>
      </c>
      <c r="B29" s="32">
        <v>13</v>
      </c>
      <c r="C29" s="33">
        <v>37371</v>
      </c>
      <c r="D29" s="33">
        <v>4433</v>
      </c>
    </row>
    <row r="30" spans="1:7" ht="16.5" customHeight="1" thickBot="1" x14ac:dyDescent="0.25">
      <c r="A30" s="23" t="s">
        <v>43</v>
      </c>
      <c r="B30" s="32"/>
      <c r="C30" s="34">
        <f>C28+C29</f>
        <v>70667</v>
      </c>
      <c r="D30" s="34">
        <v>35489</v>
      </c>
      <c r="F30" s="16"/>
    </row>
    <row r="31" spans="1:7" ht="12.75" customHeight="1" thickBot="1" x14ac:dyDescent="0.25">
      <c r="A31" s="23" t="s">
        <v>1</v>
      </c>
      <c r="B31" s="32"/>
      <c r="C31" s="34">
        <f>C26+C30</f>
        <v>3383530</v>
      </c>
      <c r="D31" s="34">
        <v>3642017</v>
      </c>
      <c r="F31" s="12"/>
    </row>
    <row r="32" spans="1:7" ht="12.75" customHeight="1" thickBot="1" x14ac:dyDescent="0.25">
      <c r="A32" s="23" t="s">
        <v>44</v>
      </c>
      <c r="B32" s="32"/>
      <c r="C32" s="34">
        <f>C21+C31</f>
        <v>4602326</v>
      </c>
      <c r="D32" s="34">
        <v>4440101</v>
      </c>
      <c r="F32" s="12"/>
    </row>
    <row r="33" spans="1:4" ht="23.25" customHeight="1" x14ac:dyDescent="0.2">
      <c r="C33" s="12"/>
    </row>
    <row r="34" spans="1:4" x14ac:dyDescent="0.2">
      <c r="A34" s="18" t="s">
        <v>19</v>
      </c>
      <c r="C34" s="9"/>
      <c r="D34" s="17"/>
    </row>
    <row r="35" spans="1:4" x14ac:dyDescent="0.2">
      <c r="A35" s="18"/>
      <c r="C35" s="8"/>
      <c r="D35" s="9"/>
    </row>
    <row r="36" spans="1:4" x14ac:dyDescent="0.2">
      <c r="A36" s="18" t="s">
        <v>20</v>
      </c>
      <c r="C36" s="8"/>
      <c r="D36" s="8"/>
    </row>
  </sheetData>
  <mergeCells count="1">
    <mergeCell ref="C2:D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E922-3761-451A-943A-2CACA09984DE}">
  <dimension ref="A1:E24"/>
  <sheetViews>
    <sheetView workbookViewId="0">
      <selection activeCell="C12" sqref="C12"/>
    </sheetView>
  </sheetViews>
  <sheetFormatPr defaultRowHeight="12.75" x14ac:dyDescent="0.2"/>
  <cols>
    <col min="1" max="1" width="69.83203125" customWidth="1"/>
    <col min="3" max="3" width="22.33203125" customWidth="1"/>
    <col min="4" max="4" width="22.6640625" customWidth="1"/>
  </cols>
  <sheetData>
    <row r="1" spans="1:5" x14ac:dyDescent="0.2">
      <c r="A1" s="6" t="s">
        <v>14</v>
      </c>
      <c r="B1" s="7"/>
      <c r="C1" s="1"/>
      <c r="D1" s="1"/>
      <c r="E1" s="1"/>
    </row>
    <row r="2" spans="1:5" ht="29.25" customHeight="1" x14ac:dyDescent="0.2">
      <c r="A2" s="45" t="s">
        <v>96</v>
      </c>
      <c r="B2" s="45"/>
      <c r="C2" s="45"/>
      <c r="D2" s="70" t="s">
        <v>93</v>
      </c>
      <c r="E2" s="46"/>
    </row>
    <row r="3" spans="1:5" x14ac:dyDescent="0.2">
      <c r="A3" s="21" t="s">
        <v>91</v>
      </c>
      <c r="C3" s="89" t="s">
        <v>97</v>
      </c>
      <c r="D3" s="89"/>
    </row>
    <row r="4" spans="1:5" ht="13.5" thickBot="1" x14ac:dyDescent="0.25">
      <c r="A4" s="36"/>
      <c r="B4" s="24" t="s">
        <v>11</v>
      </c>
      <c r="C4" s="25" t="s">
        <v>45</v>
      </c>
      <c r="D4" s="25" t="s">
        <v>46</v>
      </c>
    </row>
    <row r="5" spans="1:5" x14ac:dyDescent="0.2">
      <c r="A5" s="21" t="s">
        <v>47</v>
      </c>
      <c r="B5" s="29">
        <v>14</v>
      </c>
      <c r="C5" s="31">
        <v>1273881</v>
      </c>
      <c r="D5" s="31">
        <v>277530</v>
      </c>
    </row>
    <row r="6" spans="1:5" ht="13.5" thickBot="1" x14ac:dyDescent="0.25">
      <c r="A6" s="36" t="s">
        <v>48</v>
      </c>
      <c r="B6" s="32">
        <v>15</v>
      </c>
      <c r="C6" s="33">
        <v>-392608</v>
      </c>
      <c r="D6" s="76">
        <v>128432</v>
      </c>
    </row>
    <row r="7" spans="1:5" ht="13.5" thickBot="1" x14ac:dyDescent="0.25">
      <c r="A7" s="39" t="s">
        <v>49</v>
      </c>
      <c r="B7" s="32"/>
      <c r="C7" s="34">
        <f>C5+C6</f>
        <v>881273</v>
      </c>
      <c r="D7" s="34">
        <f>D5+D6</f>
        <v>405962</v>
      </c>
    </row>
    <row r="8" spans="1:5" x14ac:dyDescent="0.2">
      <c r="A8" s="21" t="s">
        <v>50</v>
      </c>
      <c r="B8" s="29">
        <v>16</v>
      </c>
      <c r="C8" s="31">
        <v>-91605</v>
      </c>
      <c r="D8" s="30">
        <v>-37613</v>
      </c>
    </row>
    <row r="9" spans="1:5" x14ac:dyDescent="0.2">
      <c r="A9" s="21" t="s">
        <v>51</v>
      </c>
      <c r="B9" s="29">
        <v>17</v>
      </c>
      <c r="C9" s="31">
        <v>-58644</v>
      </c>
      <c r="D9" s="31">
        <v>-25740</v>
      </c>
    </row>
    <row r="10" spans="1:5" x14ac:dyDescent="0.2">
      <c r="A10" s="21" t="s">
        <v>52</v>
      </c>
      <c r="B10" s="29">
        <v>18</v>
      </c>
      <c r="C10" s="31">
        <v>42891</v>
      </c>
      <c r="D10" s="75">
        <v>4541</v>
      </c>
    </row>
    <row r="11" spans="1:5" ht="13.5" thickBot="1" x14ac:dyDescent="0.25">
      <c r="A11" s="36" t="s">
        <v>53</v>
      </c>
      <c r="B11" s="32">
        <v>18</v>
      </c>
      <c r="C11" s="38"/>
      <c r="D11" s="38" t="s">
        <v>2</v>
      </c>
    </row>
    <row r="12" spans="1:5" ht="13.5" thickBot="1" x14ac:dyDescent="0.25">
      <c r="A12" s="39" t="s">
        <v>54</v>
      </c>
      <c r="B12" s="32"/>
      <c r="C12" s="34">
        <f>C7+C8+C9+C10+C11</f>
        <v>773915</v>
      </c>
      <c r="D12" s="34">
        <f>D7+D8+D9+D10</f>
        <v>347150</v>
      </c>
    </row>
    <row r="13" spans="1:5" x14ac:dyDescent="0.2">
      <c r="A13" s="21" t="s">
        <v>55</v>
      </c>
      <c r="B13" s="29">
        <v>19</v>
      </c>
      <c r="C13" s="31">
        <v>219067</v>
      </c>
      <c r="D13" s="30">
        <v>262</v>
      </c>
    </row>
    <row r="14" spans="1:5" ht="13.5" thickBot="1" x14ac:dyDescent="0.25">
      <c r="A14" s="36" t="s">
        <v>56</v>
      </c>
      <c r="B14" s="32">
        <v>19</v>
      </c>
      <c r="C14" s="33">
        <v>-503632</v>
      </c>
      <c r="D14" s="33">
        <v>-22218</v>
      </c>
    </row>
    <row r="15" spans="1:5" ht="13.5" thickBot="1" x14ac:dyDescent="0.25">
      <c r="A15" s="39" t="s">
        <v>57</v>
      </c>
      <c r="B15" s="32"/>
      <c r="C15" s="34">
        <f>C12+C13+C14</f>
        <v>489350</v>
      </c>
      <c r="D15" s="34">
        <f>D12+D13+D14</f>
        <v>325194</v>
      </c>
    </row>
    <row r="16" spans="1:5" ht="13.5" thickBot="1" x14ac:dyDescent="0.25">
      <c r="A16" s="36" t="s">
        <v>12</v>
      </c>
      <c r="B16" s="32">
        <v>20</v>
      </c>
      <c r="C16" s="33">
        <v>-68637</v>
      </c>
      <c r="D16" s="76">
        <v>-6009</v>
      </c>
    </row>
    <row r="17" spans="1:5" ht="13.5" thickBot="1" x14ac:dyDescent="0.25">
      <c r="A17" s="39" t="s">
        <v>58</v>
      </c>
      <c r="B17" s="32"/>
      <c r="C17" s="34">
        <f>C15+C16</f>
        <v>420713</v>
      </c>
      <c r="D17" s="34">
        <f>D15+D16</f>
        <v>319185</v>
      </c>
    </row>
    <row r="18" spans="1:5" ht="13.5" thickBot="1" x14ac:dyDescent="0.25">
      <c r="A18" s="36" t="s">
        <v>59</v>
      </c>
      <c r="B18" s="32"/>
      <c r="C18" s="38" t="s">
        <v>2</v>
      </c>
      <c r="D18" s="38" t="s">
        <v>2</v>
      </c>
    </row>
    <row r="19" spans="1:5" ht="13.5" thickBot="1" x14ac:dyDescent="0.25">
      <c r="A19" s="39" t="s">
        <v>60</v>
      </c>
      <c r="B19" s="32"/>
      <c r="C19" s="34">
        <f>C17</f>
        <v>420713</v>
      </c>
      <c r="D19" s="34">
        <f>D17</f>
        <v>319185</v>
      </c>
    </row>
    <row r="20" spans="1:5" x14ac:dyDescent="0.2">
      <c r="A20" s="21"/>
    </row>
    <row r="22" spans="1:5" x14ac:dyDescent="0.2">
      <c r="A22" s="18" t="s">
        <v>19</v>
      </c>
      <c r="B22" s="1"/>
      <c r="C22" s="12"/>
      <c r="D22" s="12"/>
      <c r="E22" s="1"/>
    </row>
    <row r="23" spans="1:5" x14ac:dyDescent="0.2">
      <c r="A23" s="18"/>
      <c r="B23" s="1"/>
      <c r="C23" s="12"/>
      <c r="D23" s="12"/>
      <c r="E23" s="1"/>
    </row>
    <row r="24" spans="1:5" x14ac:dyDescent="0.2">
      <c r="A24" s="18" t="s">
        <v>20</v>
      </c>
      <c r="B24" s="1"/>
      <c r="C24" s="12"/>
      <c r="D24" s="12"/>
      <c r="E24" s="1"/>
    </row>
  </sheetData>
  <mergeCells count="1"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4"/>
  <sheetViews>
    <sheetView topLeftCell="A9" zoomScaleNormal="100" workbookViewId="0">
      <selection activeCell="J33" sqref="J33"/>
    </sheetView>
  </sheetViews>
  <sheetFormatPr defaultColWidth="9.33203125" defaultRowHeight="12.75" x14ac:dyDescent="0.2"/>
  <cols>
    <col min="1" max="1" width="51.33203125" style="1" customWidth="1"/>
    <col min="2" max="2" width="7.6640625" style="1" customWidth="1"/>
    <col min="3" max="3" width="16.5" style="1" customWidth="1"/>
    <col min="4" max="4" width="20.1640625" style="1" customWidth="1"/>
    <col min="5" max="16384" width="9.33203125" style="1"/>
  </cols>
  <sheetData>
    <row r="1" spans="1:4" x14ac:dyDescent="0.2">
      <c r="A1" s="6" t="s">
        <v>14</v>
      </c>
    </row>
    <row r="2" spans="1:4" ht="36" x14ac:dyDescent="0.2">
      <c r="A2" s="4" t="s">
        <v>98</v>
      </c>
      <c r="D2" s="71" t="s">
        <v>93</v>
      </c>
    </row>
    <row r="3" spans="1:4" ht="22.5" customHeight="1" x14ac:dyDescent="0.2">
      <c r="A3" s="21" t="s">
        <v>68</v>
      </c>
      <c r="B3"/>
      <c r="C3" s="91" t="s">
        <v>99</v>
      </c>
      <c r="D3" s="91"/>
    </row>
    <row r="4" spans="1:4" ht="12.75" customHeight="1" thickBot="1" x14ac:dyDescent="0.25">
      <c r="A4" s="36"/>
      <c r="B4" s="24" t="s">
        <v>11</v>
      </c>
      <c r="C4" s="25" t="s">
        <v>45</v>
      </c>
      <c r="D4" s="25" t="s">
        <v>46</v>
      </c>
    </row>
    <row r="5" spans="1:4" ht="17.25" customHeight="1" thickBot="1" x14ac:dyDescent="0.25">
      <c r="A5" s="90" t="s">
        <v>69</v>
      </c>
      <c r="B5" s="90"/>
      <c r="C5" s="58"/>
      <c r="D5" s="58"/>
    </row>
    <row r="6" spans="1:4" ht="24" customHeight="1" thickBot="1" x14ac:dyDescent="0.25">
      <c r="A6" s="39" t="s">
        <v>70</v>
      </c>
      <c r="B6" s="24"/>
      <c r="C6" s="81">
        <f>C7+C9+C10</f>
        <v>840953544.76999998</v>
      </c>
      <c r="D6" s="43">
        <f>D7+D10</f>
        <v>84133</v>
      </c>
    </row>
    <row r="7" spans="1:4" ht="15" x14ac:dyDescent="0.2">
      <c r="A7" s="65" t="s">
        <v>71</v>
      </c>
      <c r="B7" s="27"/>
      <c r="C7" s="79">
        <f>[1]Лист1!D31+[1]Лист1!D47</f>
        <v>787215258.27999997</v>
      </c>
      <c r="D7" s="40">
        <v>78146</v>
      </c>
    </row>
    <row r="8" spans="1:4" ht="12" customHeight="1" x14ac:dyDescent="0.2">
      <c r="A8" s="65" t="s">
        <v>72</v>
      </c>
      <c r="B8" s="29"/>
      <c r="C8" s="79" t="s">
        <v>2</v>
      </c>
      <c r="D8" s="44" t="s">
        <v>2</v>
      </c>
    </row>
    <row r="9" spans="1:4" ht="12.75" customHeight="1" x14ac:dyDescent="0.2">
      <c r="A9" s="65" t="s">
        <v>73</v>
      </c>
      <c r="B9" s="29"/>
      <c r="C9" s="79">
        <f>[1]Лист6!I245</f>
        <v>14081692.49</v>
      </c>
      <c r="D9" s="44" t="s">
        <v>2</v>
      </c>
    </row>
    <row r="10" spans="1:4" ht="12" customHeight="1" thickBot="1" x14ac:dyDescent="0.25">
      <c r="A10" s="66" t="s">
        <v>7</v>
      </c>
      <c r="B10" s="32"/>
      <c r="C10" s="80">
        <f>[1]Лист6!I244</f>
        <v>39656594</v>
      </c>
      <c r="D10" s="77">
        <v>5987</v>
      </c>
    </row>
    <row r="11" spans="1:4" ht="12.75" customHeight="1" thickBot="1" x14ac:dyDescent="0.25">
      <c r="A11" s="39" t="s">
        <v>74</v>
      </c>
      <c r="B11" s="24"/>
      <c r="C11" s="81">
        <f>C12+C13+C14+C15+C16+C17</f>
        <v>-308958823.09000003</v>
      </c>
      <c r="D11" s="43">
        <f>D12+D14+D16+D17</f>
        <v>-63931</v>
      </c>
    </row>
    <row r="12" spans="1:4" ht="12.75" customHeight="1" x14ac:dyDescent="0.2">
      <c r="A12" s="67" t="s">
        <v>75</v>
      </c>
      <c r="B12" s="27"/>
      <c r="C12" s="79">
        <f>-[1]Лист1!I42</f>
        <v>-53304768.729999997</v>
      </c>
      <c r="D12" s="40">
        <v>-35930</v>
      </c>
    </row>
    <row r="13" spans="1:4" ht="12.75" customHeight="1" x14ac:dyDescent="0.2">
      <c r="A13" s="67" t="s">
        <v>76</v>
      </c>
      <c r="B13" s="27"/>
      <c r="C13" s="79">
        <f>-[1]Лист1!E34+[1]Лист1!D34</f>
        <v>-129225766.25</v>
      </c>
      <c r="D13" s="44" t="s">
        <v>2</v>
      </c>
    </row>
    <row r="14" spans="1:4" ht="12.75" customHeight="1" x14ac:dyDescent="0.2">
      <c r="A14" s="67" t="s">
        <v>77</v>
      </c>
      <c r="B14" s="27"/>
      <c r="C14" s="79">
        <f>-[1]Лист1!E45-[1]Лист1!E46</f>
        <v>-46678937.5</v>
      </c>
      <c r="D14" s="40">
        <v>-18756</v>
      </c>
    </row>
    <row r="15" spans="1:4" ht="12.75" customHeight="1" x14ac:dyDescent="0.2">
      <c r="A15" s="67" t="s">
        <v>4</v>
      </c>
      <c r="B15" s="27"/>
      <c r="C15" s="79">
        <f>-[1]Лист1!E37</f>
        <v>-63991011.630000003</v>
      </c>
      <c r="D15" s="44" t="s">
        <v>2</v>
      </c>
    </row>
    <row r="16" spans="1:4" ht="12.75" customHeight="1" x14ac:dyDescent="0.2">
      <c r="A16" s="67" t="s">
        <v>5</v>
      </c>
      <c r="B16" s="27"/>
      <c r="C16" s="79">
        <f>-[1]Лист1!H37</f>
        <v>-15555538.98</v>
      </c>
      <c r="D16" s="78">
        <v>-8836</v>
      </c>
    </row>
    <row r="17" spans="1:4" ht="12.75" customHeight="1" thickBot="1" x14ac:dyDescent="0.25">
      <c r="A17" s="68" t="s">
        <v>6</v>
      </c>
      <c r="B17" s="32"/>
      <c r="C17" s="80">
        <f>-[1]Лист1!E32</f>
        <v>-202800</v>
      </c>
      <c r="D17" s="42">
        <v>-409</v>
      </c>
    </row>
    <row r="18" spans="1:4" ht="12.75" customHeight="1" thickBot="1" x14ac:dyDescent="0.25">
      <c r="A18" s="90" t="s">
        <v>78</v>
      </c>
      <c r="B18" s="90"/>
      <c r="C18" s="81">
        <f>C6+C11</f>
        <v>531994721.67999995</v>
      </c>
      <c r="D18" s="43">
        <f>D6+D11</f>
        <v>20202</v>
      </c>
    </row>
    <row r="19" spans="1:4" ht="12.75" customHeight="1" x14ac:dyDescent="0.2">
      <c r="A19" s="27"/>
      <c r="B19" s="27"/>
      <c r="C19" s="35"/>
      <c r="D19" s="35"/>
    </row>
    <row r="20" spans="1:4" ht="24" customHeight="1" thickBot="1" x14ac:dyDescent="0.25">
      <c r="A20" s="39" t="s">
        <v>79</v>
      </c>
      <c r="B20" s="24"/>
      <c r="C20" s="58"/>
      <c r="D20" s="58"/>
    </row>
    <row r="21" spans="1:4" ht="18" customHeight="1" thickBot="1" x14ac:dyDescent="0.25">
      <c r="A21" s="39" t="s">
        <v>80</v>
      </c>
      <c r="B21" s="24"/>
      <c r="C21" s="37" t="s">
        <v>2</v>
      </c>
      <c r="D21" s="37" t="s">
        <v>2</v>
      </c>
    </row>
    <row r="22" spans="1:4" ht="15" customHeight="1" thickBot="1" x14ac:dyDescent="0.25">
      <c r="A22" s="39" t="s">
        <v>74</v>
      </c>
      <c r="B22" s="24"/>
      <c r="C22" s="82">
        <f>C23</f>
        <v>-2904400</v>
      </c>
      <c r="D22" s="34">
        <v>-129580</v>
      </c>
    </row>
    <row r="23" spans="1:4" ht="27" customHeight="1" thickBot="1" x14ac:dyDescent="0.25">
      <c r="A23" s="67" t="s">
        <v>81</v>
      </c>
      <c r="B23" s="29">
        <v>5</v>
      </c>
      <c r="C23" s="79">
        <f>-[1]Лист1!H42</f>
        <v>-2904400</v>
      </c>
      <c r="D23" s="40">
        <v>-129580</v>
      </c>
    </row>
    <row r="24" spans="1:4" ht="13.5" thickBot="1" x14ac:dyDescent="0.25">
      <c r="A24" s="90" t="s">
        <v>82</v>
      </c>
      <c r="B24" s="90"/>
      <c r="C24" s="83">
        <f>C22</f>
        <v>-2904400</v>
      </c>
      <c r="D24" s="69">
        <v>-129580</v>
      </c>
    </row>
    <row r="25" spans="1:4" ht="15" x14ac:dyDescent="0.2">
      <c r="A25" s="27"/>
      <c r="B25" s="27"/>
      <c r="C25" s="27"/>
      <c r="D25" s="27"/>
    </row>
    <row r="26" spans="1:4" ht="15.75" thickBot="1" x14ac:dyDescent="0.25">
      <c r="A26" s="39" t="s">
        <v>83</v>
      </c>
      <c r="B26" s="24"/>
      <c r="C26" s="58"/>
      <c r="D26" s="58"/>
    </row>
    <row r="27" spans="1:4" ht="13.5" thickBot="1" x14ac:dyDescent="0.25">
      <c r="A27" s="39" t="s">
        <v>80</v>
      </c>
      <c r="B27" s="24"/>
      <c r="C27" s="81">
        <f>C30+C31</f>
        <v>241488689.28</v>
      </c>
      <c r="D27" s="43">
        <f>D29+D30+D31</f>
        <v>130262</v>
      </c>
    </row>
    <row r="28" spans="1:4" x14ac:dyDescent="0.2">
      <c r="A28" s="67" t="s">
        <v>84</v>
      </c>
      <c r="B28" s="29">
        <v>11</v>
      </c>
      <c r="C28" s="44" t="s">
        <v>2</v>
      </c>
      <c r="D28" s="44" t="s">
        <v>2</v>
      </c>
    </row>
    <row r="29" spans="1:4" ht="17.25" customHeight="1" x14ac:dyDescent="0.2">
      <c r="A29" s="67" t="s">
        <v>15</v>
      </c>
      <c r="B29" s="29">
        <v>10</v>
      </c>
      <c r="C29" s="44" t="s">
        <v>2</v>
      </c>
      <c r="D29" s="40">
        <v>30000</v>
      </c>
    </row>
    <row r="30" spans="1:4" ht="12.75" customHeight="1" x14ac:dyDescent="0.2">
      <c r="A30" s="67" t="s">
        <v>8</v>
      </c>
      <c r="B30" s="29">
        <v>12</v>
      </c>
      <c r="C30" s="79">
        <f>[1]Лист1!E35</f>
        <v>90000000</v>
      </c>
      <c r="D30" s="40">
        <v>100000</v>
      </c>
    </row>
    <row r="31" spans="1:4" ht="12.75" customHeight="1" thickBot="1" x14ac:dyDescent="0.25">
      <c r="A31" s="68" t="s">
        <v>7</v>
      </c>
      <c r="B31" s="32"/>
      <c r="C31" s="80">
        <f>[1]Лист6!I246</f>
        <v>151488689.28</v>
      </c>
      <c r="D31" s="41">
        <v>262</v>
      </c>
    </row>
    <row r="32" spans="1:4" ht="12.75" customHeight="1" thickBot="1" x14ac:dyDescent="0.25">
      <c r="A32" s="85" t="s">
        <v>74</v>
      </c>
      <c r="B32" s="93"/>
      <c r="C32" s="83">
        <f>C34+C35</f>
        <v>382500000</v>
      </c>
      <c r="D32" s="94" t="s">
        <v>2</v>
      </c>
    </row>
    <row r="33" spans="1:4" ht="12.75" customHeight="1" x14ac:dyDescent="0.2">
      <c r="A33" s="67" t="s">
        <v>85</v>
      </c>
      <c r="B33" s="95"/>
      <c r="C33" s="30" t="s">
        <v>2</v>
      </c>
      <c r="D33" s="96"/>
    </row>
    <row r="34" spans="1:4" ht="12.75" customHeight="1" x14ac:dyDescent="0.2">
      <c r="A34" s="67" t="s">
        <v>86</v>
      </c>
      <c r="B34" s="95"/>
      <c r="C34" s="97">
        <v>90000000</v>
      </c>
      <c r="D34" s="96"/>
    </row>
    <row r="35" spans="1:4" ht="12.75" customHeight="1" thickBot="1" x14ac:dyDescent="0.25">
      <c r="A35" s="68" t="s">
        <v>104</v>
      </c>
      <c r="B35" s="24"/>
      <c r="C35" s="98">
        <f>[1]Лист1!E36</f>
        <v>292500000</v>
      </c>
      <c r="D35" s="25"/>
    </row>
    <row r="36" spans="1:4" ht="12.75" customHeight="1" thickBot="1" x14ac:dyDescent="0.25">
      <c r="A36" s="39" t="s">
        <v>87</v>
      </c>
      <c r="B36" s="24"/>
      <c r="C36" s="82">
        <f>C27-C32</f>
        <v>-141011310.72</v>
      </c>
      <c r="D36" s="34">
        <f>D27</f>
        <v>130262</v>
      </c>
    </row>
    <row r="37" spans="1:4" ht="15.75" customHeight="1" thickBot="1" x14ac:dyDescent="0.25">
      <c r="A37" s="36"/>
      <c r="B37" s="32"/>
      <c r="C37" s="58"/>
      <c r="D37" s="58"/>
    </row>
    <row r="38" spans="1:4" ht="15.75" customHeight="1" thickBot="1" x14ac:dyDescent="0.25">
      <c r="A38" s="22" t="s">
        <v>88</v>
      </c>
      <c r="B38" s="58"/>
      <c r="C38" s="82">
        <f>C18+C24+C36</f>
        <v>388079010.95999992</v>
      </c>
      <c r="D38" s="34">
        <v>20885</v>
      </c>
    </row>
    <row r="39" spans="1:4" ht="17.25" customHeight="1" thickBot="1" x14ac:dyDescent="0.25">
      <c r="A39" s="92" t="s">
        <v>89</v>
      </c>
      <c r="B39" s="92"/>
      <c r="C39" s="82">
        <f>[1]Лист1!D28</f>
        <v>186473766.84999999</v>
      </c>
      <c r="D39" s="34">
        <v>13909</v>
      </c>
    </row>
    <row r="40" spans="1:4" ht="15" customHeight="1" thickBot="1" x14ac:dyDescent="0.25">
      <c r="A40" s="90" t="s">
        <v>90</v>
      </c>
      <c r="B40" s="90"/>
      <c r="C40" s="82">
        <f>C38+C39</f>
        <v>574552777.80999994</v>
      </c>
      <c r="D40" s="34">
        <v>34794</v>
      </c>
    </row>
    <row r="41" spans="1:4" ht="18.75" customHeight="1" x14ac:dyDescent="0.2"/>
    <row r="42" spans="1:4" x14ac:dyDescent="0.2">
      <c r="A42" s="18" t="s">
        <v>19</v>
      </c>
      <c r="C42" s="5"/>
    </row>
    <row r="43" spans="1:4" x14ac:dyDescent="0.2">
      <c r="A43" s="18"/>
    </row>
    <row r="44" spans="1:4" x14ac:dyDescent="0.2">
      <c r="A44" s="18" t="s">
        <v>20</v>
      </c>
    </row>
  </sheetData>
  <mergeCells count="6">
    <mergeCell ref="A40:B40"/>
    <mergeCell ref="A39:B39"/>
    <mergeCell ref="C3:D3"/>
    <mergeCell ref="A5:B5"/>
    <mergeCell ref="A18:B18"/>
    <mergeCell ref="A24:B2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0"/>
  <sheetViews>
    <sheetView tabSelected="1" zoomScaleNormal="100" workbookViewId="0">
      <selection activeCell="C31" sqref="C31"/>
    </sheetView>
  </sheetViews>
  <sheetFormatPr defaultColWidth="9.33203125" defaultRowHeight="12.75" x14ac:dyDescent="0.2"/>
  <cols>
    <col min="1" max="1" width="38.33203125" style="1" customWidth="1"/>
    <col min="2" max="2" width="23.1640625" style="1" customWidth="1"/>
    <col min="3" max="3" width="17.5" style="1" customWidth="1"/>
    <col min="4" max="4" width="32.6640625" style="1" customWidth="1"/>
    <col min="5" max="5" width="19.6640625" style="1" customWidth="1"/>
    <col min="6" max="16384" width="9.33203125" style="1"/>
  </cols>
  <sheetData>
    <row r="1" spans="1:6" x14ac:dyDescent="0.2">
      <c r="A1" s="6" t="s">
        <v>14</v>
      </c>
    </row>
    <row r="2" spans="1:6" ht="40.5" customHeight="1" x14ac:dyDescent="0.2">
      <c r="A2" s="72" t="s">
        <v>9</v>
      </c>
      <c r="B2" s="73"/>
      <c r="C2" s="73"/>
      <c r="D2" s="73"/>
      <c r="E2" s="74" t="s">
        <v>93</v>
      </c>
    </row>
    <row r="3" spans="1:6" s="10" customFormat="1" ht="39" thickBot="1" x14ac:dyDescent="0.25">
      <c r="A3" s="47"/>
      <c r="B3" s="48" t="s">
        <v>10</v>
      </c>
      <c r="C3" s="48" t="s">
        <v>16</v>
      </c>
      <c r="D3" s="48" t="s">
        <v>61</v>
      </c>
      <c r="E3" s="48" t="s">
        <v>62</v>
      </c>
    </row>
    <row r="4" spans="1:6" s="10" customFormat="1" ht="13.5" thickBot="1" x14ac:dyDescent="0.25">
      <c r="A4" s="49" t="s">
        <v>63</v>
      </c>
      <c r="B4" s="50">
        <v>344720</v>
      </c>
      <c r="C4" s="51" t="s">
        <v>2</v>
      </c>
      <c r="D4" s="50">
        <v>420713</v>
      </c>
      <c r="E4" s="52">
        <v>765433</v>
      </c>
    </row>
    <row r="5" spans="1:6" s="10" customFormat="1" ht="13.5" thickBot="1" x14ac:dyDescent="0.25">
      <c r="A5" s="53" t="s">
        <v>64</v>
      </c>
      <c r="B5" s="54" t="s">
        <v>2</v>
      </c>
      <c r="C5" s="54" t="s">
        <v>2</v>
      </c>
      <c r="D5" s="33">
        <v>420713</v>
      </c>
      <c r="E5" s="43">
        <v>420713</v>
      </c>
    </row>
    <row r="6" spans="1:6" s="10" customFormat="1" ht="13.5" thickBot="1" x14ac:dyDescent="0.25">
      <c r="A6" s="49" t="s">
        <v>22</v>
      </c>
      <c r="B6" s="51" t="s">
        <v>2</v>
      </c>
      <c r="C6" s="51" t="s">
        <v>2</v>
      </c>
      <c r="D6" s="34">
        <v>420713</v>
      </c>
      <c r="E6" s="43">
        <v>420713</v>
      </c>
    </row>
    <row r="7" spans="1:6" s="10" customFormat="1" x14ac:dyDescent="0.2">
      <c r="A7" s="55" t="s">
        <v>18</v>
      </c>
      <c r="B7" s="56" t="s">
        <v>2</v>
      </c>
      <c r="C7" s="56" t="s">
        <v>2</v>
      </c>
      <c r="D7" s="56" t="s">
        <v>2</v>
      </c>
      <c r="E7" s="57" t="s">
        <v>2</v>
      </c>
    </row>
    <row r="8" spans="1:6" s="10" customFormat="1" ht="13.5" thickBot="1" x14ac:dyDescent="0.25">
      <c r="A8" s="49" t="s">
        <v>100</v>
      </c>
      <c r="B8" s="34">
        <v>344720</v>
      </c>
      <c r="C8" s="25" t="s">
        <v>2</v>
      </c>
      <c r="D8" s="33">
        <v>874076</v>
      </c>
      <c r="E8" s="43">
        <v>1218796</v>
      </c>
    </row>
    <row r="9" spans="1:6" s="10" customFormat="1" ht="15.75" thickBot="1" x14ac:dyDescent="0.25">
      <c r="A9" s="27"/>
      <c r="B9" s="27"/>
      <c r="C9" s="27"/>
      <c r="D9" s="27"/>
      <c r="E9" s="58"/>
    </row>
    <row r="10" spans="1:6" s="10" customFormat="1" ht="13.5" thickBot="1" x14ac:dyDescent="0.25">
      <c r="A10" s="59" t="s">
        <v>65</v>
      </c>
      <c r="B10" s="60">
        <v>314720</v>
      </c>
      <c r="C10" s="60">
        <v>338297</v>
      </c>
      <c r="D10" s="61" t="s">
        <v>66</v>
      </c>
      <c r="E10" s="84">
        <v>621130000</v>
      </c>
    </row>
    <row r="11" spans="1:6" s="10" customFormat="1" ht="13.5" thickBot="1" x14ac:dyDescent="0.25">
      <c r="A11" s="53" t="s">
        <v>67</v>
      </c>
      <c r="B11" s="54" t="s">
        <v>2</v>
      </c>
      <c r="C11" s="54" t="s">
        <v>2</v>
      </c>
      <c r="D11" s="62">
        <v>33609</v>
      </c>
      <c r="E11" s="52">
        <v>33609</v>
      </c>
    </row>
    <row r="12" spans="1:6" s="10" customFormat="1" ht="13.5" thickBot="1" x14ac:dyDescent="0.25">
      <c r="A12" s="49" t="s">
        <v>17</v>
      </c>
      <c r="B12" s="51" t="s">
        <v>2</v>
      </c>
      <c r="C12" s="51" t="s">
        <v>2</v>
      </c>
      <c r="D12" s="50">
        <v>1722</v>
      </c>
      <c r="E12" s="52">
        <v>1722</v>
      </c>
      <c r="F12" s="11"/>
    </row>
    <row r="13" spans="1:6" s="10" customFormat="1" x14ac:dyDescent="0.2">
      <c r="A13" s="55" t="s">
        <v>18</v>
      </c>
      <c r="B13" s="63">
        <v>30000</v>
      </c>
      <c r="C13" s="56" t="s">
        <v>2</v>
      </c>
      <c r="D13" s="56" t="s">
        <v>2</v>
      </c>
      <c r="E13" s="64">
        <v>30000</v>
      </c>
      <c r="F13" s="11"/>
    </row>
    <row r="14" spans="1:6" s="10" customFormat="1" x14ac:dyDescent="0.2">
      <c r="A14" s="55" t="s">
        <v>102</v>
      </c>
      <c r="B14" s="63"/>
      <c r="C14" s="63">
        <v>2512</v>
      </c>
      <c r="D14" s="56"/>
      <c r="E14" s="64">
        <v>2512</v>
      </c>
      <c r="F14" s="11"/>
    </row>
    <row r="15" spans="1:6" s="10" customFormat="1" ht="13.5" thickBot="1" x14ac:dyDescent="0.25">
      <c r="A15" s="49" t="s">
        <v>101</v>
      </c>
      <c r="B15" s="50">
        <v>344720</v>
      </c>
      <c r="C15" s="50">
        <v>2512</v>
      </c>
      <c r="D15" s="50">
        <v>1722</v>
      </c>
      <c r="E15" s="52">
        <v>688973</v>
      </c>
      <c r="F15" s="11"/>
    </row>
    <row r="16" spans="1:6" s="10" customFormat="1" ht="12" hidden="1" x14ac:dyDescent="0.2">
      <c r="A16" s="19" t="s">
        <v>21</v>
      </c>
    </row>
    <row r="18" spans="1:1" x14ac:dyDescent="0.2">
      <c r="A18" s="18" t="s">
        <v>19</v>
      </c>
    </row>
    <row r="19" spans="1:1" x14ac:dyDescent="0.2">
      <c r="A19" s="18"/>
    </row>
    <row r="20" spans="1:1" x14ac:dyDescent="0.2">
      <c r="A20" s="18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Alymzhanova Bagdat</dc:creator>
  <cp:lastModifiedBy>ANAR MUNATAYEVA</cp:lastModifiedBy>
  <cp:lastPrinted>2024-11-07T09:15:12Z</cp:lastPrinted>
  <dcterms:created xsi:type="dcterms:W3CDTF">2024-04-30T06:26:55Z</dcterms:created>
  <dcterms:modified xsi:type="dcterms:W3CDTF">2025-08-11T11:57:57Z</dcterms:modified>
</cp:coreProperties>
</file>