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kenova.B\Documents\KASE\2025\1 кв.2025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К" sheetId="35" r:id="rId6"/>
    <sheet name="ОДДС" sheetId="34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ОФП!$C$7</definedName>
    <definedName name="_Hlk80132168" localSheetId="2">ОФП!$C$9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5" l="1"/>
  <c r="D8" i="36"/>
  <c r="C8" i="36"/>
  <c r="C46" i="34" l="1"/>
  <c r="E15" i="35" l="1"/>
  <c r="C15" i="35" l="1"/>
  <c r="D10" i="36"/>
  <c r="C10" i="36"/>
  <c r="F18" i="35" l="1"/>
  <c r="F17" i="35"/>
  <c r="F9" i="35"/>
  <c r="F8" i="35"/>
  <c r="D23" i="35"/>
  <c r="E23" i="35"/>
  <c r="C23" i="35"/>
  <c r="D46" i="34"/>
  <c r="D35" i="34"/>
  <c r="C35" i="34"/>
  <c r="D15" i="34"/>
  <c r="D26" i="34" s="1"/>
  <c r="D29" i="34" s="1"/>
  <c r="C15" i="34"/>
  <c r="C26" i="34" s="1"/>
  <c r="C29" i="34" s="1"/>
  <c r="D37" i="33"/>
  <c r="C37" i="33"/>
  <c r="D24" i="33"/>
  <c r="C24" i="33"/>
  <c r="D14" i="33"/>
  <c r="D17" i="33" s="1"/>
  <c r="C14" i="33"/>
  <c r="C17" i="33" s="1"/>
  <c r="F39" i="31"/>
  <c r="E39" i="31"/>
  <c r="F33" i="31"/>
  <c r="E33" i="31"/>
  <c r="F20" i="31"/>
  <c r="E20" i="31"/>
  <c r="F15" i="35" l="1"/>
  <c r="C26" i="33"/>
  <c r="C29" i="33" s="1"/>
  <c r="C39" i="33" s="1"/>
  <c r="C42" i="33" s="1"/>
  <c r="D26" i="33"/>
  <c r="D29" i="33" s="1"/>
  <c r="D39" i="33" s="1"/>
  <c r="D42" i="33" s="1"/>
  <c r="C49" i="34"/>
  <c r="C52" i="34" s="1"/>
  <c r="E40" i="31"/>
  <c r="F40" i="31"/>
  <c r="F23" i="35"/>
  <c r="D49" i="34"/>
  <c r="D52" i="34" s="1"/>
</calcChain>
</file>

<file path=xl/sharedStrings.xml><?xml version="1.0" encoding="utf-8"?>
<sst xmlns="http://schemas.openxmlformats.org/spreadsheetml/2006/main" count="1888" uniqueCount="388">
  <si>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</si>
  <si>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</si>
  <si>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</si>
  <si>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</si>
  <si>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</si>
  <si>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</si>
  <si>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</si>
  <si>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</si>
  <si>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</si>
  <si>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</si>
  <si>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</si>
  <si>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</si>
  <si>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</si>
  <si>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</si>
  <si>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</si>
  <si>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</si>
  <si>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</si>
  <si>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</si>
  <si>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</si>
  <si>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</si>
  <si>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</si>
  <si>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</si>
  <si>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</si>
  <si>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</si>
  <si>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</si>
  <si>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</si>
  <si>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</si>
  <si>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</si>
  <si>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</si>
  <si>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</si>
  <si>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</si>
  <si>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</si>
  <si>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</si>
  <si>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</si>
  <si>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</si>
  <si>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</si>
  <si>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</si>
  <si>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</si>
  <si>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</si>
  <si>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</si>
  <si>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</si>
  <si>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</si>
  <si>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</si>
  <si>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</si>
  <si>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</si>
  <si>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</si>
  <si>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</si>
  <si>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</si>
  <si>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</si>
  <si>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</si>
  <si>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</si>
  <si>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</si>
  <si>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</si>
  <si>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</si>
  <si>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</si>
  <si>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</si>
  <si>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</si>
  <si>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</si>
  <si>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</si>
  <si>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</si>
  <si>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</si>
  <si>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</si>
  <si>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</si>
  <si>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</si>
  <si>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</si>
  <si>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</si>
  <si>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</si>
  <si>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</si>
  <si>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</si>
  <si>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</si>
  <si>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</si>
  <si>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</si>
  <si>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</si>
  <si>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</si>
  <si>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</si>
  <si>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</si>
  <si>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</si>
  <si>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</si>
  <si>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</si>
  <si>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</si>
  <si>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</si>
  <si>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</si>
  <si>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</si>
  <si>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</si>
  <si>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</si>
  <si>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</si>
  <si>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</si>
  <si>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</si>
  <si>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</si>
  <si>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</si>
  <si>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</si>
  <si>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</si>
  <si>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</si>
  <si>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</si>
  <si>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</si>
  <si>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</si>
  <si>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</si>
  <si>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</si>
  <si>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</si>
  <si>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</si>
  <si>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</si>
  <si>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</si>
  <si>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</si>
  <si>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</si>
  <si>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</si>
  <si>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</si>
  <si>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</si>
  <si>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</si>
  <si>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</si>
  <si>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</si>
  <si>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</si>
  <si>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</si>
  <si>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</si>
  <si>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</si>
  <si>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</si>
  <si>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</si>
  <si>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</si>
  <si>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</si>
  <si>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</si>
  <si>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</si>
  <si>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</si>
  <si>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</si>
  <si>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</si>
  <si>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</si>
  <si>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</si>
  <si>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</si>
  <si>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</si>
  <si>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</si>
  <si>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</si>
  <si>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</si>
  <si>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</si>
  <si>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</si>
  <si>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</si>
  <si>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</si>
  <si>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</si>
  <si>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</si>
  <si>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</si>
  <si>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</si>
  <si>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</si>
  <si>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</si>
  <si>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</si>
  <si>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</si>
  <si>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</si>
  <si>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</si>
  <si>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</si>
  <si>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</si>
  <si>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</si>
  <si>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</si>
  <si>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</si>
  <si>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</si>
  <si>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</si>
  <si>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</si>
  <si>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</si>
  <si>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</si>
  <si>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</si>
  <si>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</si>
  <si>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</si>
  <si>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</si>
  <si>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</si>
  <si>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</si>
  <si>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</si>
  <si>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</si>
  <si>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</si>
  <si>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</si>
  <si>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</si>
  <si>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</si>
  <si>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</si>
  <si>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</si>
  <si>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</si>
  <si>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</si>
  <si>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</si>
  <si>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</si>
  <si>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</si>
  <si>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</si>
  <si>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</si>
  <si>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</si>
  <si>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</si>
  <si>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</si>
  <si>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</si>
  <si>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</si>
  <si>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</si>
  <si>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</si>
  <si>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</si>
  <si>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</si>
  <si>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</si>
  <si>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</si>
  <si>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</si>
  <si>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</si>
  <si>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</si>
  <si>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</si>
  <si>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</si>
  <si>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</si>
  <si>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</si>
  <si>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</si>
  <si>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</si>
  <si>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</si>
  <si>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</si>
  <si>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</si>
  <si>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</si>
  <si>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</si>
  <si>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</si>
  <si>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</si>
  <si>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</si>
  <si>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</si>
  <si>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</si>
  <si>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</si>
  <si>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</si>
  <si>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</si>
  <si>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</si>
  <si>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</si>
  <si>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</si>
  <si>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</si>
  <si>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</si>
  <si>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</si>
  <si>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</si>
  <si>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</si>
  <si>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</si>
  <si>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</si>
  <si>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</si>
  <si>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</si>
  <si>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</si>
  <si>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</si>
  <si>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</si>
  <si>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</si>
  <si>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</si>
  <si>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</si>
  <si>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</si>
  <si>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</si>
  <si>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</si>
  <si>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</si>
  <si>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</si>
  <si>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</si>
  <si>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</si>
  <si>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</si>
  <si>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</si>
  <si>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</si>
  <si>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</si>
  <si>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</si>
  <si>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</si>
  <si>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</si>
  <si>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</si>
  <si>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</si>
  <si>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</si>
  <si>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</si>
  <si>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</si>
  <si>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</si>
  <si>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</si>
  <si>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</si>
  <si>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</si>
  <si>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</si>
  <si>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</si>
  <si>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</si>
  <si>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</si>
  <si>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</si>
  <si>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</si>
  <si>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</si>
  <si>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</si>
  <si>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</si>
  <si>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</si>
  <si>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</si>
  <si>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</si>
  <si>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</si>
  <si>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</si>
  <si>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</si>
  <si>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</si>
  <si>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</si>
  <si>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</si>
  <si>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</si>
  <si>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</si>
  <si>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</si>
  <si>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</si>
  <si>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</si>
  <si>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</si>
  <si>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</si>
  <si>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</si>
  <si>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</si>
  <si>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</si>
  <si>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</si>
  <si>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</si>
  <si>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</si>
  <si>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</si>
  <si>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</si>
  <si>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</si>
  <si>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</si>
  <si>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</si>
  <si>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</si>
  <si>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</si>
  <si>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</si>
  <si>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</si>
  <si>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</si>
  <si>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</si>
  <si>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</si>
  <si>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</si>
  <si>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</si>
  <si>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</si>
  <si>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</si>
  <si>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Чистый процентный доход за вычетом расходов по кредитным убыткам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</si>
  <si>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</si>
  <si>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</si>
  <si>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</si>
  <si>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</si>
  <si>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Чистые доходы/(расходы) от модификации кредитов клиентам и дебиторской задолженности по финансовой аренде, не приводящей к прекращению признания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</si>
  <si>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</si>
  <si>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</si>
  <si>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</si>
  <si>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</si>
  <si>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</si>
  <si>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</si>
  <si>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</si>
  <si>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 xml:space="preserve">Итого совокупного дохода за период (не аудировано) </t>
  </si>
  <si>
    <t>−</t>
  </si>
  <si>
    <t xml:space="preserve">Увеличение резервного капитала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</si>
  <si>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</si>
  <si>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</si>
  <si>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</si>
  <si>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</si>
  <si>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</si>
  <si>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</si>
  <si>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</si>
  <si>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</si>
  <si>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</si>
  <si>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</si>
  <si>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</si>
  <si>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</si>
  <si>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</si>
  <si>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</si>
  <si>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</si>
  <si>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</si>
  <si>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</si>
  <si>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</si>
  <si>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Чистое поступление/(использование)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</si>
  <si>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</si>
  <si>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</si>
  <si>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</si>
  <si>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</si>
  <si>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</si>
  <si>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</si>
  <si>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</si>
  <si>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</si>
  <si>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</si>
  <si>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</si>
  <si>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</si>
  <si>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</si>
  <si>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</si>
  <si>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СОКРАЩЕННЫЙ КОНСОЛИДИРОВАННЫЙ ОТЧЕТ О ФИНАНСОВОМ ПОЛОЖЕНИИ АО "Аграрная кредитная корпорация"</t>
  </si>
  <si>
    <t>ПРОМЕЖУТОЧНЫЙ СОКРАЩЕННЫЙ КОНСОЛИДИРОВАННЫЙ ОТЧЕТ О ПРИБЫЛИ ИЛИ УБЫТКЕ  АО "Аграрная кредитная корпорация"</t>
  </si>
  <si>
    <t>ПРОМЕЖУТОЧНЫЙ СОКРАЩЕННЫЙ КОНСОЛИДИРОВАННЫЙ ОТЧЕТ О ДВИЖЕНИИ ДЕНЕЖНЫХ СРЕДСТВ  АО "Аграрная кредитная корпорация"</t>
  </si>
  <si>
    <t>ПРОМЕЖУТОЧНЫЙ СОКРАЩЕННЫЙ КОНСОЛИДИРОВАННЫЙ ОТЧЕТ ОБ ИЗМЕНЕНИЯХ В СОБСТВЕННОМ КАПИТАЛЕ  АО "Аграрная кредитная корпорация"</t>
  </si>
  <si>
    <t>Заместитель Председателя Правления, Член Правления</t>
  </si>
  <si>
    <t>ПРОМЕЖУТОЧНЫЙ СОКРАЩЕННЫЙ КОНСОЛИДИРОВАННЫЙ ОТЧЕТ О СОВОКУПНОМ ДОХОДЕ  АО "Аграрная кредитная корпорация"</t>
  </si>
  <si>
    <t>Прочий совокупный доход за период</t>
  </si>
  <si>
    <t>Итого совокупного дохода за период</t>
  </si>
  <si>
    <t>Обязательства по текущему корпоративному подоходному налогу</t>
  </si>
  <si>
    <t>И.о главного бухгалтера</t>
  </si>
  <si>
    <t>Погашение займов полученных от Правительства Республики Казахстан</t>
  </si>
  <si>
    <t xml:space="preserve">31 марта 2025 года </t>
  </si>
  <si>
    <t>31 декабря 2024 года</t>
  </si>
  <si>
    <t>по состоянию на 31 марта 2025 года</t>
  </si>
  <si>
    <t>Средства в кредитных организациях</t>
  </si>
  <si>
    <t>Дебиторская задолженность от Министерства сельского хозяйства Республики Казахстан</t>
  </si>
  <si>
    <t>Предоплата купонного вознаграждения по выпущенным долговым ценным бумагам</t>
  </si>
  <si>
    <t>Нераспределенная прибыль/(накопленные убытки)</t>
  </si>
  <si>
    <t>1,363.67</t>
  </si>
  <si>
    <t>1,146.73</t>
  </si>
  <si>
    <t>за трехмесячный период, закончившийся 31 марта 2025 года</t>
  </si>
  <si>
    <t xml:space="preserve">Не аудировано за трехмесячный период,  </t>
  </si>
  <si>
    <t>закончившийся 31 марта</t>
  </si>
  <si>
    <t>Доходы/(расходы) по кредитным убыткам</t>
  </si>
  <si>
    <t>Чистый доход/(убыток) от операций с иностранной валютой</t>
  </si>
  <si>
    <t>2025 года*</t>
  </si>
  <si>
    <t>2024 года*</t>
  </si>
  <si>
    <t>На 1 января 2024 года</t>
  </si>
  <si>
    <t>На 31 марта 2024 года</t>
  </si>
  <si>
    <t>На 31 марта 2025 года</t>
  </si>
  <si>
    <t>На 1 января 2025 года (аудировано)</t>
  </si>
  <si>
    <t xml:space="preserve">Увеличение акционерного капитала (не аудировано) </t>
  </si>
  <si>
    <t>Распределение Акционеру (не аудировано)</t>
  </si>
  <si>
    <t xml:space="preserve">Дивиденды выплаченные (не аудировано) </t>
  </si>
  <si>
    <t>Прочие изменения</t>
  </si>
  <si>
    <t>Выпуск акций, связанный с приобретением дочерних организаций</t>
  </si>
  <si>
    <t>Сапулатов Кайрат Каертарович</t>
  </si>
  <si>
    <t>Кусаинова Галия Даировна</t>
  </si>
  <si>
    <t xml:space="preserve">Прочие операционные доходы/(расходы),полученные/выплаченные </t>
  </si>
  <si>
    <t>Поступление/приобретение основных средств</t>
  </si>
  <si>
    <t>Поступление в результате объединения</t>
  </si>
  <si>
    <t>Выпуск долговых ценных бумаг</t>
  </si>
  <si>
    <t>Погашение задолженности перед государственными и бюджетными организациями</t>
  </si>
  <si>
    <t>* неаудированно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</si>
</sst>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family val="1"/>
      <charset val="204"/>
      <scheme val="minor"/>
    </font>
    <font>
      <b/>
      <sz val="10"/>
      <color theme="1"/>
      <name val="Garamond"/>
      <family val="1"/>
      <charset val="204"/>
      <scheme val="minor"/>
    </font>
    <font>
      <b/>
      <sz val="10"/>
      <color theme="0"/>
      <name val="Garamond"/>
      <family val="1"/>
      <charset val="204"/>
      <scheme val="minor"/>
    </font>
    <font>
      <sz val="10"/>
      <color theme="0"/>
      <name val="Garamond"/>
      <family val="1"/>
      <charset val="204"/>
      <scheme val="minor"/>
    </font>
    <font>
      <b/>
      <i/>
      <sz val="10"/>
      <color theme="0"/>
      <name val="Garamond"/>
      <family val="1"/>
      <charset val="204"/>
      <scheme val="minor"/>
    </font>
    <font>
      <i/>
      <sz val="10"/>
      <color theme="1"/>
      <name val="Garamond"/>
      <family val="1"/>
      <charset val="204"/>
      <scheme val="minor"/>
    </font>
    <font>
      <sz val="10"/>
      <color rgb="FF0000FF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  <scheme val="minor"/>
    </font>
    <font>
      <i/>
      <sz val="10"/>
      <color rgb="FF0000FF"/>
      <name val="Garamond"/>
      <family val="1"/>
      <charset val="204"/>
      <scheme val="minor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3" fontId="30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/>
    <xf numFmtId="0" fontId="31" fillId="0" borderId="0" xfId="0" applyFont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27" t="s">
        <v>25</v>
      </c>
      <c r="H34" s="130" t="s">
        <v>54</v>
      </c>
      <c r="I34" s="131"/>
      <c r="J34" s="131"/>
      <c r="K34" s="131"/>
      <c r="L34" s="131"/>
      <c r="M34" s="131"/>
      <c r="N34" s="131"/>
      <c r="O34" s="131"/>
      <c r="P34" s="132"/>
      <c r="Q34" s="128" t="s">
        <v>35</v>
      </c>
      <c r="R34" s="128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27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29"/>
      <c r="R35" s="129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49" t="s">
        <v>77</v>
      </c>
      <c r="I39" s="149"/>
      <c r="J39" s="149"/>
      <c r="K39" s="149"/>
      <c r="L39" s="149"/>
      <c r="M39" s="149"/>
      <c r="N39" s="149"/>
      <c r="O39" s="149"/>
      <c r="P39" s="149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49" t="s">
        <v>77</v>
      </c>
      <c r="I39" s="149"/>
      <c r="J39" s="149"/>
      <c r="K39" s="149"/>
      <c r="L39" s="149"/>
      <c r="M39" s="149"/>
      <c r="N39" s="149"/>
      <c r="O39" s="149"/>
      <c r="P39" s="149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49" t="s">
        <v>77</v>
      </c>
      <c r="I39" s="149"/>
      <c r="J39" s="149"/>
      <c r="K39" s="149"/>
      <c r="L39" s="149"/>
      <c r="M39" s="149"/>
      <c r="N39" s="149"/>
      <c r="O39" s="149"/>
      <c r="P39" s="149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49" t="s">
        <v>81</v>
      </c>
      <c r="I39" s="149"/>
      <c r="J39" s="149"/>
      <c r="K39" s="149"/>
      <c r="L39" s="149"/>
      <c r="M39" s="149"/>
      <c r="N39" s="149"/>
      <c r="O39" s="149"/>
      <c r="P39" s="149"/>
      <c r="Q39" s="150" t="s">
        <v>91</v>
      </c>
      <c r="R39" s="150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0"/>
      <c r="R40" s="150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8"/>
      <c r="H39" s="149" t="s">
        <v>81</v>
      </c>
      <c r="I39" s="149"/>
      <c r="J39" s="149"/>
      <c r="K39" s="149"/>
      <c r="L39" s="149"/>
      <c r="M39" s="149"/>
      <c r="N39" s="149"/>
      <c r="O39" s="149"/>
      <c r="P39" s="149"/>
      <c r="Q39" s="150" t="s">
        <v>91</v>
      </c>
      <c r="R39" s="150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0"/>
      <c r="R40" s="150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8"/>
      <c r="H39" s="149" t="s">
        <v>81</v>
      </c>
      <c r="I39" s="149"/>
      <c r="J39" s="149"/>
      <c r="K39" s="149"/>
      <c r="L39" s="149"/>
      <c r="M39" s="149"/>
      <c r="N39" s="149"/>
      <c r="O39" s="149"/>
      <c r="P39" s="149"/>
      <c r="Q39" s="150" t="s">
        <v>91</v>
      </c>
      <c r="R39" s="150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0"/>
      <c r="R40" s="150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48"/>
      <c r="H39" s="149" t="s">
        <v>81</v>
      </c>
      <c r="I39" s="149"/>
      <c r="J39" s="149"/>
      <c r="K39" s="149"/>
      <c r="L39" s="149"/>
      <c r="M39" s="149"/>
      <c r="N39" s="149"/>
      <c r="O39" s="149"/>
      <c r="P39" s="149"/>
      <c r="Q39" s="150" t="s">
        <v>91</v>
      </c>
      <c r="R39" s="150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0"/>
      <c r="R40" s="150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51" t="s">
        <v>77</v>
      </c>
      <c r="I39" s="151"/>
      <c r="J39" s="151"/>
      <c r="K39" s="151"/>
      <c r="L39" s="151"/>
      <c r="M39" s="151"/>
      <c r="N39" s="151"/>
      <c r="O39" s="151"/>
      <c r="P39" s="151"/>
      <c r="Q39" s="150" t="s">
        <v>113</v>
      </c>
      <c r="R39" s="150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50"/>
      <c r="R40" s="150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51" t="s">
        <v>77</v>
      </c>
      <c r="I39" s="151"/>
      <c r="J39" s="151"/>
      <c r="K39" s="151"/>
      <c r="L39" s="151"/>
      <c r="M39" s="151"/>
      <c r="N39" s="151"/>
      <c r="O39" s="151"/>
      <c r="P39" s="151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51" t="s">
        <v>77</v>
      </c>
      <c r="I39" s="151"/>
      <c r="J39" s="151"/>
      <c r="K39" s="151"/>
      <c r="L39" s="151"/>
      <c r="M39" s="151"/>
      <c r="N39" s="151"/>
      <c r="O39" s="151"/>
      <c r="P39" s="151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33" t="s">
        <v>25</v>
      </c>
      <c r="D3" s="137" t="s">
        <v>54</v>
      </c>
      <c r="E3" s="138"/>
      <c r="F3" s="138"/>
      <c r="G3" s="138"/>
      <c r="H3" s="138"/>
      <c r="I3" s="138"/>
      <c r="J3" s="138"/>
      <c r="K3" s="138"/>
      <c r="L3" s="139"/>
      <c r="M3" s="135" t="s">
        <v>35</v>
      </c>
      <c r="N3" s="135" t="s">
        <v>55</v>
      </c>
      <c r="O3" s="27"/>
    </row>
    <row r="4" spans="2:15" ht="135" x14ac:dyDescent="0.25">
      <c r="B4" s="27"/>
      <c r="C4" s="134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36"/>
      <c r="N4" s="136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33" t="s">
        <v>25</v>
      </c>
      <c r="D28" s="137" t="s">
        <v>54</v>
      </c>
      <c r="E28" s="138"/>
      <c r="F28" s="138"/>
      <c r="G28" s="138"/>
      <c r="H28" s="138"/>
      <c r="I28" s="138"/>
      <c r="J28" s="138"/>
      <c r="K28" s="138"/>
      <c r="L28" s="139"/>
      <c r="M28" s="135" t="s">
        <v>35</v>
      </c>
      <c r="N28" s="135" t="s">
        <v>55</v>
      </c>
    </row>
    <row r="29" spans="1:15" ht="135" x14ac:dyDescent="0.25">
      <c r="B29" s="37"/>
      <c r="C29" s="134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36"/>
      <c r="N29" s="136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33" t="s">
        <v>25</v>
      </c>
      <c r="D53" s="137" t="s">
        <v>54</v>
      </c>
      <c r="E53" s="138"/>
      <c r="F53" s="138"/>
      <c r="G53" s="138"/>
      <c r="H53" s="138"/>
      <c r="I53" s="138"/>
      <c r="J53" s="138"/>
      <c r="K53" s="138"/>
      <c r="L53" s="139"/>
      <c r="M53" s="135" t="s">
        <v>35</v>
      </c>
      <c r="N53" s="135" t="s">
        <v>55</v>
      </c>
    </row>
    <row r="54" spans="2:14" ht="135" x14ac:dyDescent="0.25">
      <c r="C54" s="134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36"/>
      <c r="N54" s="136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33" t="s">
        <v>25</v>
      </c>
      <c r="D78" s="137" t="s">
        <v>54</v>
      </c>
      <c r="E78" s="138"/>
      <c r="F78" s="138"/>
      <c r="G78" s="138"/>
      <c r="H78" s="138"/>
      <c r="I78" s="138"/>
      <c r="J78" s="138"/>
      <c r="K78" s="138"/>
      <c r="L78" s="139"/>
      <c r="M78" s="135" t="s">
        <v>35</v>
      </c>
      <c r="N78" s="135" t="s">
        <v>55</v>
      </c>
    </row>
    <row r="79" spans="2:14" ht="135" x14ac:dyDescent="0.25">
      <c r="C79" s="134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36"/>
      <c r="N79" s="136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53:C54"/>
    <mergeCell ref="D53:L53"/>
    <mergeCell ref="M53:M54"/>
    <mergeCell ref="N53:N54"/>
    <mergeCell ref="C78:C79"/>
    <mergeCell ref="D78:L78"/>
    <mergeCell ref="M78:M79"/>
    <mergeCell ref="N78:N79"/>
    <mergeCell ref="C3:C4"/>
    <mergeCell ref="M3:M4"/>
    <mergeCell ref="N3:N4"/>
    <mergeCell ref="D3:L3"/>
    <mergeCell ref="C28:C29"/>
    <mergeCell ref="D28:L28"/>
    <mergeCell ref="M28:M29"/>
    <mergeCell ref="N28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51" t="s">
        <v>77</v>
      </c>
      <c r="I39" s="151"/>
      <c r="J39" s="151"/>
      <c r="K39" s="151"/>
      <c r="L39" s="151"/>
      <c r="M39" s="151"/>
      <c r="N39" s="151"/>
      <c r="O39" s="151"/>
      <c r="P39" s="151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F47"/>
  <sheetViews>
    <sheetView tabSelected="1" topLeftCell="C1" workbookViewId="0">
      <selection activeCell="F59" sqref="F59"/>
    </sheetView>
  </sheetViews>
  <sheetFormatPr defaultRowHeight="15" x14ac:dyDescent="0.25"/>
  <cols>
    <col min="3" max="3" width="43.85546875" customWidth="1"/>
    <col min="4" max="4" width="7.7109375" customWidth="1"/>
    <col min="5" max="6" width="24.5703125" customWidth="1"/>
  </cols>
  <sheetData>
    <row r="1" spans="3:6" ht="15.75" x14ac:dyDescent="0.25">
      <c r="C1" s="65" t="s">
        <v>344</v>
      </c>
    </row>
    <row r="2" spans="3:6" ht="15.75" x14ac:dyDescent="0.25">
      <c r="C2" s="65" t="s">
        <v>357</v>
      </c>
    </row>
    <row r="3" spans="3:6" ht="15.75" x14ac:dyDescent="0.25">
      <c r="C3" s="66" t="s">
        <v>255</v>
      </c>
    </row>
    <row r="5" spans="3:6" ht="25.5" x14ac:dyDescent="0.25">
      <c r="C5" s="119"/>
      <c r="D5" s="120" t="s">
        <v>256</v>
      </c>
      <c r="E5" s="106" t="s">
        <v>355</v>
      </c>
      <c r="F5" s="106" t="s">
        <v>356</v>
      </c>
    </row>
    <row r="6" spans="3:6" x14ac:dyDescent="0.25">
      <c r="C6" s="67" t="s">
        <v>257</v>
      </c>
      <c r="D6" s="72"/>
      <c r="E6" s="67"/>
      <c r="F6" s="68"/>
    </row>
    <row r="7" spans="3:6" x14ac:dyDescent="0.25">
      <c r="C7" s="68" t="s">
        <v>258</v>
      </c>
      <c r="D7" s="73">
        <v>4</v>
      </c>
      <c r="E7" s="88">
        <v>575734691</v>
      </c>
      <c r="F7" s="88">
        <v>430783789</v>
      </c>
    </row>
    <row r="8" spans="3:6" x14ac:dyDescent="0.25">
      <c r="C8" s="126" t="s">
        <v>358</v>
      </c>
      <c r="E8" s="88">
        <v>2355699</v>
      </c>
      <c r="F8" s="88">
        <v>2433970</v>
      </c>
    </row>
    <row r="9" spans="3:6" x14ac:dyDescent="0.25">
      <c r="C9" s="68" t="s">
        <v>259</v>
      </c>
      <c r="D9" s="73">
        <v>5</v>
      </c>
      <c r="E9" s="88">
        <v>42839659</v>
      </c>
      <c r="F9" s="88">
        <v>78341329</v>
      </c>
    </row>
    <row r="10" spans="3:6" x14ac:dyDescent="0.25">
      <c r="C10" s="68" t="s">
        <v>260</v>
      </c>
      <c r="D10" s="73">
        <v>6</v>
      </c>
      <c r="E10" s="88">
        <v>869783360</v>
      </c>
      <c r="F10" s="88">
        <v>832619650</v>
      </c>
    </row>
    <row r="11" spans="3:6" x14ac:dyDescent="0.25">
      <c r="C11" s="68" t="s">
        <v>292</v>
      </c>
      <c r="D11" s="73">
        <v>7</v>
      </c>
      <c r="E11" s="88">
        <v>530333599</v>
      </c>
      <c r="F11" s="88">
        <v>553719699</v>
      </c>
    </row>
    <row r="12" spans="3:6" ht="25.5" x14ac:dyDescent="0.25">
      <c r="C12" s="68" t="s">
        <v>261</v>
      </c>
      <c r="D12" s="73"/>
      <c r="E12" s="88">
        <v>614306</v>
      </c>
      <c r="F12" s="88">
        <v>977094</v>
      </c>
    </row>
    <row r="13" spans="3:6" ht="25.5" x14ac:dyDescent="0.25">
      <c r="C13" s="68" t="s">
        <v>359</v>
      </c>
      <c r="D13" s="73"/>
      <c r="E13" s="88">
        <v>37615232</v>
      </c>
      <c r="F13" s="88">
        <v>37615232</v>
      </c>
    </row>
    <row r="14" spans="3:6" x14ac:dyDescent="0.25">
      <c r="C14" s="68" t="s">
        <v>264</v>
      </c>
      <c r="D14" s="73"/>
      <c r="E14" s="88">
        <v>2034548</v>
      </c>
      <c r="F14" s="88">
        <v>2045605</v>
      </c>
    </row>
    <row r="15" spans="3:6" x14ac:dyDescent="0.25">
      <c r="C15" s="68" t="s">
        <v>265</v>
      </c>
      <c r="D15" s="73"/>
      <c r="E15" s="88">
        <v>752630</v>
      </c>
      <c r="F15" s="88">
        <v>790858</v>
      </c>
    </row>
    <row r="16" spans="3:6" ht="25.5" x14ac:dyDescent="0.25">
      <c r="C16" s="68" t="s">
        <v>267</v>
      </c>
      <c r="D16" s="73"/>
      <c r="E16" s="88">
        <v>9877800</v>
      </c>
      <c r="F16" s="88">
        <v>10820302</v>
      </c>
    </row>
    <row r="17" spans="3:6" ht="25.5" x14ac:dyDescent="0.25">
      <c r="C17" s="119" t="s">
        <v>266</v>
      </c>
      <c r="D17" s="73"/>
      <c r="E17" s="88">
        <v>1500948</v>
      </c>
      <c r="F17" s="88">
        <v>134115</v>
      </c>
    </row>
    <row r="18" spans="3:6" ht="25.5" x14ac:dyDescent="0.25">
      <c r="C18" s="126" t="s">
        <v>360</v>
      </c>
      <c r="D18" s="73"/>
      <c r="E18" s="88">
        <v>12237547</v>
      </c>
      <c r="F18" s="88">
        <v>25836773</v>
      </c>
    </row>
    <row r="19" spans="3:6" ht="15.75" thickBot="1" x14ac:dyDescent="0.3">
      <c r="C19" s="68" t="s">
        <v>268</v>
      </c>
      <c r="D19" s="73"/>
      <c r="E19" s="89">
        <v>42646439</v>
      </c>
      <c r="F19" s="89">
        <v>15122011</v>
      </c>
    </row>
    <row r="20" spans="3:6" ht="15.75" thickBot="1" x14ac:dyDescent="0.3">
      <c r="C20" s="67" t="s">
        <v>269</v>
      </c>
      <c r="D20" s="73"/>
      <c r="E20" s="90">
        <f>SUM(E7:E19)</f>
        <v>2128326458</v>
      </c>
      <c r="F20" s="90">
        <f>SUM(F7:F19)</f>
        <v>1991240427</v>
      </c>
    </row>
    <row r="21" spans="3:6" ht="15.75" thickTop="1" x14ac:dyDescent="0.25">
      <c r="C21" s="67"/>
      <c r="D21" s="74"/>
      <c r="E21" s="91"/>
      <c r="F21" s="88"/>
    </row>
    <row r="22" spans="3:6" x14ac:dyDescent="0.25">
      <c r="C22" s="67" t="s">
        <v>270</v>
      </c>
      <c r="D22" s="73"/>
      <c r="E22" s="91"/>
      <c r="F22" s="88"/>
    </row>
    <row r="23" spans="3:6" x14ac:dyDescent="0.25">
      <c r="C23" s="68" t="s">
        <v>271</v>
      </c>
      <c r="D23" s="73">
        <v>8</v>
      </c>
      <c r="E23" s="88">
        <v>85074301</v>
      </c>
      <c r="F23" s="88">
        <v>84563613</v>
      </c>
    </row>
    <row r="24" spans="3:6" ht="25.5" x14ac:dyDescent="0.25">
      <c r="C24" s="68" t="s">
        <v>272</v>
      </c>
      <c r="D24" s="73">
        <v>9</v>
      </c>
      <c r="E24" s="88">
        <v>101040109</v>
      </c>
      <c r="F24" s="88">
        <v>62631531</v>
      </c>
    </row>
    <row r="25" spans="3:6" ht="25.5" x14ac:dyDescent="0.25">
      <c r="C25" s="68" t="s">
        <v>273</v>
      </c>
      <c r="D25" s="73">
        <v>10</v>
      </c>
      <c r="E25" s="88">
        <v>158435274</v>
      </c>
      <c r="F25" s="88">
        <v>169595336</v>
      </c>
    </row>
    <row r="26" spans="3:6" x14ac:dyDescent="0.25">
      <c r="C26" s="68" t="s">
        <v>275</v>
      </c>
      <c r="D26" s="73">
        <v>11</v>
      </c>
      <c r="E26" s="88">
        <v>70906091</v>
      </c>
      <c r="F26" s="88">
        <v>82680223</v>
      </c>
    </row>
    <row r="27" spans="3:6" x14ac:dyDescent="0.25">
      <c r="C27" s="68" t="s">
        <v>274</v>
      </c>
      <c r="D27" s="73">
        <v>12</v>
      </c>
      <c r="E27" s="88">
        <v>1015527591</v>
      </c>
      <c r="F27" s="88">
        <v>976678478</v>
      </c>
    </row>
    <row r="28" spans="3:6" x14ac:dyDescent="0.25">
      <c r="C28" s="68" t="s">
        <v>276</v>
      </c>
      <c r="D28" s="73"/>
      <c r="E28" s="88">
        <v>1531611</v>
      </c>
      <c r="F28" s="88">
        <v>2497881</v>
      </c>
    </row>
    <row r="29" spans="3:6" ht="25.5" x14ac:dyDescent="0.25">
      <c r="C29" s="121" t="s">
        <v>352</v>
      </c>
      <c r="D29" s="73"/>
      <c r="E29" s="88"/>
      <c r="F29" s="88">
        <v>2364381</v>
      </c>
    </row>
    <row r="30" spans="3:6" ht="25.5" x14ac:dyDescent="0.25">
      <c r="C30" s="68" t="s">
        <v>277</v>
      </c>
      <c r="D30" s="73"/>
      <c r="E30" s="88">
        <v>11112329</v>
      </c>
      <c r="F30" s="88">
        <v>10354033</v>
      </c>
    </row>
    <row r="31" spans="3:6" x14ac:dyDescent="0.25">
      <c r="C31" s="68" t="s">
        <v>278</v>
      </c>
      <c r="D31" s="73">
        <v>13</v>
      </c>
      <c r="E31" s="88">
        <v>67535502</v>
      </c>
      <c r="F31" s="88">
        <v>94400466</v>
      </c>
    </row>
    <row r="32" spans="3:6" ht="15.75" thickBot="1" x14ac:dyDescent="0.3">
      <c r="C32" s="68" t="s">
        <v>280</v>
      </c>
      <c r="D32" s="73"/>
      <c r="E32" s="89">
        <v>34044167</v>
      </c>
      <c r="F32" s="89">
        <v>14960349</v>
      </c>
    </row>
    <row r="33" spans="3:6" ht="15.75" thickBot="1" x14ac:dyDescent="0.3">
      <c r="C33" s="67" t="s">
        <v>281</v>
      </c>
      <c r="D33" s="73"/>
      <c r="E33" s="92">
        <f>SUM(E23:E32)</f>
        <v>1545206975</v>
      </c>
      <c r="F33" s="92">
        <f>SUM(F23:F32)</f>
        <v>1500726291</v>
      </c>
    </row>
    <row r="34" spans="3:6" x14ac:dyDescent="0.25">
      <c r="C34" s="75" t="s">
        <v>282</v>
      </c>
      <c r="D34" s="73"/>
      <c r="E34" s="91"/>
      <c r="F34" s="88"/>
    </row>
    <row r="35" spans="3:6" x14ac:dyDescent="0.25">
      <c r="C35" s="67" t="s">
        <v>283</v>
      </c>
      <c r="D35" s="73"/>
      <c r="E35" s="91"/>
      <c r="F35" s="88"/>
    </row>
    <row r="36" spans="3:6" x14ac:dyDescent="0.25">
      <c r="C36" s="68" t="s">
        <v>284</v>
      </c>
      <c r="D36" s="73">
        <v>14</v>
      </c>
      <c r="E36" s="88">
        <v>428284724</v>
      </c>
      <c r="F36" s="88">
        <v>428284724</v>
      </c>
    </row>
    <row r="37" spans="3:6" x14ac:dyDescent="0.25">
      <c r="C37" s="68" t="s">
        <v>32</v>
      </c>
      <c r="D37" s="73">
        <v>14</v>
      </c>
      <c r="E37" s="88">
        <v>28568552</v>
      </c>
      <c r="F37" s="88">
        <v>28568552</v>
      </c>
    </row>
    <row r="38" spans="3:6" ht="15.75" thickBot="1" x14ac:dyDescent="0.3">
      <c r="C38" s="68" t="s">
        <v>361</v>
      </c>
      <c r="D38" s="73"/>
      <c r="E38" s="89">
        <v>126266207</v>
      </c>
      <c r="F38" s="89">
        <v>33660860</v>
      </c>
    </row>
    <row r="39" spans="3:6" ht="15.75" thickBot="1" x14ac:dyDescent="0.3">
      <c r="C39" s="67" t="s">
        <v>285</v>
      </c>
      <c r="D39" s="73"/>
      <c r="E39" s="92">
        <f>SUM(E36:E38)</f>
        <v>583119483</v>
      </c>
      <c r="F39" s="92">
        <f>SUM(F36:F38)</f>
        <v>490514136</v>
      </c>
    </row>
    <row r="40" spans="3:6" ht="15.75" thickBot="1" x14ac:dyDescent="0.3">
      <c r="C40" s="67" t="s">
        <v>286</v>
      </c>
      <c r="D40" s="73"/>
      <c r="E40" s="90">
        <f>E33+E39</f>
        <v>2128326458</v>
      </c>
      <c r="F40" s="90">
        <f>F33+F39</f>
        <v>1991240427</v>
      </c>
    </row>
    <row r="41" spans="3:6" ht="15.75" thickTop="1" x14ac:dyDescent="0.25">
      <c r="C41" s="67"/>
      <c r="D41" s="73"/>
      <c r="E41" s="91"/>
      <c r="F41" s="91"/>
    </row>
    <row r="42" spans="3:6" ht="25.5" x14ac:dyDescent="0.25">
      <c r="C42" s="67" t="s">
        <v>287</v>
      </c>
      <c r="D42" s="73">
        <v>14</v>
      </c>
      <c r="E42" s="152" t="s">
        <v>362</v>
      </c>
      <c r="F42" s="152" t="s">
        <v>363</v>
      </c>
    </row>
    <row r="43" spans="3:6" x14ac:dyDescent="0.25">
      <c r="C43" s="67"/>
      <c r="D43" s="73"/>
      <c r="E43" s="93"/>
      <c r="F43" s="93"/>
    </row>
    <row r="44" spans="3:6" ht="25.5" customHeight="1" x14ac:dyDescent="0.25">
      <c r="C44" s="140"/>
      <c r="D44" s="140"/>
      <c r="E44" s="140"/>
      <c r="F44" s="140"/>
    </row>
    <row r="45" spans="3:6" ht="14.25" customHeight="1" x14ac:dyDescent="0.25">
      <c r="C45" s="109"/>
      <c r="D45" s="109"/>
      <c r="E45" s="109"/>
      <c r="F45" s="109"/>
    </row>
    <row r="46" spans="3:6" x14ac:dyDescent="0.25">
      <c r="C46" s="111" t="s">
        <v>380</v>
      </c>
      <c r="D46" s="110"/>
      <c r="E46" s="154" t="s">
        <v>348</v>
      </c>
      <c r="F46" s="154"/>
    </row>
    <row r="47" spans="3:6" x14ac:dyDescent="0.25">
      <c r="C47" s="144" t="s">
        <v>381</v>
      </c>
      <c r="D47" s="144"/>
      <c r="E47" s="144" t="s">
        <v>353</v>
      </c>
      <c r="F47" s="144"/>
    </row>
  </sheetData>
  <mergeCells count="4">
    <mergeCell ref="E46:F46"/>
    <mergeCell ref="C44:F44"/>
    <mergeCell ref="E47:F47"/>
    <mergeCell ref="C47:D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7"/>
  <sheetViews>
    <sheetView workbookViewId="0">
      <selection activeCell="A52" sqref="A52"/>
    </sheetView>
  </sheetViews>
  <sheetFormatPr defaultRowHeight="15" x14ac:dyDescent="0.25"/>
  <cols>
    <col min="1" max="1" width="53.140625" customWidth="1"/>
    <col min="3" max="4" width="25.42578125" customWidth="1"/>
  </cols>
  <sheetData>
    <row r="1" spans="1:4" ht="15.75" x14ac:dyDescent="0.25">
      <c r="A1" s="65" t="s">
        <v>345</v>
      </c>
    </row>
    <row r="2" spans="1:4" ht="15.75" x14ac:dyDescent="0.25">
      <c r="A2" s="65" t="s">
        <v>364</v>
      </c>
    </row>
    <row r="3" spans="1:4" ht="15.75" x14ac:dyDescent="0.25">
      <c r="A3" s="66" t="s">
        <v>255</v>
      </c>
    </row>
    <row r="5" spans="1:4" x14ac:dyDescent="0.25">
      <c r="A5" s="141"/>
      <c r="B5" s="142"/>
      <c r="C5" s="142" t="s">
        <v>365</v>
      </c>
      <c r="D5" s="142"/>
    </row>
    <row r="6" spans="1:4" ht="15.75" thickBot="1" x14ac:dyDescent="0.3">
      <c r="A6" s="141"/>
      <c r="B6" s="142"/>
      <c r="C6" s="143" t="s">
        <v>366</v>
      </c>
      <c r="D6" s="143"/>
    </row>
    <row r="7" spans="1:4" ht="26.25" thickBot="1" x14ac:dyDescent="0.3">
      <c r="A7" s="75"/>
      <c r="B7" s="69" t="s">
        <v>288</v>
      </c>
      <c r="C7" s="70" t="s">
        <v>369</v>
      </c>
      <c r="D7" s="108" t="s">
        <v>370</v>
      </c>
    </row>
    <row r="8" spans="1:4" ht="25.5" x14ac:dyDescent="0.25">
      <c r="A8" s="76" t="s">
        <v>289</v>
      </c>
      <c r="B8" s="71"/>
      <c r="C8" s="94"/>
      <c r="D8" s="94"/>
    </row>
    <row r="9" spans="1:4" x14ac:dyDescent="0.25">
      <c r="A9" s="75" t="s">
        <v>290</v>
      </c>
      <c r="B9" s="71"/>
      <c r="C9" s="88">
        <v>16669700</v>
      </c>
      <c r="D9" s="88">
        <v>7398176</v>
      </c>
    </row>
    <row r="10" spans="1:4" x14ac:dyDescent="0.25">
      <c r="A10" s="124" t="s">
        <v>358</v>
      </c>
      <c r="B10" s="71"/>
      <c r="C10" s="88">
        <v>20797</v>
      </c>
      <c r="D10" s="88"/>
    </row>
    <row r="11" spans="1:4" x14ac:dyDescent="0.25">
      <c r="A11" s="75" t="s">
        <v>259</v>
      </c>
      <c r="B11" s="71"/>
      <c r="C11" s="88">
        <v>2481793</v>
      </c>
      <c r="D11" s="88">
        <v>926923</v>
      </c>
    </row>
    <row r="12" spans="1:4" x14ac:dyDescent="0.25">
      <c r="A12" s="75" t="s">
        <v>260</v>
      </c>
      <c r="B12" s="71"/>
      <c r="C12" s="88">
        <v>40082399</v>
      </c>
      <c r="D12" s="88">
        <v>31205043</v>
      </c>
    </row>
    <row r="13" spans="1:4" ht="15.75" thickBot="1" x14ac:dyDescent="0.3">
      <c r="A13" s="75" t="s">
        <v>262</v>
      </c>
      <c r="B13" s="71"/>
      <c r="C13" s="89">
        <v>3</v>
      </c>
      <c r="D13" s="89">
        <v>4</v>
      </c>
    </row>
    <row r="14" spans="1:4" x14ac:dyDescent="0.25">
      <c r="A14" s="75"/>
      <c r="B14" s="71"/>
      <c r="C14" s="91">
        <f>SUM(C9:C13)</f>
        <v>59254692</v>
      </c>
      <c r="D14" s="91">
        <f>SUM(D9:D13)</f>
        <v>39530146</v>
      </c>
    </row>
    <row r="15" spans="1:4" x14ac:dyDescent="0.25">
      <c r="A15" s="76" t="s">
        <v>291</v>
      </c>
      <c r="B15" s="71"/>
      <c r="C15" s="91"/>
      <c r="D15" s="88"/>
    </row>
    <row r="16" spans="1:4" ht="15.75" thickBot="1" x14ac:dyDescent="0.3">
      <c r="A16" s="75" t="s">
        <v>292</v>
      </c>
      <c r="B16" s="71"/>
      <c r="C16" s="88">
        <v>20608249</v>
      </c>
      <c r="D16" s="88">
        <v>18761935</v>
      </c>
    </row>
    <row r="17" spans="1:4" ht="15.75" thickBot="1" x14ac:dyDescent="0.3">
      <c r="A17" s="75"/>
      <c r="B17" s="71"/>
      <c r="C17" s="95">
        <f>SUM(C14:C16)</f>
        <v>79862941</v>
      </c>
      <c r="D17" s="95">
        <f>SUM(D14:D16)</f>
        <v>58292081</v>
      </c>
    </row>
    <row r="18" spans="1:4" x14ac:dyDescent="0.25">
      <c r="A18" s="76" t="s">
        <v>293</v>
      </c>
      <c r="B18" s="71"/>
      <c r="C18" s="91"/>
      <c r="D18" s="88"/>
    </row>
    <row r="19" spans="1:4" x14ac:dyDescent="0.25">
      <c r="A19" s="75" t="s">
        <v>271</v>
      </c>
      <c r="B19" s="71"/>
      <c r="C19" s="88">
        <v>-1941398</v>
      </c>
      <c r="D19" s="88">
        <v>-2109089</v>
      </c>
    </row>
    <row r="20" spans="1:4" x14ac:dyDescent="0.25">
      <c r="A20" s="68" t="s">
        <v>272</v>
      </c>
      <c r="B20" s="71"/>
      <c r="C20" s="88">
        <v>-2338528</v>
      </c>
      <c r="D20" s="88">
        <v>-4440930</v>
      </c>
    </row>
    <row r="21" spans="1:4" ht="25.5" x14ac:dyDescent="0.25">
      <c r="A21" s="68" t="s">
        <v>273</v>
      </c>
      <c r="B21" s="71"/>
      <c r="C21" s="88">
        <v>-4014573</v>
      </c>
      <c r="D21" s="88">
        <v>-4391166</v>
      </c>
    </row>
    <row r="22" spans="1:4" x14ac:dyDescent="0.25">
      <c r="A22" s="68" t="s">
        <v>275</v>
      </c>
      <c r="B22" s="71"/>
      <c r="C22" s="88">
        <v>-2729000</v>
      </c>
      <c r="D22" s="88">
        <v>-4349639</v>
      </c>
    </row>
    <row r="23" spans="1:4" ht="15.75" thickBot="1" x14ac:dyDescent="0.3">
      <c r="A23" s="75" t="s">
        <v>294</v>
      </c>
      <c r="B23" s="71"/>
      <c r="C23" s="88">
        <v>-30144153</v>
      </c>
      <c r="D23" s="88">
        <v>-12665857</v>
      </c>
    </row>
    <row r="24" spans="1:4" ht="15.75" thickBot="1" x14ac:dyDescent="0.3">
      <c r="A24" s="75"/>
      <c r="B24" s="71"/>
      <c r="C24" s="95">
        <f>SUM(C19:C23)</f>
        <v>-41167652</v>
      </c>
      <c r="D24" s="95">
        <f>SUM(D19:D23)</f>
        <v>-27956681</v>
      </c>
    </row>
    <row r="25" spans="1:4" x14ac:dyDescent="0.25">
      <c r="A25" s="75"/>
      <c r="B25" s="71"/>
      <c r="C25" s="91"/>
      <c r="D25" s="88"/>
    </row>
    <row r="26" spans="1:4" x14ac:dyDescent="0.25">
      <c r="A26" s="76" t="s">
        <v>295</v>
      </c>
      <c r="B26" s="71"/>
      <c r="C26" s="91">
        <f>C17+C24</f>
        <v>38695289</v>
      </c>
      <c r="D26" s="91">
        <f>D17+D24</f>
        <v>30335400</v>
      </c>
    </row>
    <row r="27" spans="1:4" x14ac:dyDescent="0.25">
      <c r="A27" s="75"/>
      <c r="B27" s="71"/>
      <c r="C27" s="91"/>
      <c r="D27" s="88"/>
    </row>
    <row r="28" spans="1:4" ht="15.75" thickBot="1" x14ac:dyDescent="0.3">
      <c r="A28" s="75" t="s">
        <v>367</v>
      </c>
      <c r="B28" s="71">
        <v>15</v>
      </c>
      <c r="C28" s="89">
        <v>57113473</v>
      </c>
      <c r="D28" s="89">
        <v>-7910690</v>
      </c>
    </row>
    <row r="29" spans="1:4" ht="26.25" thickBot="1" x14ac:dyDescent="0.3">
      <c r="A29" s="76" t="s">
        <v>296</v>
      </c>
      <c r="B29" s="71"/>
      <c r="C29" s="92">
        <f>SUM(C26:C28)</f>
        <v>95808762</v>
      </c>
      <c r="D29" s="92">
        <f>SUM(D26:D28)</f>
        <v>22424710</v>
      </c>
    </row>
    <row r="30" spans="1:4" x14ac:dyDescent="0.25">
      <c r="A30" s="75" t="s">
        <v>282</v>
      </c>
      <c r="B30" s="71"/>
      <c r="C30" s="91"/>
      <c r="D30" s="88"/>
    </row>
    <row r="31" spans="1:4" x14ac:dyDescent="0.25">
      <c r="A31" s="75" t="s">
        <v>368</v>
      </c>
      <c r="B31" s="71"/>
      <c r="C31" s="88">
        <v>-113011</v>
      </c>
      <c r="D31" s="88">
        <v>29690</v>
      </c>
    </row>
    <row r="32" spans="1:4" x14ac:dyDescent="0.25">
      <c r="A32" s="75" t="s">
        <v>297</v>
      </c>
      <c r="B32" s="71"/>
      <c r="C32" s="88">
        <v>-3643115</v>
      </c>
      <c r="D32" s="88">
        <v>-2863401</v>
      </c>
    </row>
    <row r="33" spans="1:4" x14ac:dyDescent="0.25">
      <c r="A33" s="75" t="s">
        <v>298</v>
      </c>
      <c r="B33" s="71"/>
      <c r="C33" s="88">
        <v>-1226657</v>
      </c>
      <c r="D33" s="88">
        <v>-1218759</v>
      </c>
    </row>
    <row r="34" spans="1:4" ht="15.75" thickBot="1" x14ac:dyDescent="0.3">
      <c r="A34" s="75" t="s">
        <v>299</v>
      </c>
      <c r="B34" s="71">
        <v>16</v>
      </c>
      <c r="C34" s="88">
        <v>2929163</v>
      </c>
      <c r="D34" s="88">
        <v>-4432901</v>
      </c>
    </row>
    <row r="35" spans="1:4" hidden="1" x14ac:dyDescent="0.25">
      <c r="A35" s="75" t="s">
        <v>300</v>
      </c>
      <c r="B35" s="71"/>
      <c r="C35" s="88"/>
      <c r="D35" s="88"/>
    </row>
    <row r="36" spans="1:4" ht="39" hidden="1" thickBot="1" x14ac:dyDescent="0.3">
      <c r="A36" s="75" t="s">
        <v>301</v>
      </c>
      <c r="B36" s="71"/>
      <c r="C36" s="88"/>
      <c r="D36" s="88"/>
    </row>
    <row r="37" spans="1:4" ht="15.75" thickBot="1" x14ac:dyDescent="0.3">
      <c r="A37" s="76" t="s">
        <v>302</v>
      </c>
      <c r="B37" s="71"/>
      <c r="C37" s="95">
        <f>SUM(C31:C36)</f>
        <v>-2053620</v>
      </c>
      <c r="D37" s="95">
        <f>SUM(D31:D36)</f>
        <v>-8485371</v>
      </c>
    </row>
    <row r="38" spans="1:4" x14ac:dyDescent="0.25">
      <c r="A38" s="76" t="s">
        <v>282</v>
      </c>
      <c r="B38" s="71"/>
      <c r="C38" s="91"/>
      <c r="D38" s="88"/>
    </row>
    <row r="39" spans="1:4" x14ac:dyDescent="0.25">
      <c r="A39" s="76" t="s">
        <v>303</v>
      </c>
      <c r="B39" s="71"/>
      <c r="C39" s="91">
        <f>C29+C37</f>
        <v>93755142</v>
      </c>
      <c r="D39" s="91">
        <f>D29+D37</f>
        <v>13939339</v>
      </c>
    </row>
    <row r="40" spans="1:4" x14ac:dyDescent="0.25">
      <c r="A40" s="75"/>
      <c r="B40" s="71"/>
      <c r="C40" s="91"/>
      <c r="D40" s="88"/>
    </row>
    <row r="41" spans="1:4" ht="15.75" thickBot="1" x14ac:dyDescent="0.3">
      <c r="A41" s="75" t="s">
        <v>304</v>
      </c>
      <c r="B41" s="71"/>
      <c r="C41" s="89">
        <v>-1149795</v>
      </c>
      <c r="D41" s="89">
        <v>3360</v>
      </c>
    </row>
    <row r="42" spans="1:4" ht="15.75" thickBot="1" x14ac:dyDescent="0.3">
      <c r="A42" s="76" t="s">
        <v>305</v>
      </c>
      <c r="B42" s="71"/>
      <c r="C42" s="90">
        <f>SUM(C39:C41)</f>
        <v>92605347</v>
      </c>
      <c r="D42" s="90">
        <f>SUM(D39:D41)</f>
        <v>13942699</v>
      </c>
    </row>
    <row r="43" spans="1:4" ht="15.75" thickTop="1" x14ac:dyDescent="0.25">
      <c r="A43" s="76"/>
      <c r="B43" s="71"/>
      <c r="C43" s="156"/>
      <c r="D43" s="156"/>
    </row>
    <row r="44" spans="1:4" x14ac:dyDescent="0.25">
      <c r="A44" s="155" t="s">
        <v>387</v>
      </c>
    </row>
    <row r="45" spans="1:4" x14ac:dyDescent="0.25">
      <c r="A45" s="140"/>
      <c r="B45" s="140"/>
      <c r="C45" s="140"/>
      <c r="D45" s="140"/>
    </row>
    <row r="46" spans="1:4" x14ac:dyDescent="0.25">
      <c r="A46" s="111" t="s">
        <v>380</v>
      </c>
      <c r="B46" s="110"/>
      <c r="C46" s="154" t="s">
        <v>348</v>
      </c>
      <c r="D46" s="154"/>
    </row>
    <row r="47" spans="1:4" x14ac:dyDescent="0.25">
      <c r="A47" s="144" t="s">
        <v>381</v>
      </c>
      <c r="B47" s="144"/>
      <c r="C47" s="144" t="s">
        <v>353</v>
      </c>
      <c r="D47" s="144"/>
    </row>
  </sheetData>
  <mergeCells count="8">
    <mergeCell ref="A45:D45"/>
    <mergeCell ref="C46:D46"/>
    <mergeCell ref="C47:D47"/>
    <mergeCell ref="A5:A6"/>
    <mergeCell ref="B5:B6"/>
    <mergeCell ref="C5:D5"/>
    <mergeCell ref="C6:D6"/>
    <mergeCell ref="A47:B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topLeftCell="B1" workbookViewId="0">
      <selection activeCell="A12" sqref="A12"/>
    </sheetView>
  </sheetViews>
  <sheetFormatPr defaultRowHeight="15" x14ac:dyDescent="0.25"/>
  <cols>
    <col min="1" max="1" width="53.140625" customWidth="1"/>
    <col min="3" max="4" width="26" customWidth="1"/>
  </cols>
  <sheetData>
    <row r="1" spans="1:4" ht="15.75" x14ac:dyDescent="0.25">
      <c r="A1" s="65" t="s">
        <v>349</v>
      </c>
    </row>
    <row r="2" spans="1:4" ht="15.75" x14ac:dyDescent="0.25">
      <c r="A2" s="65" t="s">
        <v>364</v>
      </c>
    </row>
    <row r="3" spans="1:4" ht="15.75" x14ac:dyDescent="0.25">
      <c r="A3" s="66" t="s">
        <v>255</v>
      </c>
    </row>
    <row r="5" spans="1:4" ht="15" customHeight="1" x14ac:dyDescent="0.25">
      <c r="A5" s="141"/>
      <c r="B5" s="142"/>
      <c r="C5" s="142" t="s">
        <v>365</v>
      </c>
      <c r="D5" s="142"/>
    </row>
    <row r="6" spans="1:4" ht="15.75" customHeight="1" thickBot="1" x14ac:dyDescent="0.3">
      <c r="A6" s="141"/>
      <c r="B6" s="142"/>
      <c r="C6" s="143" t="s">
        <v>366</v>
      </c>
      <c r="D6" s="143"/>
    </row>
    <row r="7" spans="1:4" ht="26.25" thickBot="1" x14ac:dyDescent="0.3">
      <c r="A7" s="107"/>
      <c r="B7" s="106" t="s">
        <v>288</v>
      </c>
      <c r="C7" s="108" t="s">
        <v>369</v>
      </c>
      <c r="D7" s="108" t="s">
        <v>370</v>
      </c>
    </row>
    <row r="8" spans="1:4" x14ac:dyDescent="0.25">
      <c r="A8" s="76" t="s">
        <v>305</v>
      </c>
      <c r="B8" s="106"/>
      <c r="C8" s="113">
        <f>ОПиУ!C42</f>
        <v>92605347</v>
      </c>
      <c r="D8" s="113">
        <f>ОПиУ!D42</f>
        <v>13942699</v>
      </c>
    </row>
    <row r="9" spans="1:4" x14ac:dyDescent="0.25">
      <c r="A9" s="107" t="s">
        <v>350</v>
      </c>
      <c r="B9" s="106"/>
      <c r="C9" s="113"/>
      <c r="D9" s="113"/>
    </row>
    <row r="10" spans="1:4" x14ac:dyDescent="0.25">
      <c r="A10" s="76" t="s">
        <v>351</v>
      </c>
      <c r="B10" s="106"/>
      <c r="C10" s="114">
        <f>SUM(C8:C9)</f>
        <v>92605347</v>
      </c>
      <c r="D10" s="114">
        <f>SUM(D8:D9)</f>
        <v>13942699</v>
      </c>
    </row>
    <row r="11" spans="1:4" x14ac:dyDescent="0.25">
      <c r="A11" s="107"/>
      <c r="B11" s="106"/>
      <c r="C11" s="112"/>
      <c r="D11" s="112"/>
    </row>
    <row r="12" spans="1:4" x14ac:dyDescent="0.25">
      <c r="A12" s="155" t="s">
        <v>387</v>
      </c>
    </row>
    <row r="13" spans="1:4" x14ac:dyDescent="0.25">
      <c r="A13" s="140"/>
      <c r="B13" s="140"/>
      <c r="C13" s="140"/>
      <c r="D13" s="140"/>
    </row>
    <row r="14" spans="1:4" x14ac:dyDescent="0.25">
      <c r="A14" s="111" t="s">
        <v>380</v>
      </c>
      <c r="B14" s="110"/>
      <c r="C14" s="154" t="s">
        <v>348</v>
      </c>
      <c r="D14" s="154"/>
    </row>
    <row r="15" spans="1:4" x14ac:dyDescent="0.25">
      <c r="A15" s="144" t="s">
        <v>381</v>
      </c>
      <c r="B15" s="144"/>
      <c r="C15" s="144" t="s">
        <v>353</v>
      </c>
      <c r="D15" s="144"/>
    </row>
  </sheetData>
  <mergeCells count="8">
    <mergeCell ref="C15:D15"/>
    <mergeCell ref="A5:A6"/>
    <mergeCell ref="B5:B6"/>
    <mergeCell ref="C5:D5"/>
    <mergeCell ref="C6:D6"/>
    <mergeCell ref="A13:D13"/>
    <mergeCell ref="C14:D14"/>
    <mergeCell ref="A15:B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2"/>
  <sheetViews>
    <sheetView workbookViewId="0">
      <selection activeCell="F19" sqref="F19:F20"/>
    </sheetView>
  </sheetViews>
  <sheetFormatPr defaultRowHeight="15" x14ac:dyDescent="0.25"/>
  <cols>
    <col min="1" max="1" width="48.5703125" customWidth="1"/>
    <col min="3" max="6" width="23.5703125" customWidth="1"/>
  </cols>
  <sheetData>
    <row r="1" spans="1:6" ht="15.75" x14ac:dyDescent="0.25">
      <c r="A1" s="65" t="s">
        <v>347</v>
      </c>
    </row>
    <row r="2" spans="1:6" ht="15.75" x14ac:dyDescent="0.25">
      <c r="A2" s="65" t="s">
        <v>364</v>
      </c>
    </row>
    <row r="3" spans="1:6" ht="15.75" x14ac:dyDescent="0.25">
      <c r="A3" s="66" t="s">
        <v>255</v>
      </c>
    </row>
    <row r="5" spans="1:6" x14ac:dyDescent="0.25">
      <c r="A5" s="145"/>
      <c r="B5" s="69" t="s">
        <v>306</v>
      </c>
      <c r="C5" s="142" t="s">
        <v>284</v>
      </c>
      <c r="D5" s="142" t="s">
        <v>32</v>
      </c>
      <c r="E5" s="142" t="s">
        <v>308</v>
      </c>
      <c r="F5" s="142" t="s">
        <v>26</v>
      </c>
    </row>
    <row r="6" spans="1:6" ht="27" customHeight="1" thickBot="1" x14ac:dyDescent="0.3">
      <c r="A6" s="145"/>
      <c r="B6" s="69" t="s">
        <v>307</v>
      </c>
      <c r="C6" s="143"/>
      <c r="D6" s="143"/>
      <c r="E6" s="143"/>
      <c r="F6" s="143"/>
    </row>
    <row r="7" spans="1:6" x14ac:dyDescent="0.25">
      <c r="A7" s="67" t="s">
        <v>282</v>
      </c>
      <c r="B7" s="69"/>
      <c r="C7" s="77"/>
      <c r="D7" s="77"/>
      <c r="E7" s="77"/>
      <c r="F7" s="77"/>
    </row>
    <row r="8" spans="1:6" x14ac:dyDescent="0.25">
      <c r="A8" s="153" t="s">
        <v>371</v>
      </c>
      <c r="B8" s="69"/>
      <c r="C8" s="116">
        <v>428284724</v>
      </c>
      <c r="D8" s="116">
        <v>19704422</v>
      </c>
      <c r="E8" s="116">
        <v>2859396</v>
      </c>
      <c r="F8" s="116">
        <f t="shared" ref="F8:F12" si="0">SUM(C8:E8)</f>
        <v>450848542</v>
      </c>
    </row>
    <row r="9" spans="1:6" x14ac:dyDescent="0.25">
      <c r="A9" s="68" t="s">
        <v>309</v>
      </c>
      <c r="B9" s="69"/>
      <c r="C9" s="115" t="s">
        <v>263</v>
      </c>
      <c r="D9" s="115" t="s">
        <v>263</v>
      </c>
      <c r="E9" s="115">
        <v>13942699</v>
      </c>
      <c r="F9" s="115">
        <f t="shared" si="0"/>
        <v>13942699</v>
      </c>
    </row>
    <row r="10" spans="1:6" x14ac:dyDescent="0.25">
      <c r="A10" s="68" t="s">
        <v>375</v>
      </c>
      <c r="B10" s="71">
        <v>14</v>
      </c>
      <c r="C10" s="115" t="s">
        <v>263</v>
      </c>
      <c r="D10" s="115" t="s">
        <v>263</v>
      </c>
      <c r="E10" s="115" t="s">
        <v>263</v>
      </c>
      <c r="F10" s="115" t="s">
        <v>263</v>
      </c>
    </row>
    <row r="11" spans="1:6" x14ac:dyDescent="0.25">
      <c r="A11" s="126" t="s">
        <v>311</v>
      </c>
      <c r="B11" s="71">
        <v>14</v>
      </c>
      <c r="C11" s="115" t="s">
        <v>263</v>
      </c>
      <c r="D11" s="115" t="s">
        <v>263</v>
      </c>
      <c r="E11" s="115" t="s">
        <v>263</v>
      </c>
      <c r="F11" s="115" t="s">
        <v>263</v>
      </c>
    </row>
    <row r="12" spans="1:6" x14ac:dyDescent="0.25">
      <c r="A12" s="126" t="s">
        <v>376</v>
      </c>
      <c r="B12" s="71"/>
      <c r="C12" s="115" t="s">
        <v>263</v>
      </c>
      <c r="D12" s="115" t="s">
        <v>263</v>
      </c>
      <c r="E12" s="115" t="s">
        <v>263</v>
      </c>
      <c r="F12" s="115" t="s">
        <v>263</v>
      </c>
    </row>
    <row r="13" spans="1:6" x14ac:dyDescent="0.25">
      <c r="A13" s="68" t="s">
        <v>377</v>
      </c>
      <c r="B13" s="71">
        <v>14</v>
      </c>
      <c r="C13" s="115" t="s">
        <v>263</v>
      </c>
      <c r="D13" s="115" t="s">
        <v>263</v>
      </c>
      <c r="E13" s="115" t="s">
        <v>263</v>
      </c>
      <c r="F13" s="115" t="s">
        <v>263</v>
      </c>
    </row>
    <row r="14" spans="1:6" x14ac:dyDescent="0.25">
      <c r="A14" s="126" t="s">
        <v>378</v>
      </c>
      <c r="B14" s="71"/>
      <c r="C14" s="115" t="s">
        <v>263</v>
      </c>
      <c r="D14" s="115" t="s">
        <v>263</v>
      </c>
      <c r="E14" s="115" t="s">
        <v>263</v>
      </c>
      <c r="F14" s="115" t="s">
        <v>263</v>
      </c>
    </row>
    <row r="15" spans="1:6" x14ac:dyDescent="0.25">
      <c r="A15" s="153" t="s">
        <v>372</v>
      </c>
      <c r="B15" s="71"/>
      <c r="C15" s="117">
        <f>SUM(C8:C12)</f>
        <v>428284724</v>
      </c>
      <c r="D15" s="117">
        <f>SUM(D8:D12)</f>
        <v>19704422</v>
      </c>
      <c r="E15" s="117">
        <f>SUM(E8:E12)</f>
        <v>16802095</v>
      </c>
      <c r="F15" s="117">
        <f>SUM(F8:F12)</f>
        <v>464791241</v>
      </c>
    </row>
    <row r="16" spans="1:6" x14ac:dyDescent="0.25">
      <c r="A16" s="68" t="s">
        <v>282</v>
      </c>
      <c r="B16" s="71"/>
      <c r="C16" s="115"/>
      <c r="D16" s="115"/>
      <c r="E16" s="115"/>
      <c r="F16" s="115"/>
    </row>
    <row r="17" spans="1:6" x14ac:dyDescent="0.25">
      <c r="A17" s="153" t="s">
        <v>374</v>
      </c>
      <c r="B17" s="71"/>
      <c r="C17" s="116">
        <v>428284724</v>
      </c>
      <c r="D17" s="116">
        <v>28568552</v>
      </c>
      <c r="E17" s="116">
        <v>33660860</v>
      </c>
      <c r="F17" s="116">
        <f>SUM(C17:E17)</f>
        <v>490514136</v>
      </c>
    </row>
    <row r="18" spans="1:6" x14ac:dyDescent="0.25">
      <c r="A18" s="68" t="s">
        <v>309</v>
      </c>
      <c r="B18" s="71"/>
      <c r="C18" s="115" t="s">
        <v>263</v>
      </c>
      <c r="D18" s="115" t="s">
        <v>310</v>
      </c>
      <c r="E18" s="116">
        <v>92605347</v>
      </c>
      <c r="F18" s="116">
        <f>SUM(C18:E18)</f>
        <v>92605347</v>
      </c>
    </row>
    <row r="19" spans="1:6" ht="25.5" x14ac:dyDescent="0.25">
      <c r="A19" s="126" t="s">
        <v>379</v>
      </c>
      <c r="B19" s="71">
        <v>14</v>
      </c>
      <c r="C19" s="115" t="s">
        <v>263</v>
      </c>
      <c r="D19" s="115" t="s">
        <v>310</v>
      </c>
      <c r="E19" s="115" t="s">
        <v>310</v>
      </c>
      <c r="F19" s="115" t="s">
        <v>310</v>
      </c>
    </row>
    <row r="20" spans="1:6" x14ac:dyDescent="0.25">
      <c r="A20" s="68" t="s">
        <v>311</v>
      </c>
      <c r="B20" s="71">
        <v>14</v>
      </c>
      <c r="C20" s="115" t="s">
        <v>263</v>
      </c>
      <c r="D20" s="115"/>
      <c r="E20" s="115"/>
      <c r="F20" s="115" t="s">
        <v>310</v>
      </c>
    </row>
    <row r="21" spans="1:6" x14ac:dyDescent="0.25">
      <c r="A21" s="126" t="s">
        <v>377</v>
      </c>
      <c r="B21" s="71">
        <v>14</v>
      </c>
      <c r="C21" s="115" t="s">
        <v>263</v>
      </c>
      <c r="D21" s="115" t="s">
        <v>263</v>
      </c>
      <c r="E21" s="115" t="s">
        <v>263</v>
      </c>
      <c r="F21" s="116" t="s">
        <v>263</v>
      </c>
    </row>
    <row r="22" spans="1:6" ht="15.75" thickBot="1" x14ac:dyDescent="0.3">
      <c r="A22" s="126" t="s">
        <v>378</v>
      </c>
      <c r="B22" s="71"/>
      <c r="C22" s="115" t="s">
        <v>263</v>
      </c>
      <c r="D22" s="115" t="s">
        <v>263</v>
      </c>
      <c r="E22" s="115" t="s">
        <v>263</v>
      </c>
      <c r="F22" s="116" t="s">
        <v>263</v>
      </c>
    </row>
    <row r="23" spans="1:6" ht="15.75" thickBot="1" x14ac:dyDescent="0.3">
      <c r="A23" s="153" t="s">
        <v>373</v>
      </c>
      <c r="B23" s="71"/>
      <c r="C23" s="118">
        <f>SUM(C17:C21)</f>
        <v>428284724</v>
      </c>
      <c r="D23" s="118">
        <f>SUM(D17:D21)</f>
        <v>28568552</v>
      </c>
      <c r="E23" s="118">
        <f>SUM(E17:E21)</f>
        <v>126266207</v>
      </c>
      <c r="F23" s="118">
        <f>SUM(F17:F21)</f>
        <v>583119483</v>
      </c>
    </row>
    <row r="24" spans="1:6" ht="15.75" thickTop="1" x14ac:dyDescent="0.25"/>
    <row r="25" spans="1:6" x14ac:dyDescent="0.25">
      <c r="A25" s="140"/>
      <c r="B25" s="140"/>
      <c r="C25" s="140"/>
    </row>
    <row r="26" spans="1:6" x14ac:dyDescent="0.25">
      <c r="A26" t="s">
        <v>380</v>
      </c>
      <c r="B26" s="110"/>
      <c r="C26" s="123" t="s">
        <v>348</v>
      </c>
    </row>
    <row r="27" spans="1:6" x14ac:dyDescent="0.25">
      <c r="A27" s="144" t="s">
        <v>381</v>
      </c>
      <c r="B27" s="144"/>
      <c r="C27" s="144" t="s">
        <v>353</v>
      </c>
      <c r="D27" s="144"/>
    </row>
    <row r="31" spans="1:6" x14ac:dyDescent="0.25">
      <c r="A31" s="111"/>
    </row>
    <row r="32" spans="1:6" x14ac:dyDescent="0.25">
      <c r="A32" s="111"/>
    </row>
  </sheetData>
  <mergeCells count="8">
    <mergeCell ref="C27:D27"/>
    <mergeCell ref="D5:D6"/>
    <mergeCell ref="E5:E6"/>
    <mergeCell ref="F5:F6"/>
    <mergeCell ref="A25:C25"/>
    <mergeCell ref="A5:A6"/>
    <mergeCell ref="C5:C6"/>
    <mergeCell ref="A27:B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7"/>
  <sheetViews>
    <sheetView workbookViewId="0">
      <selection activeCell="A54" sqref="A54"/>
    </sheetView>
  </sheetViews>
  <sheetFormatPr defaultRowHeight="15" x14ac:dyDescent="0.25"/>
  <cols>
    <col min="1" max="1" width="60.7109375" customWidth="1"/>
    <col min="3" max="3" width="14.85546875" customWidth="1"/>
    <col min="4" max="4" width="15.85546875" customWidth="1"/>
  </cols>
  <sheetData>
    <row r="1" spans="1:4" ht="15.75" x14ac:dyDescent="0.25">
      <c r="A1" s="65" t="s">
        <v>346</v>
      </c>
    </row>
    <row r="2" spans="1:4" ht="15.75" x14ac:dyDescent="0.25">
      <c r="A2" s="65" t="s">
        <v>364</v>
      </c>
    </row>
    <row r="3" spans="1:4" x14ac:dyDescent="0.25">
      <c r="A3" s="78" t="s">
        <v>312</v>
      </c>
    </row>
    <row r="5" spans="1:4" ht="27" customHeight="1" x14ac:dyDescent="0.25">
      <c r="A5" s="146"/>
      <c r="B5" s="147"/>
      <c r="C5" s="142" t="s">
        <v>365</v>
      </c>
      <c r="D5" s="142"/>
    </row>
    <row r="6" spans="1:4" ht="15.75" customHeight="1" thickBot="1" x14ac:dyDescent="0.3">
      <c r="A6" s="146"/>
      <c r="B6" s="147"/>
      <c r="C6" s="143" t="s">
        <v>366</v>
      </c>
      <c r="D6" s="143"/>
    </row>
    <row r="7" spans="1:4" ht="15.75" thickBot="1" x14ac:dyDescent="0.3">
      <c r="A7" s="79"/>
      <c r="B7" s="80" t="s">
        <v>313</v>
      </c>
      <c r="C7" s="81" t="s">
        <v>369</v>
      </c>
      <c r="D7" s="81" t="s">
        <v>370</v>
      </c>
    </row>
    <row r="8" spans="1:4" x14ac:dyDescent="0.25">
      <c r="A8" s="79" t="s">
        <v>314</v>
      </c>
      <c r="B8" s="82"/>
      <c r="C8" s="79"/>
      <c r="D8" s="83"/>
    </row>
    <row r="9" spans="1:4" x14ac:dyDescent="0.25">
      <c r="A9" s="83" t="s">
        <v>315</v>
      </c>
      <c r="B9" s="82"/>
      <c r="C9" s="96">
        <v>58009339</v>
      </c>
      <c r="D9" s="96">
        <v>42723101</v>
      </c>
    </row>
    <row r="10" spans="1:4" x14ac:dyDescent="0.25">
      <c r="A10" s="83" t="s">
        <v>316</v>
      </c>
      <c r="B10" s="82"/>
      <c r="C10" s="96">
        <v>-15502596</v>
      </c>
      <c r="D10" s="96">
        <v>-18809409</v>
      </c>
    </row>
    <row r="11" spans="1:4" x14ac:dyDescent="0.25">
      <c r="A11" s="83" t="s">
        <v>317</v>
      </c>
      <c r="B11" s="82"/>
      <c r="C11" s="96">
        <v>-4236428</v>
      </c>
      <c r="D11" s="96">
        <v>-3389939</v>
      </c>
    </row>
    <row r="12" spans="1:4" ht="15.75" thickBot="1" x14ac:dyDescent="0.3">
      <c r="A12" s="83" t="s">
        <v>382</v>
      </c>
      <c r="B12" s="82"/>
      <c r="C12" s="97">
        <v>27487</v>
      </c>
      <c r="D12" s="97">
        <v>-1045004</v>
      </c>
    </row>
    <row r="13" spans="1:4" hidden="1" x14ac:dyDescent="0.25">
      <c r="A13" s="83" t="s">
        <v>318</v>
      </c>
      <c r="B13" s="82"/>
      <c r="C13" s="96"/>
      <c r="D13" s="104"/>
    </row>
    <row r="14" spans="1:4" ht="24.75" hidden="1" thickBot="1" x14ac:dyDescent="0.3">
      <c r="A14" s="83" t="s">
        <v>319</v>
      </c>
      <c r="B14" s="82"/>
      <c r="C14" s="97"/>
      <c r="D14" s="105"/>
    </row>
    <row r="15" spans="1:4" ht="24" x14ac:dyDescent="0.25">
      <c r="A15" s="79" t="s">
        <v>320</v>
      </c>
      <c r="B15" s="82"/>
      <c r="C15" s="98">
        <f>SUM(C9:C14)</f>
        <v>38297802</v>
      </c>
      <c r="D15" s="98">
        <f>SUM(D9:D14)</f>
        <v>19478749</v>
      </c>
    </row>
    <row r="16" spans="1:4" x14ac:dyDescent="0.25">
      <c r="A16" s="84" t="s">
        <v>321</v>
      </c>
      <c r="B16" s="82"/>
      <c r="C16" s="96"/>
      <c r="D16" s="96"/>
    </row>
    <row r="17" spans="1:4" x14ac:dyDescent="0.25">
      <c r="A17" s="83" t="s">
        <v>259</v>
      </c>
      <c r="B17" s="82"/>
      <c r="C17" s="96">
        <v>36543434</v>
      </c>
      <c r="D17" s="96">
        <v>-18294461</v>
      </c>
    </row>
    <row r="18" spans="1:4" x14ac:dyDescent="0.25">
      <c r="A18" s="83" t="s">
        <v>322</v>
      </c>
      <c r="B18" s="82"/>
      <c r="C18" s="96">
        <v>6676593</v>
      </c>
      <c r="D18" s="96">
        <v>-10888108</v>
      </c>
    </row>
    <row r="19" spans="1:4" x14ac:dyDescent="0.25">
      <c r="A19" s="83" t="s">
        <v>292</v>
      </c>
      <c r="B19" s="82"/>
      <c r="C19" s="96">
        <v>32123892</v>
      </c>
      <c r="D19" s="104">
        <v>2869835</v>
      </c>
    </row>
    <row r="20" spans="1:4" x14ac:dyDescent="0.25">
      <c r="A20" s="83" t="s">
        <v>268</v>
      </c>
      <c r="B20" s="82"/>
      <c r="C20" s="96">
        <v>-20990323</v>
      </c>
      <c r="D20" s="104">
        <v>-2455328</v>
      </c>
    </row>
    <row r="21" spans="1:4" hidden="1" x14ac:dyDescent="0.25">
      <c r="A21" s="83" t="s">
        <v>323</v>
      </c>
      <c r="B21" s="82"/>
      <c r="C21" s="96"/>
      <c r="D21" s="104"/>
    </row>
    <row r="22" spans="1:4" x14ac:dyDescent="0.25">
      <c r="A22" s="85" t="s">
        <v>324</v>
      </c>
      <c r="B22" s="82"/>
      <c r="C22" s="96"/>
      <c r="D22" s="104"/>
    </row>
    <row r="23" spans="1:4" hidden="1" x14ac:dyDescent="0.25">
      <c r="A23" s="83" t="s">
        <v>279</v>
      </c>
      <c r="B23" s="82"/>
      <c r="C23" s="96"/>
      <c r="D23" s="104">
        <v>0</v>
      </c>
    </row>
    <row r="24" spans="1:4" x14ac:dyDescent="0.25">
      <c r="A24" s="83" t="s">
        <v>278</v>
      </c>
      <c r="B24" s="82"/>
      <c r="C24" s="96">
        <v>250836</v>
      </c>
      <c r="D24" s="104">
        <v>-220174</v>
      </c>
    </row>
    <row r="25" spans="1:4" ht="15.75" thickBot="1" x14ac:dyDescent="0.3">
      <c r="A25" s="83" t="s">
        <v>280</v>
      </c>
      <c r="B25" s="82"/>
      <c r="C25" s="97">
        <v>14926530</v>
      </c>
      <c r="D25" s="105">
        <v>991944</v>
      </c>
    </row>
    <row r="26" spans="1:4" ht="24" x14ac:dyDescent="0.25">
      <c r="A26" s="79" t="s">
        <v>325</v>
      </c>
      <c r="B26" s="82"/>
      <c r="C26" s="98">
        <f>SUM(C15:C25)</f>
        <v>107828764</v>
      </c>
      <c r="D26" s="98">
        <f>SUM(D15:D25)</f>
        <v>-8517543</v>
      </c>
    </row>
    <row r="27" spans="1:4" x14ac:dyDescent="0.25">
      <c r="A27" s="83" t="s">
        <v>282</v>
      </c>
      <c r="B27" s="82"/>
      <c r="C27" s="98"/>
      <c r="D27" s="96"/>
    </row>
    <row r="28" spans="1:4" ht="15.75" thickBot="1" x14ac:dyDescent="0.3">
      <c r="A28" s="83" t="s">
        <v>326</v>
      </c>
      <c r="B28" s="82"/>
      <c r="C28" s="97">
        <v>-4126494</v>
      </c>
      <c r="D28" s="97">
        <v>-1944024</v>
      </c>
    </row>
    <row r="29" spans="1:4" ht="15.75" thickBot="1" x14ac:dyDescent="0.3">
      <c r="A29" s="79" t="s">
        <v>327</v>
      </c>
      <c r="B29" s="82"/>
      <c r="C29" s="99">
        <f>SUM(C26:C28)</f>
        <v>103702270</v>
      </c>
      <c r="D29" s="99">
        <f>SUM(D26:D28)</f>
        <v>-10461567</v>
      </c>
    </row>
    <row r="30" spans="1:4" x14ac:dyDescent="0.25">
      <c r="A30" s="79" t="s">
        <v>282</v>
      </c>
      <c r="B30" s="82"/>
      <c r="C30" s="98"/>
      <c r="D30" s="96"/>
    </row>
    <row r="31" spans="1:4" x14ac:dyDescent="0.25">
      <c r="A31" s="79" t="s">
        <v>328</v>
      </c>
      <c r="B31" s="82"/>
      <c r="C31" s="98"/>
      <c r="D31" s="96"/>
    </row>
    <row r="32" spans="1:4" x14ac:dyDescent="0.25">
      <c r="A32" s="83" t="s">
        <v>329</v>
      </c>
      <c r="B32" s="82"/>
      <c r="C32" s="96">
        <v>97</v>
      </c>
      <c r="D32" s="104">
        <v>71</v>
      </c>
    </row>
    <row r="33" spans="1:4" x14ac:dyDescent="0.25">
      <c r="A33" s="83" t="s">
        <v>383</v>
      </c>
      <c r="B33" s="82"/>
      <c r="C33" s="96">
        <v>-183224</v>
      </c>
      <c r="D33" s="96">
        <v>-253032</v>
      </c>
    </row>
    <row r="34" spans="1:4" ht="15.75" thickBot="1" x14ac:dyDescent="0.3">
      <c r="A34" s="83" t="s">
        <v>384</v>
      </c>
      <c r="B34" s="82"/>
      <c r="C34" s="96"/>
      <c r="D34" s="96"/>
    </row>
    <row r="35" spans="1:4" ht="24.75" thickBot="1" x14ac:dyDescent="0.3">
      <c r="A35" s="79" t="s">
        <v>330</v>
      </c>
      <c r="B35" s="82"/>
      <c r="C35" s="100">
        <f>SUM(C32:C33)</f>
        <v>-183127</v>
      </c>
      <c r="D35" s="100">
        <f>SUM(D32:D33)</f>
        <v>-252961</v>
      </c>
    </row>
    <row r="36" spans="1:4" x14ac:dyDescent="0.25">
      <c r="A36" s="79" t="s">
        <v>331</v>
      </c>
      <c r="B36" s="82"/>
      <c r="C36" s="98"/>
      <c r="D36" s="96"/>
    </row>
    <row r="37" spans="1:4" x14ac:dyDescent="0.25">
      <c r="A37" s="86" t="s">
        <v>332</v>
      </c>
      <c r="B37" s="87">
        <v>9</v>
      </c>
      <c r="C37" s="101">
        <v>40000000</v>
      </c>
      <c r="D37" s="101">
        <v>110000000</v>
      </c>
    </row>
    <row r="38" spans="1:4" x14ac:dyDescent="0.25">
      <c r="A38" s="83" t="s">
        <v>354</v>
      </c>
      <c r="B38" s="82">
        <v>9</v>
      </c>
      <c r="C38" s="96">
        <v>-1500</v>
      </c>
      <c r="D38" s="104">
        <v>-1500</v>
      </c>
    </row>
    <row r="39" spans="1:4" x14ac:dyDescent="0.25">
      <c r="A39" s="83" t="s">
        <v>333</v>
      </c>
      <c r="B39" s="82">
        <v>8</v>
      </c>
      <c r="C39" s="96">
        <v>-714286</v>
      </c>
      <c r="D39" s="104">
        <v>-770569</v>
      </c>
    </row>
    <row r="40" spans="1:4" x14ac:dyDescent="0.25">
      <c r="A40" s="83" t="s">
        <v>334</v>
      </c>
      <c r="B40" s="82">
        <v>11</v>
      </c>
      <c r="C40" s="96"/>
      <c r="D40" s="104"/>
    </row>
    <row r="41" spans="1:4" x14ac:dyDescent="0.25">
      <c r="A41" s="83" t="s">
        <v>335</v>
      </c>
      <c r="B41" s="82">
        <v>11</v>
      </c>
      <c r="C41" s="96">
        <v>-12100000</v>
      </c>
      <c r="D41" s="104">
        <v>-10000000</v>
      </c>
    </row>
    <row r="42" spans="1:4" x14ac:dyDescent="0.25">
      <c r="A42" s="83" t="s">
        <v>385</v>
      </c>
      <c r="B42" s="82">
        <v>12</v>
      </c>
      <c r="C42" s="96">
        <v>29429200</v>
      </c>
      <c r="D42" s="104">
        <v>25000000</v>
      </c>
    </row>
    <row r="43" spans="1:4" x14ac:dyDescent="0.25">
      <c r="A43" s="83" t="s">
        <v>336</v>
      </c>
      <c r="B43" s="82">
        <v>12</v>
      </c>
      <c r="C43" s="96"/>
      <c r="D43" s="104"/>
    </row>
    <row r="44" spans="1:4" ht="24" x14ac:dyDescent="0.25">
      <c r="A44" s="83" t="s">
        <v>337</v>
      </c>
      <c r="B44" s="82">
        <v>10</v>
      </c>
      <c r="C44" s="96">
        <v>1000000</v>
      </c>
      <c r="D44" s="96">
        <v>480000</v>
      </c>
    </row>
    <row r="45" spans="1:4" ht="24" x14ac:dyDescent="0.25">
      <c r="A45" s="83" t="s">
        <v>386</v>
      </c>
      <c r="B45" s="82">
        <v>10</v>
      </c>
      <c r="C45" s="96">
        <v>-16161512</v>
      </c>
      <c r="D45" s="96">
        <v>-5821883</v>
      </c>
    </row>
    <row r="46" spans="1:4" x14ac:dyDescent="0.25">
      <c r="A46" s="79" t="s">
        <v>338</v>
      </c>
      <c r="B46" s="82"/>
      <c r="C46" s="122">
        <f>SUM(C37:C45)</f>
        <v>41451902</v>
      </c>
      <c r="D46" s="122">
        <f>SUM(D37:D45)</f>
        <v>118886048</v>
      </c>
    </row>
    <row r="47" spans="1:4" x14ac:dyDescent="0.25">
      <c r="A47" s="83" t="s">
        <v>339</v>
      </c>
      <c r="B47" s="82"/>
      <c r="C47" s="96">
        <v>-21706</v>
      </c>
      <c r="D47" s="104">
        <v>-60002</v>
      </c>
    </row>
    <row r="48" spans="1:4" ht="24.75" thickBot="1" x14ac:dyDescent="0.3">
      <c r="A48" s="83" t="s">
        <v>340</v>
      </c>
      <c r="B48" s="82"/>
      <c r="C48" s="96">
        <v>1563</v>
      </c>
      <c r="D48" s="96">
        <v>-2475</v>
      </c>
    </row>
    <row r="49" spans="1:4" x14ac:dyDescent="0.25">
      <c r="A49" s="79" t="s">
        <v>341</v>
      </c>
      <c r="B49" s="82"/>
      <c r="C49" s="102">
        <f>C29+C35+C46+C47+C48</f>
        <v>144950902</v>
      </c>
      <c r="D49" s="102">
        <f>D29+D35+D46+D47+D48</f>
        <v>108109043</v>
      </c>
    </row>
    <row r="50" spans="1:4" x14ac:dyDescent="0.25">
      <c r="A50" s="79"/>
      <c r="B50" s="82"/>
      <c r="C50" s="98"/>
      <c r="D50" s="96"/>
    </row>
    <row r="51" spans="1:4" ht="15.75" thickBot="1" x14ac:dyDescent="0.3">
      <c r="A51" s="83" t="s">
        <v>342</v>
      </c>
      <c r="B51" s="82"/>
      <c r="C51" s="97">
        <v>430783789</v>
      </c>
      <c r="D51" s="97">
        <v>168988929</v>
      </c>
    </row>
    <row r="52" spans="1:4" ht="15.75" thickBot="1" x14ac:dyDescent="0.3">
      <c r="A52" s="79" t="s">
        <v>343</v>
      </c>
      <c r="B52" s="82">
        <v>4</v>
      </c>
      <c r="C52" s="103">
        <f>SUM(C49:C51)</f>
        <v>575734691</v>
      </c>
      <c r="D52" s="103">
        <f>SUM(D49:D51)</f>
        <v>277097972</v>
      </c>
    </row>
    <row r="53" spans="1:4" ht="15.75" thickTop="1" x14ac:dyDescent="0.25"/>
    <row r="54" spans="1:4" x14ac:dyDescent="0.25">
      <c r="A54" s="155" t="s">
        <v>387</v>
      </c>
    </row>
    <row r="55" spans="1:4" x14ac:dyDescent="0.25">
      <c r="A55" s="140"/>
      <c r="B55" s="140"/>
      <c r="C55" s="140"/>
      <c r="D55" s="140"/>
    </row>
    <row r="56" spans="1:4" x14ac:dyDescent="0.25">
      <c r="A56" t="s">
        <v>380</v>
      </c>
      <c r="B56" s="110"/>
      <c r="C56" s="125" t="s">
        <v>348</v>
      </c>
    </row>
    <row r="57" spans="1:4" x14ac:dyDescent="0.25">
      <c r="A57" s="144" t="s">
        <v>381</v>
      </c>
      <c r="B57" s="144"/>
      <c r="C57" s="144" t="s">
        <v>353</v>
      </c>
      <c r="D57" s="144"/>
    </row>
  </sheetData>
  <mergeCells count="7">
    <mergeCell ref="A5:A6"/>
    <mergeCell ref="A55:D55"/>
    <mergeCell ref="C57:D57"/>
    <mergeCell ref="B5:B6"/>
    <mergeCell ref="C5:D5"/>
    <mergeCell ref="C6:D6"/>
    <mergeCell ref="A57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48"/>
      <c r="H39" s="149" t="s">
        <v>77</v>
      </c>
      <c r="I39" s="149"/>
      <c r="J39" s="149"/>
      <c r="K39" s="149"/>
      <c r="L39" s="149"/>
      <c r="M39" s="149"/>
      <c r="N39" s="149"/>
      <c r="O39" s="149"/>
      <c r="P39" s="149"/>
      <c r="Q39" s="150" t="s">
        <v>35</v>
      </c>
      <c r="R39" s="150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48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0"/>
      <c r="R40" s="150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ОДК</vt:lpstr>
      <vt:lpstr>ОДДС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2025-05-05T04:51:08Z</dcterms:modified>
</cp:coreProperties>
</file>