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0730" windowHeight="11160"/>
  </bookViews>
  <sheets>
    <sheet name="ОФП" sheetId="3" r:id="rId1"/>
    <sheet name="ОПиУ" sheetId="4" r:id="rId2"/>
    <sheet name="ОДДС" sheetId="1" r:id="rId3"/>
    <sheet name="ОСК" sheetId="2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6" i="1" l="1"/>
  <c r="W36" i="1"/>
  <c r="X36" i="1" l="1"/>
  <c r="X45" i="1" s="1"/>
  <c r="X17" i="1"/>
  <c r="X25" i="1" s="1"/>
  <c r="X46" i="1" l="1"/>
  <c r="X48" i="1" s="1"/>
  <c r="W23" i="2"/>
  <c r="W20" i="2"/>
  <c r="W19" i="2"/>
  <c r="R23" i="2"/>
  <c r="W20" i="4"/>
  <c r="X24" i="4"/>
  <c r="X23" i="4"/>
  <c r="X22" i="4"/>
  <c r="X21" i="4"/>
  <c r="X20" i="4"/>
  <c r="T23" i="2" l="1"/>
  <c r="Q23" i="2"/>
  <c r="S23" i="2" l="1"/>
  <c r="W21" i="2"/>
  <c r="W18" i="2"/>
  <c r="W16" i="2"/>
  <c r="W15" i="2"/>
  <c r="W14" i="2"/>
  <c r="X20" i="3"/>
  <c r="X27" i="3"/>
  <c r="W22" i="2" l="1"/>
  <c r="S34" i="2"/>
  <c r="W30" i="2"/>
  <c r="W29" i="2"/>
  <c r="W41" i="1"/>
  <c r="W28" i="1"/>
  <c r="W34" i="1" s="1"/>
  <c r="W17" i="1"/>
  <c r="W25" i="1" s="1"/>
  <c r="X28" i="3"/>
  <c r="X19" i="3"/>
  <c r="X16" i="3"/>
  <c r="X11" i="3"/>
  <c r="W45" i="1" l="1"/>
  <c r="X18" i="3"/>
  <c r="T33" i="2"/>
  <c r="W32" i="2"/>
  <c r="W27" i="2"/>
  <c r="W26" i="2"/>
  <c r="W25" i="2"/>
  <c r="Q24" i="2"/>
  <c r="W24" i="2" s="1"/>
  <c r="W33" i="2" l="1"/>
  <c r="T34" i="2"/>
  <c r="W34" i="2" s="1"/>
  <c r="W27" i="3"/>
  <c r="W30" i="3"/>
  <c r="W20" i="3"/>
  <c r="W11" i="3" l="1"/>
  <c r="W48" i="1"/>
  <c r="W12" i="1"/>
  <c r="W25" i="3"/>
  <c r="W1" i="4"/>
  <c r="W1" i="1" s="1"/>
  <c r="W16" i="3"/>
  <c r="X32" i="3" l="1"/>
  <c r="W19" i="3"/>
  <c r="W21" i="4"/>
  <c r="W22" i="4" s="1"/>
  <c r="W23" i="4" s="1"/>
  <c r="W24" i="4" s="1"/>
  <c r="U1" i="2"/>
  <c r="H3" i="2"/>
  <c r="H3" i="1"/>
  <c r="H3" i="4"/>
  <c r="W32" i="3" l="1"/>
  <c r="W18" i="3"/>
</calcChain>
</file>

<file path=xl/sharedStrings.xml><?xml version="1.0" encoding="utf-8"?>
<sst xmlns="http://schemas.openxmlformats.org/spreadsheetml/2006/main" count="303" uniqueCount="119">
  <si>
    <t>Наименование</t>
  </si>
  <si>
    <t>тыс. тенге</t>
  </si>
  <si>
    <t>Показатели</t>
  </si>
  <si>
    <t>I. Движение денежных средств от операционной деятельности</t>
  </si>
  <si>
    <t>1. Поступление денежных средств, всего</t>
  </si>
  <si>
    <t>в том числе:</t>
  </si>
  <si>
    <t>-</t>
  </si>
  <si>
    <t>реализация товаров</t>
  </si>
  <si>
    <t>авансы полученные</t>
  </si>
  <si>
    <t>прочие поступления</t>
  </si>
  <si>
    <t>2. Выбытие денежных средств, всего</t>
  </si>
  <si>
    <t>платежи поставщикам за товары и услуги</t>
  </si>
  <si>
    <t>авансы выданные</t>
  </si>
  <si>
    <t>выплаты по заработной плате</t>
  </si>
  <si>
    <t>другие платежи в бюджет</t>
  </si>
  <si>
    <t>прочие выплаты</t>
  </si>
  <si>
    <t>3. Чистая сумма денежных средств от операционной деятельности (стр. 010 - стр. 020)</t>
  </si>
  <si>
    <t>II. Движение денежных средств от инвестиционной деятельности</t>
  </si>
  <si>
    <t>предоставление займов другим организациям</t>
  </si>
  <si>
    <t>3. Чистая сумма денежных средств от инвестиционной деятельности (стр. 040 - стр. 050)</t>
  </si>
  <si>
    <t>III. Движение денежных средств от финансовой деятельности</t>
  </si>
  <si>
    <t>эмиссия акций и других ценных бумаг</t>
  </si>
  <si>
    <t>получение займов</t>
  </si>
  <si>
    <t>погашение займов</t>
  </si>
  <si>
    <t>прочие</t>
  </si>
  <si>
    <t>3. Чистая сумма денежных средств от финансовой деятельности (стр. 070 - стр. 080)</t>
  </si>
  <si>
    <t>Итого:            Увеличение +/- уменьшение денежных средств (стр. 030 +/- стр. 060 +/- стр. 090)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</si>
  <si>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</si>
  <si>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</si>
  <si>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Руководитель</t>
  </si>
  <si>
    <t>(фамилия, имя, отчество)</t>
  </si>
  <si>
    <t>(подпись)</t>
  </si>
  <si>
    <t>Главный бухгалтер</t>
  </si>
  <si>
    <t>М П</t>
  </si>
  <si>
    <t>Прим</t>
  </si>
  <si>
    <t>Показатель</t>
  </si>
  <si>
    <t>Капитал материнской организации</t>
  </si>
  <si>
    <t>Доля меньшинства</t>
  </si>
  <si>
    <t>Итого капитал</t>
  </si>
  <si>
    <t>Уставный капитал</t>
  </si>
  <si>
    <t>Резервный капитал</t>
  </si>
  <si>
    <t>Нераспределенная прибыль</t>
  </si>
  <si>
    <t>Всего</t>
  </si>
  <si>
    <t>1</t>
  </si>
  <si>
    <t>3</t>
  </si>
  <si>
    <t>4</t>
  </si>
  <si>
    <t>5</t>
  </si>
  <si>
    <t>6</t>
  </si>
  <si>
    <t>7</t>
  </si>
  <si>
    <t>8</t>
  </si>
  <si>
    <t>Изменения в учетной политике</t>
  </si>
  <si>
    <t>Пересчитанное сальдо   (стр.010+/-стр. 020)</t>
  </si>
  <si>
    <t>Прибыль/убыток, признанная/ый непосредственно  в  самом  капитале
(стр. 031+/-стр. 032+/- стр.033)</t>
  </si>
  <si>
    <t>Общий совокупный доход</t>
  </si>
  <si>
    <t>Прибыль/убыток за период</t>
  </si>
  <si>
    <t>Всего прибыль/убыток за период
(стр. 140+/-стр. 150)</t>
  </si>
  <si>
    <t>Прим.</t>
  </si>
  <si>
    <t>I. Краткосрочные активы</t>
  </si>
  <si>
    <t>Денежные средства и эквиваленты денежных средств</t>
  </si>
  <si>
    <t>Запасы</t>
  </si>
  <si>
    <t>Прочие краткосрочные активы</t>
  </si>
  <si>
    <t>II. Долгосрочные активы</t>
  </si>
  <si>
    <t>Основные средства</t>
  </si>
  <si>
    <t>БАЛАНС (строка 01 + строка 09)</t>
  </si>
  <si>
    <t>Обязательства</t>
  </si>
  <si>
    <t>III. Краткосрочные обязательства</t>
  </si>
  <si>
    <t>Краткосрочные финансовые обязательства</t>
  </si>
  <si>
    <t>Обязательства по налогам</t>
  </si>
  <si>
    <t>Обязательства по другим обязательным и добровольным платежам</t>
  </si>
  <si>
    <t>Краткосрочная кредиторская задолженность</t>
  </si>
  <si>
    <t>V. Капитал</t>
  </si>
  <si>
    <t>Нераспределенная прибыль (непокрытый убыток)</t>
  </si>
  <si>
    <t>БАЛАНС (строка 22 + строка 36)</t>
  </si>
  <si>
    <t>Отчет о прибылях и убытке и прочем совокупном доходе за период</t>
  </si>
  <si>
    <t>Доход от реализации продукции и оказания услуг</t>
  </si>
  <si>
    <t>Себестоимость реализованной продукции и оказанных услуг</t>
  </si>
  <si>
    <t>Валовая прибыль (стр. 010 - стр. 020)</t>
  </si>
  <si>
    <t>Доходы от финансирования</t>
  </si>
  <si>
    <t>Прочие доходы</t>
  </si>
  <si>
    <t>Расходы на реализацию продукции и оказание услуг</t>
  </si>
  <si>
    <t>Административные расходы</t>
  </si>
  <si>
    <t>Расходы на финансирование</t>
  </si>
  <si>
    <t>Прочие расходы</t>
  </si>
  <si>
    <t>Прибыль (убыток) за  период  от  продолжаемой деятельности (стр. 030+стр. 040+стр. 050-стр.060 – стр. 070 - стр.080 - стр. 090+/- стр. 100)</t>
  </si>
  <si>
    <t>Прибыль (убыток) до налогообложения  (стр.110+/-стр. 120)</t>
  </si>
  <si>
    <t>Чистая прибыль (убыток) за период (стр. 130 - стр.140) до вычета доли меньшинства</t>
  </si>
  <si>
    <t>Итоговая прибыль (итоговый убыток) за период (стр. 150-стр. 160)</t>
  </si>
  <si>
    <t>ТОО " AGRIQA Азия"</t>
  </si>
  <si>
    <t xml:space="preserve">Стыбаев С.С </t>
  </si>
  <si>
    <t xml:space="preserve">Дополнительно оплаченный капитал </t>
  </si>
  <si>
    <t>Стыбаев С.С.</t>
  </si>
  <si>
    <t>Эмиссия облигаций</t>
  </si>
  <si>
    <t>Дополнительно оплаченный капитал/Прочий капитал</t>
  </si>
  <si>
    <t xml:space="preserve">Взносы собственников </t>
  </si>
  <si>
    <t>ФИНАНСОВАЯ ОТЧЕТНОСТЬ</t>
  </si>
  <si>
    <t xml:space="preserve">Прочие операции </t>
  </si>
  <si>
    <t>Сальдо на 01.01.24.</t>
  </si>
  <si>
    <t xml:space="preserve">Прочие краткосрочная задолженность </t>
  </si>
  <si>
    <t xml:space="preserve">IV. Долгосрочные обязательства </t>
  </si>
  <si>
    <t>выплаты вознаграждений</t>
  </si>
  <si>
    <t>прочие выплаты от инвестиционной деятельности</t>
  </si>
  <si>
    <t>Отчет о финансовом положении (бухгалтерский баланс) за период</t>
  </si>
  <si>
    <t>ОТЧЕТ ОБ ИЗМЕНЕНИЯХ В КАПИТАЛЕ за период</t>
  </si>
  <si>
    <t xml:space="preserve">приобретение нематериальных активов																				</t>
  </si>
  <si>
    <t>Прочие резервы</t>
  </si>
  <si>
    <t>На начало отчетного периода
01.01.2024</t>
  </si>
  <si>
    <t xml:space="preserve">               прочие выплаты</t>
  </si>
  <si>
    <t xml:space="preserve">Прочие долгосрочные финансовые обязательства </t>
  </si>
  <si>
    <t>ОТЧЕТ О ДВИЖЕНИИ ДЕНЕЖНЫХ СРЕДСТВ за период</t>
  </si>
  <si>
    <t>За отчетный период</t>
  </si>
  <si>
    <t>За предыдущий период</t>
  </si>
  <si>
    <r>
      <t xml:space="preserve">Комментарии: </t>
    </r>
    <r>
      <rPr>
        <i/>
        <sz val="9"/>
        <rFont val="Arial"/>
        <family val="2"/>
        <charset val="204"/>
      </rPr>
      <t>Компания зарегистрирована 30 Августа 2023 года.</t>
    </r>
  </si>
  <si>
    <r>
      <rPr>
        <b/>
        <sz val="9"/>
        <rFont val="Arial"/>
        <family val="2"/>
        <charset val="204"/>
      </rPr>
      <t>Комментарии</t>
    </r>
    <r>
      <rPr>
        <sz val="9"/>
        <rFont val="Arial"/>
        <family val="2"/>
        <charset val="204"/>
      </rPr>
      <t>:</t>
    </r>
    <r>
      <rPr>
        <i/>
        <sz val="9"/>
        <rFont val="Arial"/>
        <family val="2"/>
        <charset val="204"/>
      </rPr>
      <t xml:space="preserve"> Компания зарегистрирована 30 Августа 2023 года.</t>
    </r>
  </si>
  <si>
    <t>Сальдо на 01.01.23.</t>
  </si>
  <si>
    <t>2024 год</t>
  </si>
  <si>
    <t>На конец отчетного периода 
31.12.2024</t>
  </si>
  <si>
    <t>2024 года</t>
  </si>
  <si>
    <t>Сальдо на 31.12.23. (стр.130 + стр. 160-стр. 170+стр. 180-стр.
190)</t>
  </si>
  <si>
    <t>Сальдо на 31.12.24. (стр.130 + стр. 160-стр. 170+стр. 180-стр.
190)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</si>
</sst>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,"/>
    <numFmt numFmtId="165" formatCode="[=0]&quot;-&quot;;General"/>
    <numFmt numFmtId="166" formatCode="#,##0\ _₽"/>
  </numFmts>
  <fonts count="10" x14ac:knownFonts="1">
    <font>
      <sz val="8"/>
      <name val="Arial"/>
    </font>
    <font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i/>
      <sz val="8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2"/>
  </cellStyleXfs>
  <cellXfs count="175">
    <xf numFmtId="0" fontId="0" fillId="0" borderId="0" xfId="0"/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165" fontId="1" fillId="2" borderId="5" xfId="0" applyNumberFormat="1" applyFont="1" applyFill="1" applyBorder="1" applyAlignment="1">
      <alignment horizontal="right" vertical="center"/>
    </xf>
    <xf numFmtId="165" fontId="3" fillId="2" borderId="5" xfId="0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/>
    <xf numFmtId="0" fontId="6" fillId="2" borderId="2" xfId="1" applyFill="1" applyAlignment="1">
      <alignment horizontal="left"/>
    </xf>
    <xf numFmtId="0" fontId="1" fillId="2" borderId="2" xfId="1" applyFont="1" applyFill="1" applyAlignment="1">
      <alignment horizontal="center" vertical="center"/>
    </xf>
    <xf numFmtId="0" fontId="6" fillId="2" borderId="2" xfId="1" applyFill="1"/>
    <xf numFmtId="0" fontId="1" fillId="2" borderId="2" xfId="1" applyFont="1" applyFill="1" applyAlignment="1">
      <alignment horizontal="left" vertical="center"/>
    </xf>
    <xf numFmtId="0" fontId="6" fillId="2" borderId="2" xfId="1" applyFill="1" applyAlignment="1">
      <alignment horizontal="center" vertical="center"/>
    </xf>
    <xf numFmtId="0" fontId="1" fillId="2" borderId="2" xfId="1" applyFont="1" applyFill="1" applyAlignment="1">
      <alignment horizontal="right" vertical="center"/>
    </xf>
    <xf numFmtId="0" fontId="1" fillId="2" borderId="4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right" vertical="center"/>
    </xf>
    <xf numFmtId="0" fontId="1" fillId="2" borderId="3" xfId="1" applyFont="1" applyFill="1" applyBorder="1" applyAlignment="1">
      <alignment horizontal="center" vertical="center"/>
    </xf>
    <xf numFmtId="0" fontId="4" fillId="2" borderId="2" xfId="1" applyFont="1" applyFill="1" applyAlignment="1">
      <alignment horizontal="center" vertical="center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right" vertical="center"/>
    </xf>
    <xf numFmtId="0" fontId="6" fillId="2" borderId="2" xfId="1" applyFill="1" applyAlignment="1">
      <alignment horizontal="left" wrapText="1"/>
    </xf>
    <xf numFmtId="0" fontId="1" fillId="2" borderId="20" xfId="1" applyFont="1" applyFill="1" applyBorder="1" applyAlignment="1">
      <alignment horizontal="left" vertical="center"/>
    </xf>
    <xf numFmtId="0" fontId="1" fillId="2" borderId="20" xfId="1" applyFont="1" applyFill="1" applyBorder="1" applyAlignment="1">
      <alignment horizontal="center" vertical="center"/>
    </xf>
    <xf numFmtId="4" fontId="3" fillId="2" borderId="5" xfId="1" applyNumberFormat="1" applyFont="1" applyFill="1" applyBorder="1" applyAlignment="1">
      <alignment horizontal="right" vertical="center"/>
    </xf>
    <xf numFmtId="4" fontId="3" fillId="2" borderId="5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" fontId="1" fillId="2" borderId="5" xfId="1" applyNumberFormat="1" applyFont="1" applyFill="1" applyBorder="1" applyAlignment="1">
      <alignment horizontal="right" vertical="center"/>
    </xf>
    <xf numFmtId="4" fontId="3" fillId="2" borderId="5" xfId="1" applyNumberFormat="1" applyFont="1" applyFill="1" applyBorder="1" applyAlignment="1">
      <alignment horizontal="center" vertical="center"/>
    </xf>
    <xf numFmtId="4" fontId="1" fillId="2" borderId="5" xfId="1" applyNumberFormat="1" applyFont="1" applyFill="1" applyBorder="1" applyAlignment="1">
      <alignment horizontal="center" vertical="center"/>
    </xf>
    <xf numFmtId="4" fontId="3" fillId="2" borderId="4" xfId="1" applyNumberFormat="1" applyFont="1" applyFill="1" applyBorder="1" applyAlignment="1">
      <alignment horizontal="right" vertical="center"/>
    </xf>
    <xf numFmtId="4" fontId="1" fillId="2" borderId="17" xfId="1" applyNumberFormat="1" applyFont="1" applyFill="1" applyBorder="1" applyAlignment="1">
      <alignment horizontal="right" vertical="center"/>
    </xf>
    <xf numFmtId="4" fontId="1" fillId="2" borderId="4" xfId="1" applyNumberFormat="1" applyFont="1" applyFill="1" applyBorder="1" applyAlignment="1">
      <alignment horizontal="right" vertical="center"/>
    </xf>
    <xf numFmtId="4" fontId="1" fillId="2" borderId="21" xfId="1" applyNumberFormat="1" applyFont="1" applyFill="1" applyBorder="1" applyAlignment="1">
      <alignment horizontal="right" vertical="center"/>
    </xf>
    <xf numFmtId="0" fontId="8" fillId="2" borderId="2" xfId="1" applyFont="1" applyFill="1" applyAlignment="1">
      <alignment vertical="center" wrapText="1"/>
    </xf>
    <xf numFmtId="0" fontId="8" fillId="2" borderId="2" xfId="1" applyFont="1" applyFill="1" applyAlignment="1">
      <alignment vertical="center"/>
    </xf>
    <xf numFmtId="0" fontId="7" fillId="2" borderId="19" xfId="1" applyFont="1" applyFill="1" applyBorder="1" applyAlignment="1">
      <alignment horizontal="center" vertical="center"/>
    </xf>
    <xf numFmtId="0" fontId="7" fillId="2" borderId="22" xfId="1" applyFont="1" applyFill="1" applyBorder="1" applyAlignment="1">
      <alignment horizontal="center" vertical="center"/>
    </xf>
    <xf numFmtId="0" fontId="7" fillId="2" borderId="24" xfId="1" applyFont="1" applyFill="1" applyBorder="1" applyAlignment="1">
      <alignment horizontal="center" vertical="center"/>
    </xf>
    <xf numFmtId="4" fontId="3" fillId="2" borderId="28" xfId="1" applyNumberFormat="1" applyFont="1" applyFill="1" applyBorder="1" applyAlignment="1">
      <alignment horizontal="right" vertical="center"/>
    </xf>
    <xf numFmtId="4" fontId="1" fillId="2" borderId="28" xfId="1" applyNumberFormat="1" applyFont="1" applyFill="1" applyBorder="1" applyAlignment="1">
      <alignment horizontal="right" vertical="center"/>
    </xf>
    <xf numFmtId="4" fontId="3" fillId="2" borderId="27" xfId="1" applyNumberFormat="1" applyFont="1" applyFill="1" applyBorder="1" applyAlignment="1">
      <alignment horizontal="center" vertical="center"/>
    </xf>
    <xf numFmtId="4" fontId="3" fillId="2" borderId="29" xfId="1" applyNumberFormat="1" applyFont="1" applyFill="1" applyBorder="1" applyAlignment="1">
      <alignment horizontal="center" vertical="center"/>
    </xf>
    <xf numFmtId="4" fontId="3" fillId="2" borderId="31" xfId="1" applyNumberFormat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left" vertical="center"/>
    </xf>
    <xf numFmtId="0" fontId="3" fillId="2" borderId="2" xfId="1" applyFont="1" applyFill="1" applyBorder="1" applyAlignment="1">
      <alignment horizontal="center" vertical="center"/>
    </xf>
    <xf numFmtId="4" fontId="3" fillId="2" borderId="2" xfId="1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right" vertical="center"/>
    </xf>
    <xf numFmtId="3" fontId="3" fillId="2" borderId="5" xfId="1" applyNumberFormat="1" applyFont="1" applyFill="1" applyBorder="1" applyAlignment="1">
      <alignment horizontal="right" vertical="center"/>
    </xf>
    <xf numFmtId="3" fontId="1" fillId="2" borderId="5" xfId="1" applyNumberFormat="1" applyFont="1" applyFill="1" applyBorder="1" applyAlignment="1">
      <alignment horizontal="right" vertical="center"/>
    </xf>
    <xf numFmtId="166" fontId="1" fillId="2" borderId="5" xfId="1" applyNumberFormat="1" applyFont="1" applyFill="1" applyBorder="1" applyAlignment="1">
      <alignment horizontal="right" vertical="center"/>
    </xf>
    <xf numFmtId="166" fontId="3" fillId="2" borderId="5" xfId="1" applyNumberFormat="1" applyFont="1" applyFill="1" applyBorder="1" applyAlignment="1">
      <alignment horizontal="right" vertical="center"/>
    </xf>
    <xf numFmtId="3" fontId="3" fillId="2" borderId="5" xfId="0" applyNumberFormat="1" applyFont="1" applyFill="1" applyBorder="1" applyAlignment="1">
      <alignment horizontal="right" vertical="center"/>
    </xf>
    <xf numFmtId="3" fontId="1" fillId="2" borderId="5" xfId="0" applyNumberFormat="1" applyFont="1" applyFill="1" applyBorder="1" applyAlignment="1">
      <alignment horizontal="right" vertical="center"/>
    </xf>
    <xf numFmtId="166" fontId="1" fillId="2" borderId="4" xfId="1" applyNumberFormat="1" applyFont="1" applyFill="1" applyBorder="1" applyAlignment="1">
      <alignment horizontal="right" vertical="center"/>
    </xf>
    <xf numFmtId="166" fontId="1" fillId="2" borderId="5" xfId="1" applyNumberFormat="1" applyFont="1" applyFill="1" applyBorder="1" applyAlignment="1">
      <alignment horizontal="center" vertical="center"/>
    </xf>
    <xf numFmtId="166" fontId="3" fillId="2" borderId="31" xfId="1" applyNumberFormat="1" applyFont="1" applyFill="1" applyBorder="1" applyAlignment="1">
      <alignment horizontal="center" vertical="center"/>
    </xf>
    <xf numFmtId="166" fontId="3" fillId="2" borderId="4" xfId="1" applyNumberFormat="1" applyFont="1" applyFill="1" applyBorder="1" applyAlignment="1">
      <alignment horizontal="right" vertical="center"/>
    </xf>
    <xf numFmtId="166" fontId="3" fillId="2" borderId="5" xfId="1" applyNumberFormat="1" applyFont="1" applyFill="1" applyBorder="1" applyAlignment="1">
      <alignment horizontal="center" vertical="center"/>
    </xf>
    <xf numFmtId="166" fontId="1" fillId="2" borderId="17" xfId="1" applyNumberFormat="1" applyFont="1" applyFill="1" applyBorder="1" applyAlignment="1">
      <alignment horizontal="right" vertical="center"/>
    </xf>
    <xf numFmtId="166" fontId="1" fillId="2" borderId="21" xfId="1" applyNumberFormat="1" applyFont="1" applyFill="1" applyBorder="1" applyAlignment="1">
      <alignment horizontal="right" vertical="center"/>
    </xf>
    <xf numFmtId="166" fontId="3" fillId="2" borderId="18" xfId="1" applyNumberFormat="1" applyFont="1" applyFill="1" applyBorder="1" applyAlignment="1">
      <alignment horizontal="right" vertical="center"/>
    </xf>
    <xf numFmtId="166" fontId="3" fillId="2" borderId="16" xfId="1" applyNumberFormat="1" applyFont="1" applyFill="1" applyBorder="1" applyAlignment="1">
      <alignment horizontal="center" vertical="center"/>
    </xf>
    <xf numFmtId="0" fontId="3" fillId="2" borderId="22" xfId="1" applyFont="1" applyFill="1" applyBorder="1" applyAlignment="1">
      <alignment horizontal="right" vertical="center"/>
    </xf>
    <xf numFmtId="4" fontId="1" fillId="2" borderId="22" xfId="1" applyNumberFormat="1" applyFont="1" applyFill="1" applyBorder="1" applyAlignment="1">
      <alignment horizontal="right" vertical="center"/>
    </xf>
    <xf numFmtId="4" fontId="1" fillId="2" borderId="19" xfId="1" applyNumberFormat="1" applyFont="1" applyFill="1" applyBorder="1" applyAlignment="1">
      <alignment horizontal="right" vertical="center"/>
    </xf>
    <xf numFmtId="4" fontId="3" fillId="2" borderId="22" xfId="1" applyNumberFormat="1" applyFont="1" applyFill="1" applyBorder="1" applyAlignment="1">
      <alignment horizontal="center" vertical="center"/>
    </xf>
    <xf numFmtId="4" fontId="3" fillId="2" borderId="38" xfId="1" applyNumberFormat="1" applyFont="1" applyFill="1" applyBorder="1" applyAlignment="1">
      <alignment horizontal="center" vertical="center"/>
    </xf>
    <xf numFmtId="166" fontId="3" fillId="2" borderId="13" xfId="1" applyNumberFormat="1" applyFont="1" applyFill="1" applyBorder="1" applyAlignment="1">
      <alignment horizontal="right" vertical="center"/>
    </xf>
    <xf numFmtId="166" fontId="1" fillId="2" borderId="13" xfId="1" applyNumberFormat="1" applyFont="1" applyFill="1" applyBorder="1" applyAlignment="1">
      <alignment horizontal="right" vertical="center"/>
    </xf>
    <xf numFmtId="166" fontId="3" fillId="2" borderId="6" xfId="1" applyNumberFormat="1" applyFont="1" applyFill="1" applyBorder="1" applyAlignment="1">
      <alignment horizontal="center" vertical="center"/>
    </xf>
    <xf numFmtId="166" fontId="3" fillId="2" borderId="39" xfId="1" applyNumberFormat="1" applyFont="1" applyFill="1" applyBorder="1" applyAlignment="1">
      <alignment horizontal="center" vertical="center"/>
    </xf>
    <xf numFmtId="166" fontId="3" fillId="2" borderId="36" xfId="1" applyNumberFormat="1" applyFont="1" applyFill="1" applyBorder="1" applyAlignment="1">
      <alignment horizontal="center" vertical="center"/>
    </xf>
    <xf numFmtId="166" fontId="3" fillId="2" borderId="40" xfId="1" applyNumberFormat="1" applyFont="1" applyFill="1" applyBorder="1" applyAlignment="1">
      <alignment horizontal="center" vertical="center"/>
    </xf>
    <xf numFmtId="4" fontId="3" fillId="2" borderId="40" xfId="1" applyNumberFormat="1" applyFont="1" applyFill="1" applyBorder="1" applyAlignment="1">
      <alignment horizontal="right" vertical="center"/>
    </xf>
    <xf numFmtId="4" fontId="3" fillId="2" borderId="40" xfId="1" applyNumberFormat="1" applyFont="1" applyFill="1" applyBorder="1" applyAlignment="1">
      <alignment horizontal="center" vertical="center"/>
    </xf>
    <xf numFmtId="3" fontId="1" fillId="2" borderId="17" xfId="1" applyNumberFormat="1" applyFont="1" applyFill="1" applyBorder="1" applyAlignment="1">
      <alignment horizontal="center" vertical="center"/>
    </xf>
    <xf numFmtId="3" fontId="1" fillId="2" borderId="21" xfId="1" applyNumberFormat="1" applyFont="1" applyFill="1" applyBorder="1" applyAlignment="1">
      <alignment horizontal="center" vertical="center"/>
    </xf>
    <xf numFmtId="3" fontId="1" fillId="2" borderId="5" xfId="1" applyNumberFormat="1" applyFont="1" applyFill="1" applyBorder="1" applyAlignment="1">
      <alignment horizontal="center" vertical="center"/>
    </xf>
    <xf numFmtId="3" fontId="3" fillId="2" borderId="31" xfId="1" applyNumberFormat="1" applyFont="1" applyFill="1" applyBorder="1" applyAlignment="1">
      <alignment horizontal="center" vertical="center"/>
    </xf>
    <xf numFmtId="166" fontId="3" fillId="2" borderId="40" xfId="1" applyNumberFormat="1" applyFont="1" applyFill="1" applyBorder="1" applyAlignment="1">
      <alignment horizontal="right" vertical="center"/>
    </xf>
    <xf numFmtId="0" fontId="3" fillId="2" borderId="5" xfId="1" applyFont="1" applyFill="1" applyBorder="1" applyAlignment="1">
      <alignment horizontal="left" vertical="center"/>
    </xf>
    <xf numFmtId="0" fontId="8" fillId="2" borderId="2" xfId="1" applyFont="1" applyFill="1" applyAlignment="1">
      <alignment horizontal="center" vertical="center" wrapText="1"/>
    </xf>
    <xf numFmtId="0" fontId="8" fillId="2" borderId="2" xfId="1" applyFont="1" applyFill="1" applyAlignment="1">
      <alignment horizontal="center" wrapText="1"/>
    </xf>
    <xf numFmtId="0" fontId="8" fillId="2" borderId="3" xfId="1" applyFont="1" applyFill="1" applyBorder="1" applyAlignment="1">
      <alignment horizontal="center" wrapText="1"/>
    </xf>
    <xf numFmtId="0" fontId="2" fillId="2" borderId="2" xfId="1" applyFont="1" applyFill="1" applyAlignment="1">
      <alignment horizontal="center" vertical="center"/>
    </xf>
    <xf numFmtId="0" fontId="3" fillId="2" borderId="2" xfId="1" applyFont="1" applyFill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4" fillId="2" borderId="2" xfId="1" applyFont="1" applyFill="1" applyAlignment="1">
      <alignment horizontal="center" vertical="center"/>
    </xf>
    <xf numFmtId="0" fontId="1" fillId="2" borderId="5" xfId="1" applyFont="1" applyFill="1" applyBorder="1" applyAlignment="1">
      <alignment horizontal="left" vertical="center"/>
    </xf>
    <xf numFmtId="0" fontId="1" fillId="2" borderId="3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left" vertical="center"/>
    </xf>
    <xf numFmtId="0" fontId="1" fillId="2" borderId="21" xfId="1" applyFont="1" applyFill="1" applyBorder="1" applyAlignment="1">
      <alignment horizontal="left" vertical="center"/>
    </xf>
    <xf numFmtId="0" fontId="1" fillId="2" borderId="17" xfId="1" applyFont="1" applyFill="1" applyBorder="1" applyAlignment="1">
      <alignment horizontal="left" vertical="center"/>
    </xf>
    <xf numFmtId="0" fontId="1" fillId="2" borderId="6" xfId="1" applyFont="1" applyFill="1" applyBorder="1" applyAlignment="1">
      <alignment horizontal="left" vertical="center"/>
    </xf>
    <xf numFmtId="0" fontId="1" fillId="2" borderId="5" xfId="1" applyFont="1" applyFill="1" applyBorder="1" applyAlignment="1">
      <alignment horizontal="left" vertical="center" wrapText="1"/>
    </xf>
    <xf numFmtId="0" fontId="3" fillId="2" borderId="19" xfId="1" applyFont="1" applyFill="1" applyBorder="1" applyAlignment="1">
      <alignment horizontal="left" vertical="center"/>
    </xf>
    <xf numFmtId="0" fontId="5" fillId="2" borderId="2" xfId="1" applyFont="1" applyFill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left" vertical="center" wrapText="1"/>
    </xf>
    <xf numFmtId="0" fontId="1" fillId="2" borderId="6" xfId="1" applyFont="1" applyFill="1" applyBorder="1" applyAlignment="1">
      <alignment horizontal="left" vertical="top"/>
    </xf>
    <xf numFmtId="0" fontId="3" fillId="2" borderId="6" xfId="1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indent="5"/>
    </xf>
    <xf numFmtId="0" fontId="3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center" indent="5"/>
    </xf>
    <xf numFmtId="0" fontId="4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top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0" xfId="1" applyFont="1" applyFill="1" applyBorder="1" applyAlignment="1">
      <alignment horizontal="left" vertical="center" wrapText="1"/>
    </xf>
    <xf numFmtId="0" fontId="3" fillId="2" borderId="15" xfId="1" applyFont="1" applyFill="1" applyBorder="1" applyAlignment="1">
      <alignment horizontal="left" vertical="center" wrapText="1"/>
    </xf>
    <xf numFmtId="0" fontId="3" fillId="2" borderId="22" xfId="1" applyFont="1" applyFill="1" applyBorder="1" applyAlignment="1">
      <alignment horizontal="center" vertical="center"/>
    </xf>
    <xf numFmtId="0" fontId="3" fillId="2" borderId="32" xfId="1" applyFont="1" applyFill="1" applyBorder="1" applyAlignment="1">
      <alignment horizontal="left" vertical="center" wrapText="1"/>
    </xf>
    <xf numFmtId="0" fontId="3" fillId="2" borderId="33" xfId="1" applyFont="1" applyFill="1" applyBorder="1" applyAlignment="1">
      <alignment horizontal="left" vertical="center" wrapText="1"/>
    </xf>
    <xf numFmtId="0" fontId="3" fillId="2" borderId="37" xfId="1" applyFont="1" applyFill="1" applyBorder="1" applyAlignment="1">
      <alignment horizontal="left" vertical="center" wrapText="1"/>
    </xf>
    <xf numFmtId="0" fontId="3" fillId="2" borderId="40" xfId="1" applyFont="1" applyFill="1" applyBorder="1" applyAlignment="1">
      <alignment horizontal="center" vertical="center" wrapText="1"/>
    </xf>
    <xf numFmtId="0" fontId="1" fillId="2" borderId="30" xfId="1" applyFont="1" applyFill="1" applyBorder="1" applyAlignment="1">
      <alignment horizontal="left" vertical="center" wrapText="1"/>
    </xf>
    <xf numFmtId="0" fontId="1" fillId="2" borderId="15" xfId="1" applyFont="1" applyFill="1" applyBorder="1" applyAlignment="1">
      <alignment horizontal="left" vertical="center" wrapText="1"/>
    </xf>
    <xf numFmtId="0" fontId="1" fillId="2" borderId="5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1" fillId="2" borderId="35" xfId="1" applyFont="1" applyFill="1" applyBorder="1" applyAlignment="1">
      <alignment horizontal="left" vertical="center" wrapText="1"/>
    </xf>
    <xf numFmtId="0" fontId="1" fillId="2" borderId="21" xfId="1" applyFont="1" applyFill="1" applyBorder="1" applyAlignment="1">
      <alignment horizontal="left" vertical="center" wrapText="1"/>
    </xf>
    <xf numFmtId="0" fontId="1" fillId="2" borderId="17" xfId="1" applyFont="1" applyFill="1" applyBorder="1" applyAlignment="1">
      <alignment horizontal="left" vertical="center" wrapText="1"/>
    </xf>
    <xf numFmtId="0" fontId="1" fillId="2" borderId="4" xfId="1" applyFont="1" applyFill="1" applyBorder="1" applyAlignment="1">
      <alignment horizontal="center" vertical="center"/>
    </xf>
    <xf numFmtId="0" fontId="1" fillId="2" borderId="17" xfId="1" applyFont="1" applyFill="1" applyBorder="1" applyAlignment="1">
      <alignment horizontal="center" vertical="center"/>
    </xf>
    <xf numFmtId="0" fontId="3" fillId="2" borderId="25" xfId="1" applyFont="1" applyFill="1" applyBorder="1" applyAlignment="1">
      <alignment horizontal="left" vertical="center" wrapText="1"/>
    </xf>
    <xf numFmtId="0" fontId="3" fillId="2" borderId="26" xfId="1" applyFont="1" applyFill="1" applyBorder="1" applyAlignment="1">
      <alignment horizontal="left" vertical="center" wrapText="1"/>
    </xf>
    <xf numFmtId="0" fontId="1" fillId="2" borderId="27" xfId="1" applyFont="1" applyFill="1" applyBorder="1" applyAlignment="1">
      <alignment horizontal="center" vertical="center"/>
    </xf>
    <xf numFmtId="0" fontId="1" fillId="2" borderId="30" xfId="1" applyFont="1" applyFill="1" applyBorder="1" applyAlignment="1">
      <alignment horizontal="left" vertical="top" wrapText="1"/>
    </xf>
    <xf numFmtId="0" fontId="1" fillId="2" borderId="15" xfId="1" applyFont="1" applyFill="1" applyBorder="1" applyAlignment="1">
      <alignment horizontal="left" vertical="top" wrapText="1"/>
    </xf>
    <xf numFmtId="0" fontId="5" fillId="2" borderId="20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1" fillId="2" borderId="8" xfId="1" applyFont="1" applyFill="1" applyBorder="1" applyAlignment="1">
      <alignment horizontal="center" vertical="top" wrapText="1"/>
    </xf>
    <xf numFmtId="0" fontId="1" fillId="2" borderId="13" xfId="1" applyFont="1" applyFill="1" applyBorder="1" applyAlignment="1">
      <alignment horizontal="center" vertical="top"/>
    </xf>
    <xf numFmtId="0" fontId="1" fillId="2" borderId="12" xfId="1" applyFont="1" applyFill="1" applyBorder="1" applyAlignment="1">
      <alignment horizontal="center" vertical="top"/>
    </xf>
    <xf numFmtId="0" fontId="1" fillId="2" borderId="9" xfId="1" applyFont="1" applyFill="1" applyBorder="1" applyAlignment="1">
      <alignment horizontal="center" vertical="top" wrapText="1"/>
    </xf>
    <xf numFmtId="0" fontId="1" fillId="2" borderId="10" xfId="1" applyFont="1" applyFill="1" applyBorder="1" applyAlignment="1">
      <alignment horizontal="center" vertical="center" wrapText="1"/>
    </xf>
    <xf numFmtId="0" fontId="1" fillId="2" borderId="14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horizontal="center" vertical="center"/>
    </xf>
    <xf numFmtId="0" fontId="7" fillId="2" borderId="22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/>
    </xf>
    <xf numFmtId="0" fontId="1" fillId="2" borderId="8" xfId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center" vertical="center" wrapText="1"/>
    </xf>
    <xf numFmtId="0" fontId="3" fillId="2" borderId="34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X37"/>
  <sheetViews>
    <sheetView tabSelected="1" workbookViewId="0">
      <selection activeCell="AB14" sqref="AB14"/>
    </sheetView>
  </sheetViews>
  <sheetFormatPr defaultColWidth="10.5" defaultRowHeight="11.45" customHeight="1" x14ac:dyDescent="0.2"/>
  <cols>
    <col min="1" max="17" width="3" style="17" customWidth="1"/>
    <col min="18" max="19" width="3.1640625" style="17" customWidth="1"/>
    <col min="20" max="20" width="4.1640625" style="17" customWidth="1"/>
    <col min="21" max="21" width="7.33203125" style="17" customWidth="1"/>
    <col min="22" max="22" width="9.1640625" style="17" customWidth="1"/>
    <col min="23" max="23" width="20.83203125" style="17" customWidth="1"/>
    <col min="24" max="24" width="20.5" style="17" customWidth="1"/>
    <col min="25" max="16384" width="10.5" style="18"/>
  </cols>
  <sheetData>
    <row r="1" spans="1:24" s="16" customFormat="1" ht="14.1" customHeight="1" x14ac:dyDescent="0.2">
      <c r="W1" s="95" t="s">
        <v>94</v>
      </c>
      <c r="X1" s="95"/>
    </row>
    <row r="2" spans="1:24" s="17" customFormat="1" ht="6.95" customHeight="1" x14ac:dyDescent="0.2">
      <c r="W2" s="95"/>
      <c r="X2" s="95"/>
    </row>
    <row r="3" spans="1:24" s="16" customFormat="1" ht="11.1" customHeight="1" x14ac:dyDescent="0.2">
      <c r="H3" s="96" t="s">
        <v>87</v>
      </c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</row>
    <row r="4" spans="1:24" ht="19.5" customHeight="1" x14ac:dyDescent="0.2">
      <c r="A4" s="19" t="s">
        <v>0</v>
      </c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</row>
    <row r="5" spans="1:24" s="16" customFormat="1" ht="9.6" customHeight="1" x14ac:dyDescent="0.2"/>
    <row r="6" spans="1:24" s="20" customFormat="1" ht="3.95" customHeight="1" x14ac:dyDescent="0.2"/>
    <row r="7" spans="1:24" s="16" customFormat="1" ht="12.95" customHeight="1" x14ac:dyDescent="0.2">
      <c r="A7" s="98" t="s">
        <v>101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</row>
    <row r="8" spans="1:24" s="16" customFormat="1" ht="11.1" customHeight="1" x14ac:dyDescent="0.2">
      <c r="A8" s="99" t="s">
        <v>114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21" t="s">
        <v>1</v>
      </c>
    </row>
    <row r="9" spans="1:24" s="16" customFormat="1" ht="3.95" customHeight="1" x14ac:dyDescent="0.2"/>
    <row r="10" spans="1:24" s="16" customFormat="1" ht="45" customHeight="1" x14ac:dyDescent="0.2">
      <c r="A10" s="100" t="s">
        <v>2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29" t="s">
        <v>56</v>
      </c>
      <c r="W10" s="29" t="s">
        <v>115</v>
      </c>
      <c r="X10" s="30" t="s">
        <v>105</v>
      </c>
    </row>
    <row r="11" spans="1:24" s="16" customFormat="1" ht="12.95" customHeight="1" x14ac:dyDescent="0.2">
      <c r="A11" s="94" t="s">
        <v>57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25"/>
      <c r="W11" s="61">
        <f>W12+W14+W15+W13</f>
        <v>344384</v>
      </c>
      <c r="X11" s="61">
        <f>X12+X14+X15</f>
        <v>56716</v>
      </c>
    </row>
    <row r="12" spans="1:24" s="16" customFormat="1" ht="12.95" customHeight="1" x14ac:dyDescent="0.2">
      <c r="A12" s="102" t="s">
        <v>58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24">
        <v>5</v>
      </c>
      <c r="W12" s="62">
        <v>24460</v>
      </c>
      <c r="X12" s="62">
        <v>55698</v>
      </c>
    </row>
    <row r="13" spans="1:24" s="16" customFormat="1" ht="12.95" customHeight="1" x14ac:dyDescent="0.2">
      <c r="A13" s="107" t="s">
        <v>97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24">
        <v>6</v>
      </c>
      <c r="W13" s="62">
        <v>26346</v>
      </c>
      <c r="X13" s="62">
        <v>0</v>
      </c>
    </row>
    <row r="14" spans="1:24" s="16" customFormat="1" ht="12.95" customHeight="1" x14ac:dyDescent="0.2">
      <c r="A14" s="102" t="s">
        <v>59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24">
        <v>7</v>
      </c>
      <c r="W14" s="62">
        <v>180678</v>
      </c>
      <c r="X14" s="62">
        <v>23</v>
      </c>
    </row>
    <row r="15" spans="1:24" s="16" customFormat="1" ht="12.95" customHeight="1" x14ac:dyDescent="0.2">
      <c r="A15" s="107" t="s">
        <v>60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24">
        <v>8</v>
      </c>
      <c r="W15" s="62">
        <v>112900</v>
      </c>
      <c r="X15" s="62">
        <v>995</v>
      </c>
    </row>
    <row r="16" spans="1:24" s="16" customFormat="1" ht="12.95" customHeight="1" x14ac:dyDescent="0.2">
      <c r="A16" s="94" t="s">
        <v>61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25"/>
      <c r="W16" s="61">
        <f>W17</f>
        <v>398013</v>
      </c>
      <c r="X16" s="61">
        <f>X17</f>
        <v>387</v>
      </c>
    </row>
    <row r="17" spans="1:24" s="16" customFormat="1" ht="12.95" customHeight="1" x14ac:dyDescent="0.2">
      <c r="A17" s="102" t="s">
        <v>62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24">
        <v>9</v>
      </c>
      <c r="W17" s="62">
        <v>398013</v>
      </c>
      <c r="X17" s="62">
        <v>387</v>
      </c>
    </row>
    <row r="18" spans="1:24" s="16" customFormat="1" ht="12.95" customHeight="1" x14ac:dyDescent="0.2">
      <c r="A18" s="109" t="s">
        <v>63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25"/>
      <c r="W18" s="61">
        <f>W16+W11</f>
        <v>742397</v>
      </c>
      <c r="X18" s="61">
        <f>X16+X11</f>
        <v>57103</v>
      </c>
    </row>
    <row r="19" spans="1:24" s="16" customFormat="1" ht="12.95" customHeight="1" x14ac:dyDescent="0.2">
      <c r="A19" s="94" t="s">
        <v>64</v>
      </c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25"/>
      <c r="W19" s="61">
        <f>W25+W20</f>
        <v>267824</v>
      </c>
      <c r="X19" s="61">
        <f>X20</f>
        <v>2945</v>
      </c>
    </row>
    <row r="20" spans="1:24" s="16" customFormat="1" ht="12.95" customHeight="1" x14ac:dyDescent="0.2">
      <c r="A20" s="94" t="s">
        <v>65</v>
      </c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25"/>
      <c r="W20" s="61">
        <f>W21+W22+W23+W24</f>
        <v>4340</v>
      </c>
      <c r="X20" s="61">
        <f>X21+X24</f>
        <v>2945</v>
      </c>
    </row>
    <row r="21" spans="1:24" s="16" customFormat="1" ht="12.95" customHeight="1" x14ac:dyDescent="0.2">
      <c r="A21" s="102" t="s">
        <v>66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24">
        <v>10</v>
      </c>
      <c r="W21" s="62">
        <v>2178</v>
      </c>
      <c r="X21" s="62">
        <v>1913</v>
      </c>
    </row>
    <row r="22" spans="1:24" s="16" customFormat="1" ht="12.95" customHeight="1" x14ac:dyDescent="0.2">
      <c r="A22" s="102" t="s">
        <v>67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24">
        <v>11</v>
      </c>
      <c r="W22" s="62">
        <v>-20</v>
      </c>
      <c r="X22" s="62" t="s">
        <v>6</v>
      </c>
    </row>
    <row r="23" spans="1:24" ht="12" customHeight="1" x14ac:dyDescent="0.2">
      <c r="A23" s="108" t="s">
        <v>68</v>
      </c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24">
        <v>12</v>
      </c>
      <c r="W23" s="62">
        <v>12</v>
      </c>
      <c r="X23" s="62" t="s">
        <v>6</v>
      </c>
    </row>
    <row r="24" spans="1:24" s="16" customFormat="1" ht="12.95" customHeight="1" x14ac:dyDescent="0.2">
      <c r="A24" s="102" t="s">
        <v>69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24">
        <v>13</v>
      </c>
      <c r="W24" s="62">
        <v>2170</v>
      </c>
      <c r="X24" s="62">
        <v>1032</v>
      </c>
    </row>
    <row r="25" spans="1:24" s="16" customFormat="1" ht="12.95" customHeight="1" x14ac:dyDescent="0.2">
      <c r="A25" s="94" t="s">
        <v>98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25"/>
      <c r="W25" s="61">
        <f>W26</f>
        <v>263484</v>
      </c>
      <c r="X25" s="61"/>
    </row>
    <row r="26" spans="1:24" s="16" customFormat="1" ht="12.95" customHeight="1" x14ac:dyDescent="0.2">
      <c r="A26" s="104" t="s">
        <v>107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6"/>
      <c r="V26" s="24">
        <v>14</v>
      </c>
      <c r="W26" s="62">
        <v>263484</v>
      </c>
      <c r="X26" s="62"/>
    </row>
    <row r="27" spans="1:24" s="16" customFormat="1" ht="12.95" customHeight="1" x14ac:dyDescent="0.2">
      <c r="A27" s="94" t="s">
        <v>70</v>
      </c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25"/>
      <c r="W27" s="61">
        <f>W28+W30+W31+W29</f>
        <v>474573</v>
      </c>
      <c r="X27" s="61">
        <f>X28+X30+X31</f>
        <v>54158</v>
      </c>
    </row>
    <row r="28" spans="1:24" s="16" customFormat="1" ht="12.95" customHeight="1" x14ac:dyDescent="0.2">
      <c r="A28" s="102" t="s">
        <v>39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24">
        <v>15</v>
      </c>
      <c r="W28" s="62">
        <v>2500</v>
      </c>
      <c r="X28" s="62">
        <f>55329.14-54829.14</f>
        <v>500</v>
      </c>
    </row>
    <row r="29" spans="1:24" s="16" customFormat="1" ht="12.95" customHeight="1" x14ac:dyDescent="0.2">
      <c r="A29" s="104" t="s">
        <v>104</v>
      </c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6"/>
      <c r="V29" s="24">
        <v>17</v>
      </c>
      <c r="W29" s="62">
        <v>502675</v>
      </c>
      <c r="X29" s="62" t="s">
        <v>6</v>
      </c>
    </row>
    <row r="30" spans="1:24" s="16" customFormat="1" ht="12.95" customHeight="1" x14ac:dyDescent="0.2">
      <c r="A30" s="102" t="s">
        <v>89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24">
        <v>18</v>
      </c>
      <c r="W30" s="62">
        <f>7021</f>
        <v>7021</v>
      </c>
      <c r="X30" s="62">
        <v>61850</v>
      </c>
    </row>
    <row r="31" spans="1:24" s="16" customFormat="1" ht="12.95" customHeight="1" x14ac:dyDescent="0.2">
      <c r="A31" s="102" t="s">
        <v>71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24">
        <v>16</v>
      </c>
      <c r="W31" s="62">
        <v>-37623</v>
      </c>
      <c r="X31" s="62">
        <v>-8192</v>
      </c>
    </row>
    <row r="32" spans="1:24" s="16" customFormat="1" ht="12.95" customHeight="1" x14ac:dyDescent="0.2">
      <c r="A32" s="94" t="s">
        <v>72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25"/>
      <c r="W32" s="61">
        <f>W19+W27</f>
        <v>742397</v>
      </c>
      <c r="X32" s="61">
        <f>X19+X27</f>
        <v>57103</v>
      </c>
    </row>
    <row r="33" spans="1:23" s="16" customFormat="1" ht="6" customHeight="1" x14ac:dyDescent="0.2"/>
    <row r="34" spans="1:23" s="16" customFormat="1" ht="12.95" customHeight="1" x14ac:dyDescent="0.2">
      <c r="A34" s="19" t="s">
        <v>29</v>
      </c>
      <c r="H34" s="103" t="s">
        <v>88</v>
      </c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W34" s="27"/>
    </row>
    <row r="35" spans="1:23" s="16" customFormat="1" ht="11.1" customHeight="1" x14ac:dyDescent="0.2">
      <c r="H35" s="101" t="s">
        <v>30</v>
      </c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W35" s="28" t="s">
        <v>31</v>
      </c>
    </row>
    <row r="36" spans="1:23" s="16" customFormat="1" ht="12.95" customHeight="1" x14ac:dyDescent="0.2">
      <c r="A36" s="19" t="s">
        <v>32</v>
      </c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W36" s="27"/>
    </row>
    <row r="37" spans="1:23" s="16" customFormat="1" ht="9.9499999999999993" customHeight="1" x14ac:dyDescent="0.2">
      <c r="B37" s="17" t="s">
        <v>33</v>
      </c>
      <c r="H37" s="101" t="s">
        <v>30</v>
      </c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W37" s="28" t="s">
        <v>31</v>
      </c>
    </row>
  </sheetData>
  <mergeCells count="31">
    <mergeCell ref="A25:U25"/>
    <mergeCell ref="A26:U26"/>
    <mergeCell ref="A24:U24"/>
    <mergeCell ref="A29:U29"/>
    <mergeCell ref="A11:U11"/>
    <mergeCell ref="A12:U12"/>
    <mergeCell ref="A14:U14"/>
    <mergeCell ref="A15:U15"/>
    <mergeCell ref="A21:U21"/>
    <mergeCell ref="A22:U22"/>
    <mergeCell ref="A23:U23"/>
    <mergeCell ref="A17:U17"/>
    <mergeCell ref="A18:U18"/>
    <mergeCell ref="A19:U19"/>
    <mergeCell ref="A13:U13"/>
    <mergeCell ref="A20:U20"/>
    <mergeCell ref="H37:U37"/>
    <mergeCell ref="A27:U27"/>
    <mergeCell ref="A28:U28"/>
    <mergeCell ref="A31:U31"/>
    <mergeCell ref="A32:U32"/>
    <mergeCell ref="A30:U30"/>
    <mergeCell ref="H34:U34"/>
    <mergeCell ref="H35:U35"/>
    <mergeCell ref="H36:U36"/>
    <mergeCell ref="A16:U16"/>
    <mergeCell ref="W1:X2"/>
    <mergeCell ref="H3:X4"/>
    <mergeCell ref="A7:W7"/>
    <mergeCell ref="A8:W8"/>
    <mergeCell ref="A10:U10"/>
  </mergeCells>
  <pageMargins left="0.39370078740157483" right="0.39370078740157483" top="0.39370078740157483" bottom="0.39370078740157483" header="0" footer="0"/>
  <pageSetup paperSize="9"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X33"/>
  <sheetViews>
    <sheetView workbookViewId="0">
      <selection activeCell="W21" sqref="W21"/>
    </sheetView>
  </sheetViews>
  <sheetFormatPr defaultColWidth="10.5" defaultRowHeight="11.45" customHeight="1" x14ac:dyDescent="0.2"/>
  <cols>
    <col min="1" max="17" width="3" style="17" customWidth="1"/>
    <col min="18" max="19" width="3.1640625" style="17" customWidth="1"/>
    <col min="20" max="20" width="4.1640625" style="17" customWidth="1"/>
    <col min="21" max="21" width="16.33203125" style="17" customWidth="1"/>
    <col min="22" max="22" width="9.1640625" style="17" customWidth="1"/>
    <col min="23" max="23" width="20.83203125" style="17" customWidth="1"/>
    <col min="24" max="24" width="20.5" style="17" customWidth="1"/>
    <col min="25" max="16384" width="10.5" style="18"/>
  </cols>
  <sheetData>
    <row r="1" spans="1:24" s="16" customFormat="1" ht="14.1" customHeight="1" x14ac:dyDescent="0.2">
      <c r="W1" s="95" t="str">
        <f>ОФП!W1</f>
        <v>ФИНАНСОВАЯ ОТЧЕТНОСТЬ</v>
      </c>
      <c r="X1" s="95"/>
    </row>
    <row r="2" spans="1:24" s="17" customFormat="1" ht="6.95" customHeight="1" x14ac:dyDescent="0.2">
      <c r="W2" s="95"/>
      <c r="X2" s="95"/>
    </row>
    <row r="3" spans="1:24" ht="12" customHeight="1" x14ac:dyDescent="0.2">
      <c r="H3" s="110" t="str">
        <f>ОФП!H3</f>
        <v>ТОО " AGRIQA Азия"</v>
      </c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</row>
    <row r="4" spans="1:24" ht="12" customHeight="1" x14ac:dyDescent="0.2">
      <c r="A4" s="19" t="s">
        <v>0</v>
      </c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</row>
    <row r="5" spans="1:24" s="16" customFormat="1" ht="6" customHeight="1" x14ac:dyDescent="0.2"/>
    <row r="6" spans="1:24" s="20" customFormat="1" ht="3.95" customHeight="1" x14ac:dyDescent="0.2"/>
    <row r="7" spans="1:24" s="16" customFormat="1" ht="12.95" customHeight="1" x14ac:dyDescent="0.2">
      <c r="A7" s="98" t="s">
        <v>73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</row>
    <row r="8" spans="1:24" s="16" customFormat="1" ht="12" customHeight="1" x14ac:dyDescent="0.2">
      <c r="A8" s="99" t="s">
        <v>116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</row>
    <row r="9" spans="1:24" s="16" customFormat="1" ht="12" customHeight="1" x14ac:dyDescent="0.2">
      <c r="X9" s="21" t="s">
        <v>1</v>
      </c>
    </row>
    <row r="10" spans="1:24" ht="49.5" customHeight="1" x14ac:dyDescent="0.2">
      <c r="A10" s="100" t="s">
        <v>2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29" t="s">
        <v>56</v>
      </c>
      <c r="W10" s="29" t="s">
        <v>109</v>
      </c>
      <c r="X10" s="30" t="s">
        <v>110</v>
      </c>
    </row>
    <row r="11" spans="1:24" s="16" customFormat="1" ht="12.95" customHeight="1" x14ac:dyDescent="0.2">
      <c r="A11" s="102" t="s">
        <v>74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24"/>
      <c r="W11" s="63" t="s">
        <v>6</v>
      </c>
      <c r="X11" s="31" t="s">
        <v>6</v>
      </c>
    </row>
    <row r="12" spans="1:24" s="16" customFormat="1" ht="12.95" customHeight="1" x14ac:dyDescent="0.2">
      <c r="A12" s="113" t="s">
        <v>75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24"/>
      <c r="W12" s="63" t="s">
        <v>6</v>
      </c>
      <c r="X12" s="31" t="s">
        <v>6</v>
      </c>
    </row>
    <row r="13" spans="1:24" s="16" customFormat="1" ht="12.95" customHeight="1" x14ac:dyDescent="0.2">
      <c r="A13" s="114" t="s">
        <v>76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25"/>
      <c r="W13" s="64" t="s">
        <v>6</v>
      </c>
      <c r="X13" s="31" t="s">
        <v>6</v>
      </c>
    </row>
    <row r="14" spans="1:24" s="16" customFormat="1" ht="12.95" customHeight="1" x14ac:dyDescent="0.2">
      <c r="A14" s="107" t="s">
        <v>77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24">
        <v>19</v>
      </c>
      <c r="W14" s="63" t="s">
        <v>6</v>
      </c>
      <c r="X14" s="63">
        <v>130</v>
      </c>
    </row>
    <row r="15" spans="1:24" s="16" customFormat="1" ht="12.95" customHeight="1" x14ac:dyDescent="0.2">
      <c r="A15" s="107" t="s">
        <v>78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24"/>
      <c r="W15" s="63" t="s">
        <v>6</v>
      </c>
      <c r="X15" s="31" t="s">
        <v>6</v>
      </c>
    </row>
    <row r="16" spans="1:24" s="16" customFormat="1" ht="12.95" customHeight="1" x14ac:dyDescent="0.2">
      <c r="A16" s="107" t="s">
        <v>79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24"/>
      <c r="W16" s="63" t="s">
        <v>6</v>
      </c>
      <c r="X16" s="31" t="s">
        <v>6</v>
      </c>
    </row>
    <row r="17" spans="1:24" s="16" customFormat="1" ht="12.95" customHeight="1" x14ac:dyDescent="0.2">
      <c r="A17" s="107" t="s">
        <v>80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24">
        <v>20</v>
      </c>
      <c r="W17" s="63">
        <v>29431</v>
      </c>
      <c r="X17" s="63">
        <v>8189</v>
      </c>
    </row>
    <row r="18" spans="1:24" s="16" customFormat="1" ht="12.95" customHeight="1" x14ac:dyDescent="0.2">
      <c r="A18" s="107" t="s">
        <v>81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24">
        <v>21</v>
      </c>
      <c r="W18" s="63" t="s">
        <v>6</v>
      </c>
      <c r="X18" s="63">
        <v>133</v>
      </c>
    </row>
    <row r="19" spans="1:24" s="16" customFormat="1" ht="12.95" customHeight="1" x14ac:dyDescent="0.2">
      <c r="A19" s="113" t="s">
        <v>82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24"/>
      <c r="W19" s="63" t="s">
        <v>6</v>
      </c>
      <c r="X19" s="38" t="s">
        <v>6</v>
      </c>
    </row>
    <row r="20" spans="1:24" ht="24" customHeight="1" x14ac:dyDescent="0.2">
      <c r="A20" s="112" t="s">
        <v>83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25"/>
      <c r="W20" s="64">
        <f>-W17</f>
        <v>-29431</v>
      </c>
      <c r="X20" s="35">
        <f>X14-X17-X18</f>
        <v>-8192</v>
      </c>
    </row>
    <row r="21" spans="1:24" s="16" customFormat="1" ht="12.95" customHeight="1" x14ac:dyDescent="0.2">
      <c r="A21" s="114" t="s">
        <v>84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25"/>
      <c r="W21" s="64">
        <f t="shared" ref="W21:W24" si="0">W20</f>
        <v>-29431</v>
      </c>
      <c r="X21" s="35">
        <f>X20</f>
        <v>-8192</v>
      </c>
    </row>
    <row r="22" spans="1:24" s="32" customFormat="1" ht="24" customHeight="1" x14ac:dyDescent="0.2">
      <c r="A22" s="112" t="s">
        <v>85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30"/>
      <c r="W22" s="64">
        <f t="shared" si="0"/>
        <v>-29431</v>
      </c>
      <c r="X22" s="35">
        <f>X21</f>
        <v>-8192</v>
      </c>
    </row>
    <row r="23" spans="1:24" s="16" customFormat="1" ht="21.95" customHeight="1" x14ac:dyDescent="0.2">
      <c r="A23" s="112" t="s">
        <v>86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25"/>
      <c r="W23" s="64">
        <f t="shared" si="0"/>
        <v>-29431</v>
      </c>
      <c r="X23" s="35">
        <f>X22</f>
        <v>-8192</v>
      </c>
    </row>
    <row r="24" spans="1:24" s="16" customFormat="1" ht="12.95" customHeight="1" x14ac:dyDescent="0.2">
      <c r="A24" s="114" t="s">
        <v>53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25"/>
      <c r="W24" s="64">
        <f t="shared" si="0"/>
        <v>-29431</v>
      </c>
      <c r="X24" s="35">
        <f>X23</f>
        <v>-8192</v>
      </c>
    </row>
    <row r="25" spans="1:24" s="16" customFormat="1" ht="12.95" customHeight="1" x14ac:dyDescent="0.2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6"/>
      <c r="W25" s="57"/>
      <c r="X25" s="57"/>
    </row>
    <row r="26" spans="1:24" s="16" customFormat="1" ht="12.95" customHeight="1" x14ac:dyDescent="0.2">
      <c r="A26" s="55" t="s">
        <v>111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6"/>
      <c r="W26" s="57"/>
      <c r="X26" s="57"/>
    </row>
    <row r="27" spans="1:24" s="16" customFormat="1" ht="18" customHeight="1" x14ac:dyDescent="0.2"/>
    <row r="28" spans="1:24" s="16" customFormat="1" ht="12.95" customHeight="1" x14ac:dyDescent="0.2">
      <c r="A28" s="19" t="s">
        <v>29</v>
      </c>
      <c r="H28" s="103" t="s">
        <v>90</v>
      </c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W28" s="27"/>
    </row>
    <row r="29" spans="1:24" s="16" customFormat="1" ht="11.1" customHeight="1" x14ac:dyDescent="0.2">
      <c r="H29" s="101" t="s">
        <v>30</v>
      </c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W29" s="28" t="s">
        <v>31</v>
      </c>
    </row>
    <row r="30" spans="1:24" s="16" customFormat="1" ht="12.95" customHeight="1" x14ac:dyDescent="0.2">
      <c r="A30" s="19" t="s">
        <v>32</v>
      </c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W30" s="27"/>
    </row>
    <row r="31" spans="1:24" s="16" customFormat="1" ht="9.9499999999999993" customHeight="1" x14ac:dyDescent="0.2">
      <c r="H31" s="101" t="s">
        <v>30</v>
      </c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W31" s="28" t="s">
        <v>31</v>
      </c>
    </row>
    <row r="32" spans="1:24" s="16" customFormat="1" ht="12.95" customHeight="1" x14ac:dyDescent="0.2">
      <c r="B32" s="17" t="s">
        <v>33</v>
      </c>
    </row>
    <row r="33" s="16" customFormat="1" ht="12.95" customHeight="1" x14ac:dyDescent="0.2"/>
  </sheetData>
  <mergeCells count="23">
    <mergeCell ref="A24:U24"/>
    <mergeCell ref="H28:U28"/>
    <mergeCell ref="H29:U29"/>
    <mergeCell ref="H30:U30"/>
    <mergeCell ref="H31:U31"/>
    <mergeCell ref="A23:U23"/>
    <mergeCell ref="A12:U12"/>
    <mergeCell ref="A13:U13"/>
    <mergeCell ref="A14:U14"/>
    <mergeCell ref="A15:U15"/>
    <mergeCell ref="A16:U16"/>
    <mergeCell ref="A17:U17"/>
    <mergeCell ref="A18:U18"/>
    <mergeCell ref="A19:U19"/>
    <mergeCell ref="A20:U20"/>
    <mergeCell ref="A21:U21"/>
    <mergeCell ref="A22:U22"/>
    <mergeCell ref="A11:U11"/>
    <mergeCell ref="W1:X2"/>
    <mergeCell ref="H3:X4"/>
    <mergeCell ref="A7:X7"/>
    <mergeCell ref="A8:X8"/>
    <mergeCell ref="A10:U10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X56"/>
  <sheetViews>
    <sheetView topLeftCell="A22" workbookViewId="0">
      <selection activeCell="X39" sqref="X39"/>
    </sheetView>
  </sheetViews>
  <sheetFormatPr defaultColWidth="10.5" defaultRowHeight="11.45" customHeight="1" x14ac:dyDescent="0.2"/>
  <cols>
    <col min="1" max="17" width="3" style="2" customWidth="1"/>
    <col min="18" max="19" width="3.1640625" style="2" customWidth="1"/>
    <col min="20" max="20" width="4.1640625" style="2" customWidth="1"/>
    <col min="21" max="21" width="16.33203125" style="2" customWidth="1"/>
    <col min="22" max="22" width="9.1640625" style="2" customWidth="1"/>
    <col min="23" max="23" width="20.83203125" style="2" customWidth="1"/>
    <col min="24" max="24" width="20.5" style="2" customWidth="1"/>
    <col min="25" max="16384" width="10.5" style="15"/>
  </cols>
  <sheetData>
    <row r="1" spans="1:24" s="1" customFormat="1" ht="14.1" customHeight="1" x14ac:dyDescent="0.2">
      <c r="W1" s="95" t="str">
        <f>ОПиУ!W1</f>
        <v>ФИНАНСОВАЯ ОТЧЕТНОСТЬ</v>
      </c>
      <c r="X1" s="95"/>
    </row>
    <row r="2" spans="1:24" s="2" customFormat="1" ht="6.95" customHeight="1" x14ac:dyDescent="0.2">
      <c r="W2" s="95"/>
      <c r="X2" s="95"/>
    </row>
    <row r="3" spans="1:24" s="1" customFormat="1" ht="12" customHeight="1" x14ac:dyDescent="0.2">
      <c r="H3" s="132" t="str">
        <f>ОФП!H3</f>
        <v>ТОО " AGRIQA Азия"</v>
      </c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</row>
    <row r="4" spans="1:24" s="18" customFormat="1" ht="19.5" customHeight="1" x14ac:dyDescent="0.2">
      <c r="A4" s="19" t="s">
        <v>0</v>
      </c>
      <c r="B4" s="17"/>
      <c r="C4" s="17"/>
      <c r="D4" s="17"/>
      <c r="E4" s="17"/>
      <c r="F4" s="17"/>
      <c r="G4" s="17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</row>
    <row r="5" spans="1:24" s="1" customFormat="1" ht="6" customHeight="1" x14ac:dyDescent="0.2"/>
    <row r="6" spans="1:24" s="4" customFormat="1" ht="3.95" customHeight="1" x14ac:dyDescent="0.2"/>
    <row r="7" spans="1:24" s="1" customFormat="1" ht="12.95" customHeight="1" x14ac:dyDescent="0.2">
      <c r="A7" s="134" t="s">
        <v>108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</row>
    <row r="8" spans="1:24" s="1" customFormat="1" ht="12" customHeight="1" x14ac:dyDescent="0.2">
      <c r="A8" s="135" t="s">
        <v>116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</row>
    <row r="9" spans="1:24" s="1" customFormat="1" ht="12" customHeight="1" x14ac:dyDescent="0.2">
      <c r="X9" s="5" t="s">
        <v>1</v>
      </c>
    </row>
    <row r="10" spans="1:24" s="1" customFormat="1" ht="36" customHeight="1" x14ac:dyDescent="0.2">
      <c r="A10" s="136" t="s">
        <v>2</v>
      </c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6" t="s">
        <v>34</v>
      </c>
      <c r="W10" s="29" t="s">
        <v>109</v>
      </c>
      <c r="X10" s="30" t="s">
        <v>110</v>
      </c>
    </row>
    <row r="11" spans="1:24" s="1" customFormat="1" ht="12.95" customHeight="1" x14ac:dyDescent="0.2">
      <c r="A11" s="124" t="s">
        <v>3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</row>
    <row r="12" spans="1:24" s="1" customFormat="1" ht="12.95" customHeight="1" x14ac:dyDescent="0.2">
      <c r="A12" s="125" t="s">
        <v>4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7"/>
      <c r="W12" s="65">
        <f>W16</f>
        <v>26945</v>
      </c>
      <c r="X12" s="9" t="s">
        <v>6</v>
      </c>
    </row>
    <row r="13" spans="1:24" s="1" customFormat="1" ht="12.95" customHeight="1" x14ac:dyDescent="0.2">
      <c r="A13" s="131" t="s">
        <v>5</v>
      </c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8"/>
      <c r="W13" s="66" t="s">
        <v>6</v>
      </c>
      <c r="X13" s="9" t="s">
        <v>6</v>
      </c>
    </row>
    <row r="14" spans="1:24" s="1" customFormat="1" ht="12.95" customHeight="1" x14ac:dyDescent="0.2">
      <c r="A14" s="118" t="s">
        <v>7</v>
      </c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8"/>
      <c r="W14" s="66" t="s">
        <v>6</v>
      </c>
      <c r="X14" s="9" t="s">
        <v>6</v>
      </c>
    </row>
    <row r="15" spans="1:24" s="1" customFormat="1" ht="12.95" customHeight="1" x14ac:dyDescent="0.2">
      <c r="A15" s="118" t="s">
        <v>8</v>
      </c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8"/>
      <c r="W15" s="66" t="s">
        <v>6</v>
      </c>
      <c r="X15" s="9" t="s">
        <v>6</v>
      </c>
    </row>
    <row r="16" spans="1:24" s="1" customFormat="1" ht="12.95" customHeight="1" x14ac:dyDescent="0.2">
      <c r="A16" s="118" t="s">
        <v>9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8"/>
      <c r="W16" s="66">
        <v>26945</v>
      </c>
      <c r="X16" s="9" t="s">
        <v>6</v>
      </c>
    </row>
    <row r="17" spans="1:24" s="1" customFormat="1" ht="12.95" customHeight="1" x14ac:dyDescent="0.2">
      <c r="A17" s="130" t="s">
        <v>10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7"/>
      <c r="W17" s="65">
        <f>W19+W21+W24+W23+W20+W22</f>
        <v>329021</v>
      </c>
      <c r="X17" s="65">
        <f>X19+X20+X21+X23+X24</f>
        <v>8562</v>
      </c>
    </row>
    <row r="18" spans="1:24" s="1" customFormat="1" ht="12.95" customHeight="1" x14ac:dyDescent="0.2">
      <c r="A18" s="131" t="s">
        <v>5</v>
      </c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8"/>
      <c r="W18" s="66"/>
      <c r="X18" s="11"/>
    </row>
    <row r="19" spans="1:24" s="1" customFormat="1" ht="12.95" customHeight="1" x14ac:dyDescent="0.2">
      <c r="A19" s="118" t="s">
        <v>11</v>
      </c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8"/>
      <c r="W19" s="66">
        <v>285844</v>
      </c>
      <c r="X19" s="66">
        <v>4427</v>
      </c>
    </row>
    <row r="20" spans="1:24" s="1" customFormat="1" ht="12.95" customHeight="1" x14ac:dyDescent="0.2">
      <c r="A20" s="118" t="s">
        <v>12</v>
      </c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8"/>
      <c r="W20" s="66">
        <v>1368</v>
      </c>
      <c r="X20" s="66">
        <v>1046</v>
      </c>
    </row>
    <row r="21" spans="1:24" s="1" customFormat="1" ht="12.95" customHeight="1" x14ac:dyDescent="0.2">
      <c r="A21" s="118" t="s">
        <v>13</v>
      </c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8"/>
      <c r="W21" s="66">
        <v>5736</v>
      </c>
      <c r="X21" s="66">
        <v>1294</v>
      </c>
    </row>
    <row r="22" spans="1:24" s="1" customFormat="1" ht="12.95" customHeight="1" x14ac:dyDescent="0.2">
      <c r="A22" s="118" t="s">
        <v>99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8"/>
      <c r="W22" s="66">
        <v>10674</v>
      </c>
      <c r="X22" s="66" t="s">
        <v>6</v>
      </c>
    </row>
    <row r="23" spans="1:24" s="1" customFormat="1" ht="12.95" customHeight="1" x14ac:dyDescent="0.2">
      <c r="A23" s="118" t="s">
        <v>14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8"/>
      <c r="W23" s="66">
        <v>2205</v>
      </c>
      <c r="X23" s="66">
        <v>344</v>
      </c>
    </row>
    <row r="24" spans="1:24" s="1" customFormat="1" ht="12.95" customHeight="1" x14ac:dyDescent="0.2">
      <c r="A24" s="118" t="s">
        <v>15</v>
      </c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8"/>
      <c r="W24" s="66">
        <v>23194</v>
      </c>
      <c r="X24" s="66">
        <v>1451</v>
      </c>
    </row>
    <row r="25" spans="1:24" s="1" customFormat="1" ht="21.95" customHeight="1" x14ac:dyDescent="0.2">
      <c r="A25" s="129" t="s">
        <v>16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7"/>
      <c r="W25" s="65">
        <f>W16-W17</f>
        <v>-302076</v>
      </c>
      <c r="X25" s="65">
        <f>-X17</f>
        <v>-8562</v>
      </c>
    </row>
    <row r="26" spans="1:24" s="1" customFormat="1" ht="12.95" customHeight="1" x14ac:dyDescent="0.2">
      <c r="A26" s="124" t="s">
        <v>17</v>
      </c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</row>
    <row r="27" spans="1:24" s="1" customFormat="1" ht="12.95" customHeight="1" x14ac:dyDescent="0.2">
      <c r="A27" s="125" t="s">
        <v>4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7"/>
      <c r="W27" s="12">
        <v>0</v>
      </c>
      <c r="X27" s="12">
        <v>0</v>
      </c>
    </row>
    <row r="28" spans="1:24" s="1" customFormat="1" ht="12.95" customHeight="1" x14ac:dyDescent="0.2">
      <c r="A28" s="125" t="s">
        <v>10</v>
      </c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7"/>
      <c r="W28" s="65">
        <f>W30+W33</f>
        <v>17312</v>
      </c>
      <c r="X28" s="36" t="s">
        <v>6</v>
      </c>
    </row>
    <row r="29" spans="1:24" s="1" customFormat="1" ht="12.95" customHeight="1" x14ac:dyDescent="0.2">
      <c r="A29" s="117" t="s">
        <v>5</v>
      </c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8"/>
      <c r="W29" s="66">
        <v>0</v>
      </c>
      <c r="X29" s="11" t="s">
        <v>6</v>
      </c>
    </row>
    <row r="30" spans="1:24" s="1" customFormat="1" ht="12.95" customHeight="1" x14ac:dyDescent="0.2">
      <c r="A30" s="118" t="s">
        <v>103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8"/>
      <c r="W30" s="66">
        <v>8937</v>
      </c>
      <c r="X30" s="37" t="s">
        <v>6</v>
      </c>
    </row>
    <row r="31" spans="1:24" s="1" customFormat="1" ht="12.95" customHeight="1" x14ac:dyDescent="0.2">
      <c r="A31" s="118" t="s">
        <v>100</v>
      </c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8"/>
      <c r="W31" s="66" t="s">
        <v>6</v>
      </c>
      <c r="X31" s="37" t="s">
        <v>6</v>
      </c>
    </row>
    <row r="32" spans="1:24" s="1" customFormat="1" ht="12.95" customHeight="1" x14ac:dyDescent="0.2">
      <c r="A32" s="118" t="s">
        <v>18</v>
      </c>
      <c r="B32" s="118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8"/>
      <c r="W32" s="66" t="s">
        <v>6</v>
      </c>
      <c r="X32" s="11">
        <v>0</v>
      </c>
    </row>
    <row r="33" spans="1:24" s="1" customFormat="1" ht="12.95" customHeight="1" x14ac:dyDescent="0.2">
      <c r="A33" s="126" t="s">
        <v>106</v>
      </c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8"/>
      <c r="V33" s="8"/>
      <c r="W33" s="66">
        <v>8375</v>
      </c>
      <c r="X33" s="11" t="s">
        <v>6</v>
      </c>
    </row>
    <row r="34" spans="1:24" s="1" customFormat="1" ht="26.1" customHeight="1" x14ac:dyDescent="0.2">
      <c r="A34" s="122" t="s">
        <v>19</v>
      </c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7"/>
      <c r="W34" s="65">
        <f>-W28</f>
        <v>-17312</v>
      </c>
      <c r="X34" s="36" t="s">
        <v>6</v>
      </c>
    </row>
    <row r="35" spans="1:24" s="1" customFormat="1" ht="12.95" customHeight="1" x14ac:dyDescent="0.2">
      <c r="A35" s="124" t="s">
        <v>20</v>
      </c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</row>
    <row r="36" spans="1:24" s="1" customFormat="1" ht="12.95" customHeight="1" x14ac:dyDescent="0.2">
      <c r="A36" s="116" t="s">
        <v>4</v>
      </c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7"/>
      <c r="W36" s="65">
        <f>W38+W40+W39</f>
        <v>356418</v>
      </c>
      <c r="X36" s="65">
        <f>X39+X40</f>
        <v>64260</v>
      </c>
    </row>
    <row r="37" spans="1:24" s="1" customFormat="1" ht="12.95" customHeight="1" x14ac:dyDescent="0.2">
      <c r="A37" s="117" t="s">
        <v>5</v>
      </c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8"/>
      <c r="W37" s="66" t="s">
        <v>6</v>
      </c>
      <c r="X37" s="9" t="s">
        <v>6</v>
      </c>
    </row>
    <row r="38" spans="1:24" s="1" customFormat="1" ht="12.95" customHeight="1" x14ac:dyDescent="0.2">
      <c r="A38" s="115" t="s">
        <v>21</v>
      </c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8"/>
      <c r="W38" s="66">
        <v>341496</v>
      </c>
      <c r="X38" s="9" t="s">
        <v>6</v>
      </c>
    </row>
    <row r="39" spans="1:24" s="1" customFormat="1" ht="12.95" customHeight="1" x14ac:dyDescent="0.2">
      <c r="A39" s="115" t="s">
        <v>22</v>
      </c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8"/>
      <c r="W39" s="66">
        <v>2200</v>
      </c>
      <c r="X39" s="66">
        <v>1780</v>
      </c>
    </row>
    <row r="40" spans="1:24" s="1" customFormat="1" ht="12.95" customHeight="1" x14ac:dyDescent="0.2">
      <c r="A40" s="115" t="s">
        <v>9</v>
      </c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8"/>
      <c r="W40" s="66">
        <v>12722</v>
      </c>
      <c r="X40" s="66">
        <v>62480</v>
      </c>
    </row>
    <row r="41" spans="1:24" s="1" customFormat="1" ht="12.95" customHeight="1" x14ac:dyDescent="0.2">
      <c r="A41" s="116" t="s">
        <v>10</v>
      </c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7"/>
      <c r="W41" s="65">
        <f>W43+W44</f>
        <v>68268</v>
      </c>
      <c r="X41" s="9" t="s">
        <v>6</v>
      </c>
    </row>
    <row r="42" spans="1:24" s="1" customFormat="1" ht="12.95" customHeight="1" x14ac:dyDescent="0.2">
      <c r="A42" s="117" t="s">
        <v>5</v>
      </c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8"/>
      <c r="W42" s="66" t="s">
        <v>6</v>
      </c>
      <c r="X42" s="9" t="s">
        <v>6</v>
      </c>
    </row>
    <row r="43" spans="1:24" s="1" customFormat="1" ht="12.95" customHeight="1" x14ac:dyDescent="0.2">
      <c r="A43" s="118" t="s">
        <v>23</v>
      </c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8"/>
      <c r="W43" s="66">
        <v>11380</v>
      </c>
      <c r="X43" s="10"/>
    </row>
    <row r="44" spans="1:24" s="1" customFormat="1" ht="12.95" customHeight="1" x14ac:dyDescent="0.2">
      <c r="A44" s="118" t="s">
        <v>24</v>
      </c>
      <c r="B44" s="118"/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8"/>
      <c r="W44" s="66">
        <v>56888</v>
      </c>
      <c r="X44" s="11">
        <v>0</v>
      </c>
    </row>
    <row r="45" spans="1:24" s="1" customFormat="1" ht="24.95" customHeight="1" x14ac:dyDescent="0.2">
      <c r="A45" s="121" t="s">
        <v>25</v>
      </c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7"/>
      <c r="W45" s="65">
        <f>W36-W41</f>
        <v>288150</v>
      </c>
      <c r="X45" s="65">
        <f>X36</f>
        <v>64260</v>
      </c>
    </row>
    <row r="46" spans="1:24" s="1" customFormat="1" ht="24" customHeight="1" x14ac:dyDescent="0.2">
      <c r="A46" s="121" t="s">
        <v>26</v>
      </c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7"/>
      <c r="W46" s="65">
        <f>W25+W34+W45</f>
        <v>-31238</v>
      </c>
      <c r="X46" s="65">
        <f>X45+X25</f>
        <v>55698</v>
      </c>
    </row>
    <row r="47" spans="1:24" s="1" customFormat="1" ht="12" customHeight="1" x14ac:dyDescent="0.2">
      <c r="A47" s="122" t="s">
        <v>27</v>
      </c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8"/>
      <c r="W47" s="66">
        <v>55698</v>
      </c>
      <c r="X47" s="37" t="s">
        <v>6</v>
      </c>
    </row>
    <row r="48" spans="1:24" s="1" customFormat="1" ht="12" customHeight="1" x14ac:dyDescent="0.2">
      <c r="A48" s="122" t="s">
        <v>28</v>
      </c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8"/>
      <c r="W48" s="66">
        <f>W47+W46</f>
        <v>24460</v>
      </c>
      <c r="X48" s="66">
        <f>X46</f>
        <v>55698</v>
      </c>
    </row>
    <row r="49" spans="1:24" s="1" customFormat="1" ht="12" customHeight="1" x14ac:dyDescent="0.2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9"/>
      <c r="W49" s="60"/>
      <c r="X49" s="60"/>
    </row>
    <row r="50" spans="1:24" s="1" customFormat="1" ht="12" customHeight="1" x14ac:dyDescent="0.2">
      <c r="A50" s="123" t="s">
        <v>112</v>
      </c>
      <c r="B50" s="123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59"/>
      <c r="W50" s="60"/>
      <c r="X50" s="60"/>
    </row>
    <row r="51" spans="1:24" s="1" customFormat="1" ht="18" customHeight="1" x14ac:dyDescent="0.2"/>
    <row r="52" spans="1:24" s="1" customFormat="1" ht="12.95" customHeight="1" x14ac:dyDescent="0.2">
      <c r="A52" s="3" t="s">
        <v>29</v>
      </c>
      <c r="H52" s="120" t="s">
        <v>90</v>
      </c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W52" s="13"/>
    </row>
    <row r="53" spans="1:24" s="1" customFormat="1" ht="11.1" customHeight="1" x14ac:dyDescent="0.2">
      <c r="H53" s="119" t="s">
        <v>30</v>
      </c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W53" s="14" t="s">
        <v>31</v>
      </c>
    </row>
    <row r="54" spans="1:24" s="1" customFormat="1" ht="12.95" customHeight="1" x14ac:dyDescent="0.2">
      <c r="A54" s="3" t="s">
        <v>32</v>
      </c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W54" s="13"/>
    </row>
    <row r="55" spans="1:24" s="1" customFormat="1" ht="9.9499999999999993" customHeight="1" x14ac:dyDescent="0.2">
      <c r="H55" s="119" t="s">
        <v>30</v>
      </c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W55" s="14" t="s">
        <v>31</v>
      </c>
    </row>
    <row r="56" spans="1:24" s="1" customFormat="1" ht="12.95" customHeight="1" x14ac:dyDescent="0.2">
      <c r="B56" s="2" t="s">
        <v>33</v>
      </c>
    </row>
  </sheetData>
  <mergeCells count="48">
    <mergeCell ref="W1:X2"/>
    <mergeCell ref="H3:X4"/>
    <mergeCell ref="A7:X7"/>
    <mergeCell ref="A8:X8"/>
    <mergeCell ref="A10:U10"/>
    <mergeCell ref="A11:X11"/>
    <mergeCell ref="A12:U12"/>
    <mergeCell ref="A13:U13"/>
    <mergeCell ref="A14:U14"/>
    <mergeCell ref="A15:U15"/>
    <mergeCell ref="A16:U16"/>
    <mergeCell ref="A17:U17"/>
    <mergeCell ref="A18:U18"/>
    <mergeCell ref="A19:U19"/>
    <mergeCell ref="A20:U20"/>
    <mergeCell ref="A21:U21"/>
    <mergeCell ref="A23:U23"/>
    <mergeCell ref="A24:U24"/>
    <mergeCell ref="A25:U25"/>
    <mergeCell ref="A26:X26"/>
    <mergeCell ref="A22:U22"/>
    <mergeCell ref="A35:X35"/>
    <mergeCell ref="A36:U36"/>
    <mergeCell ref="A37:U37"/>
    <mergeCell ref="A38:U38"/>
    <mergeCell ref="A27:U27"/>
    <mergeCell ref="A28:U28"/>
    <mergeCell ref="A29:U29"/>
    <mergeCell ref="A30:U30"/>
    <mergeCell ref="A32:U32"/>
    <mergeCell ref="A31:U31"/>
    <mergeCell ref="A33:U33"/>
    <mergeCell ref="A34:U34"/>
    <mergeCell ref="H53:U53"/>
    <mergeCell ref="H54:U54"/>
    <mergeCell ref="H55:U55"/>
    <mergeCell ref="A45:U45"/>
    <mergeCell ref="A46:U46"/>
    <mergeCell ref="A47:U47"/>
    <mergeCell ref="A48:U48"/>
    <mergeCell ref="H52:U52"/>
    <mergeCell ref="A50:U50"/>
    <mergeCell ref="A39:U39"/>
    <mergeCell ref="A41:U41"/>
    <mergeCell ref="A42:U42"/>
    <mergeCell ref="A43:U43"/>
    <mergeCell ref="A44:U44"/>
    <mergeCell ref="A40:U40"/>
  </mergeCells>
  <pageMargins left="0.39370078740157483" right="0.39370078740157483" top="0.39370078740157483" bottom="0.39370078740157483" header="0" footer="0"/>
  <pageSetup paperSize="9" scale="94" fitToHeight="0" pageOrder="overThenDown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X40"/>
  <sheetViews>
    <sheetView topLeftCell="A16" workbookViewId="0">
      <selection activeCell="Z27" sqref="Z27"/>
    </sheetView>
  </sheetViews>
  <sheetFormatPr defaultColWidth="10.5" defaultRowHeight="11.45" customHeight="1" x14ac:dyDescent="0.2"/>
  <cols>
    <col min="1" max="12" width="3" style="17" customWidth="1"/>
    <col min="13" max="13" width="7.1640625" style="17" customWidth="1"/>
    <col min="14" max="15" width="3" style="17" customWidth="1"/>
    <col min="16" max="16" width="3.83203125" style="17" customWidth="1"/>
    <col min="17" max="17" width="14.1640625" style="17" customWidth="1"/>
    <col min="18" max="18" width="16.83203125" style="17" customWidth="1"/>
    <col min="19" max="19" width="14.83203125" style="17" customWidth="1"/>
    <col min="20" max="20" width="20.1640625" style="17" customWidth="1"/>
    <col min="21" max="21" width="15" style="17" customWidth="1"/>
    <col min="22" max="22" width="10.5" style="17" customWidth="1"/>
    <col min="23" max="23" width="16" style="17" customWidth="1"/>
    <col min="24" max="16384" width="10.5" style="18"/>
  </cols>
  <sheetData>
    <row r="1" spans="1:23" s="16" customFormat="1" ht="14.1" customHeight="1" x14ac:dyDescent="0.2">
      <c r="U1" s="46" t="str">
        <f>ОДДС!W1</f>
        <v>ФИНАНСОВАЯ ОТЧЕТНОСТЬ</v>
      </c>
      <c r="V1" s="46"/>
      <c r="W1" s="45"/>
    </row>
    <row r="2" spans="1:23" s="17" customFormat="1" ht="13.5" customHeight="1" x14ac:dyDescent="0.2">
      <c r="U2" s="46"/>
      <c r="V2" s="46"/>
      <c r="W2" s="45"/>
    </row>
    <row r="3" spans="1:23" ht="12" customHeight="1" x14ac:dyDescent="0.2">
      <c r="H3" s="110" t="str">
        <f>ОФП!H3</f>
        <v>ТОО " AGRIQA Азия"</v>
      </c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</row>
    <row r="4" spans="1:23" ht="17.45" customHeight="1" x14ac:dyDescent="0.2">
      <c r="A4" s="33" t="s">
        <v>0</v>
      </c>
      <c r="B4" s="34"/>
      <c r="C4" s="34"/>
      <c r="D4" s="34"/>
      <c r="E4" s="34"/>
      <c r="F4" s="34"/>
      <c r="G4" s="34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</row>
    <row r="5" spans="1:23" s="16" customFormat="1" ht="6" customHeight="1" x14ac:dyDescent="0.2"/>
    <row r="6" spans="1:23" s="20" customFormat="1" ht="3.95" customHeight="1" x14ac:dyDescent="0.2"/>
    <row r="7" spans="1:23" s="16" customFormat="1" ht="12.95" customHeight="1" x14ac:dyDescent="0.2">
      <c r="A7" s="98" t="s">
        <v>102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</row>
    <row r="8" spans="1:23" s="16" customFormat="1" ht="12" customHeight="1" x14ac:dyDescent="0.2">
      <c r="A8" s="99" t="s">
        <v>116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</row>
    <row r="9" spans="1:23" s="16" customFormat="1" ht="12" customHeight="1" thickBot="1" x14ac:dyDescent="0.25">
      <c r="W9" s="21" t="s">
        <v>1</v>
      </c>
    </row>
    <row r="10" spans="1:23" s="16" customFormat="1" ht="18" customHeight="1" x14ac:dyDescent="0.2">
      <c r="A10" s="159" t="s">
        <v>35</v>
      </c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63" t="s">
        <v>34</v>
      </c>
      <c r="P10" s="163"/>
      <c r="Q10" s="166" t="s">
        <v>36</v>
      </c>
      <c r="R10" s="166"/>
      <c r="S10" s="166"/>
      <c r="T10" s="166"/>
      <c r="U10" s="166"/>
      <c r="V10" s="172" t="s">
        <v>37</v>
      </c>
      <c r="W10" s="167" t="s">
        <v>38</v>
      </c>
    </row>
    <row r="11" spans="1:23" s="16" customFormat="1" ht="50.25" customHeight="1" x14ac:dyDescent="0.2">
      <c r="A11" s="160"/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2"/>
      <c r="O11" s="164"/>
      <c r="P11" s="165"/>
      <c r="Q11" s="22" t="s">
        <v>39</v>
      </c>
      <c r="R11" s="22" t="s">
        <v>92</v>
      </c>
      <c r="S11" s="22" t="s">
        <v>40</v>
      </c>
      <c r="T11" s="23" t="s">
        <v>41</v>
      </c>
      <c r="U11" s="23" t="s">
        <v>42</v>
      </c>
      <c r="V11" s="173"/>
      <c r="W11" s="168"/>
    </row>
    <row r="12" spans="1:23" s="16" customFormat="1" ht="18" customHeight="1" thickBot="1" x14ac:dyDescent="0.25">
      <c r="A12" s="169" t="s">
        <v>43</v>
      </c>
      <c r="B12" s="169"/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70"/>
      <c r="P12" s="170"/>
      <c r="Q12" s="47" t="s">
        <v>44</v>
      </c>
      <c r="R12" s="47"/>
      <c r="S12" s="47" t="s">
        <v>45</v>
      </c>
      <c r="T12" s="48" t="s">
        <v>46</v>
      </c>
      <c r="U12" s="48" t="s">
        <v>47</v>
      </c>
      <c r="V12" s="48" t="s">
        <v>48</v>
      </c>
      <c r="W12" s="49" t="s">
        <v>49</v>
      </c>
    </row>
    <row r="13" spans="1:23" s="16" customFormat="1" ht="18" customHeight="1" x14ac:dyDescent="0.2">
      <c r="A13" s="153" t="s">
        <v>113</v>
      </c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5"/>
      <c r="P13" s="155"/>
      <c r="Q13" s="50" t="s">
        <v>6</v>
      </c>
      <c r="R13" s="50" t="s">
        <v>6</v>
      </c>
      <c r="S13" s="51" t="s">
        <v>6</v>
      </c>
      <c r="T13" s="50" t="s">
        <v>6</v>
      </c>
      <c r="U13" s="51" t="s">
        <v>6</v>
      </c>
      <c r="V13" s="52" t="s">
        <v>6</v>
      </c>
      <c r="W13" s="53" t="s">
        <v>6</v>
      </c>
    </row>
    <row r="14" spans="1:23" s="16" customFormat="1" ht="18" customHeight="1" x14ac:dyDescent="0.2">
      <c r="A14" s="156" t="s">
        <v>50</v>
      </c>
      <c r="B14" s="157"/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46"/>
      <c r="P14" s="146"/>
      <c r="Q14" s="43" t="s">
        <v>6</v>
      </c>
      <c r="R14" s="43" t="s">
        <v>6</v>
      </c>
      <c r="S14" s="43" t="s">
        <v>6</v>
      </c>
      <c r="T14" s="43" t="s">
        <v>6</v>
      </c>
      <c r="U14" s="43" t="s">
        <v>6</v>
      </c>
      <c r="V14" s="40" t="s">
        <v>6</v>
      </c>
      <c r="W14" s="54" t="str">
        <f t="shared" ref="W14:W16" si="0">U14</f>
        <v>-</v>
      </c>
    </row>
    <row r="15" spans="1:23" s="16" customFormat="1" ht="18" customHeight="1" x14ac:dyDescent="0.2">
      <c r="A15" s="137" t="s">
        <v>51</v>
      </c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47"/>
      <c r="P15" s="147"/>
      <c r="Q15" s="41" t="s">
        <v>6</v>
      </c>
      <c r="R15" s="41" t="s">
        <v>6</v>
      </c>
      <c r="S15" s="41" t="s">
        <v>6</v>
      </c>
      <c r="T15" s="41" t="s">
        <v>6</v>
      </c>
      <c r="U15" s="43" t="s">
        <v>6</v>
      </c>
      <c r="V15" s="39" t="s">
        <v>6</v>
      </c>
      <c r="W15" s="54" t="str">
        <f t="shared" si="0"/>
        <v>-</v>
      </c>
    </row>
    <row r="16" spans="1:23" s="16" customFormat="1" ht="36.75" customHeight="1" x14ac:dyDescent="0.2">
      <c r="A16" s="137" t="s">
        <v>52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47"/>
      <c r="P16" s="147"/>
      <c r="Q16" s="41" t="s">
        <v>6</v>
      </c>
      <c r="R16" s="41" t="s">
        <v>6</v>
      </c>
      <c r="S16" s="41" t="s">
        <v>6</v>
      </c>
      <c r="T16" s="41" t="s">
        <v>6</v>
      </c>
      <c r="U16" s="43" t="s">
        <v>6</v>
      </c>
      <c r="V16" s="39" t="s">
        <v>6</v>
      </c>
      <c r="W16" s="54" t="str">
        <f t="shared" si="0"/>
        <v>-</v>
      </c>
    </row>
    <row r="17" spans="1:24" s="16" customFormat="1" ht="18" customHeight="1" x14ac:dyDescent="0.2">
      <c r="A17" s="144" t="s">
        <v>91</v>
      </c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6"/>
      <c r="P17" s="146"/>
      <c r="Q17" s="42" t="s">
        <v>6</v>
      </c>
      <c r="R17" s="44" t="s">
        <v>6</v>
      </c>
      <c r="S17" s="43" t="s">
        <v>6</v>
      </c>
      <c r="T17" s="38" t="s">
        <v>6</v>
      </c>
      <c r="U17" s="43" t="s">
        <v>6</v>
      </c>
      <c r="V17" s="39" t="s">
        <v>6</v>
      </c>
      <c r="W17" s="54" t="s">
        <v>6</v>
      </c>
    </row>
    <row r="18" spans="1:24" s="16" customFormat="1" ht="18" customHeight="1" x14ac:dyDescent="0.2">
      <c r="A18" s="148" t="s">
        <v>104</v>
      </c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50"/>
      <c r="O18" s="151"/>
      <c r="P18" s="152"/>
      <c r="Q18" s="42" t="s">
        <v>6</v>
      </c>
      <c r="R18" s="44" t="s">
        <v>6</v>
      </c>
      <c r="S18" s="43" t="s">
        <v>6</v>
      </c>
      <c r="T18" s="38" t="s">
        <v>6</v>
      </c>
      <c r="U18" s="43"/>
      <c r="V18" s="39" t="s">
        <v>6</v>
      </c>
      <c r="W18" s="54" t="str">
        <f>S18</f>
        <v>-</v>
      </c>
    </row>
    <row r="19" spans="1:24" s="16" customFormat="1" ht="18" customHeight="1" x14ac:dyDescent="0.2">
      <c r="A19" s="144" t="s">
        <v>93</v>
      </c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6"/>
      <c r="P19" s="146"/>
      <c r="Q19" s="89">
        <v>500</v>
      </c>
      <c r="R19" s="90">
        <v>7021</v>
      </c>
      <c r="S19" s="43" t="s">
        <v>6</v>
      </c>
      <c r="T19" s="91">
        <v>-8192</v>
      </c>
      <c r="U19" s="43" t="s">
        <v>6</v>
      </c>
      <c r="V19" s="39" t="s">
        <v>6</v>
      </c>
      <c r="W19" s="92">
        <f>Q19+R19+T19</f>
        <v>-671</v>
      </c>
    </row>
    <row r="20" spans="1:24" s="16" customFormat="1" ht="18" customHeight="1" x14ac:dyDescent="0.2">
      <c r="A20" s="144" t="s">
        <v>95</v>
      </c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7"/>
      <c r="P20" s="147"/>
      <c r="Q20" s="42"/>
      <c r="R20" s="90">
        <v>54829</v>
      </c>
      <c r="S20" s="26" t="s">
        <v>6</v>
      </c>
      <c r="T20" s="26" t="s">
        <v>6</v>
      </c>
      <c r="U20" s="43" t="s">
        <v>6</v>
      </c>
      <c r="V20" s="39" t="s">
        <v>6</v>
      </c>
      <c r="W20" s="54">
        <f>R20</f>
        <v>54829</v>
      </c>
    </row>
    <row r="21" spans="1:24" s="16" customFormat="1" ht="18" customHeight="1" x14ac:dyDescent="0.2">
      <c r="A21" s="144" t="s">
        <v>54</v>
      </c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6"/>
      <c r="P21" s="146"/>
      <c r="Q21" s="26" t="s">
        <v>6</v>
      </c>
      <c r="R21" s="26" t="s">
        <v>6</v>
      </c>
      <c r="S21" s="26" t="s">
        <v>6</v>
      </c>
      <c r="T21" s="38" t="s">
        <v>6</v>
      </c>
      <c r="U21" s="43" t="s">
        <v>6</v>
      </c>
      <c r="V21" s="39" t="s">
        <v>6</v>
      </c>
      <c r="W21" s="54" t="str">
        <f>U21</f>
        <v>-</v>
      </c>
    </row>
    <row r="22" spans="1:24" s="16" customFormat="1" ht="26.25" customHeight="1" x14ac:dyDescent="0.2">
      <c r="A22" s="137" t="s">
        <v>55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  <c r="P22" s="139"/>
      <c r="Q22" s="76" t="s">
        <v>6</v>
      </c>
      <c r="R22" s="76" t="s">
        <v>6</v>
      </c>
      <c r="S22" s="76" t="s">
        <v>6</v>
      </c>
      <c r="T22" s="77" t="s">
        <v>6</v>
      </c>
      <c r="U22" s="78" t="s">
        <v>6</v>
      </c>
      <c r="V22" s="79" t="s">
        <v>6</v>
      </c>
      <c r="W22" s="80" t="str">
        <f>T22</f>
        <v>-</v>
      </c>
    </row>
    <row r="23" spans="1:24" s="16" customFormat="1" ht="36" customHeight="1" thickBot="1" x14ac:dyDescent="0.25">
      <c r="A23" s="140" t="s">
        <v>117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2"/>
      <c r="O23" s="143"/>
      <c r="P23" s="143"/>
      <c r="Q23" s="86">
        <f>Q19</f>
        <v>500</v>
      </c>
      <c r="R23" s="86">
        <f>R19+R20</f>
        <v>61850</v>
      </c>
      <c r="S23" s="87" t="str">
        <f>S18</f>
        <v>-</v>
      </c>
      <c r="T23" s="86">
        <f>T19</f>
        <v>-8192</v>
      </c>
      <c r="U23" s="93" t="s">
        <v>6</v>
      </c>
      <c r="V23" s="88" t="s">
        <v>6</v>
      </c>
      <c r="W23" s="86">
        <f>W19+W20</f>
        <v>54158</v>
      </c>
      <c r="X23" s="85"/>
    </row>
    <row r="24" spans="1:24" s="16" customFormat="1" ht="18" customHeight="1" x14ac:dyDescent="0.2">
      <c r="A24" s="153" t="s">
        <v>96</v>
      </c>
      <c r="B24" s="154"/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71"/>
      <c r="P24" s="171"/>
      <c r="Q24" s="81">
        <f>55329.14-54829.14</f>
        <v>500</v>
      </c>
      <c r="R24" s="81">
        <v>61850</v>
      </c>
      <c r="S24" s="82" t="s">
        <v>6</v>
      </c>
      <c r="T24" s="81">
        <v>-8192</v>
      </c>
      <c r="U24" s="82" t="s">
        <v>6</v>
      </c>
      <c r="V24" s="83">
        <v>0</v>
      </c>
      <c r="W24" s="84">
        <f>Q24+R24+T24</f>
        <v>54158</v>
      </c>
    </row>
    <row r="25" spans="1:24" s="16" customFormat="1" ht="18" customHeight="1" x14ac:dyDescent="0.2">
      <c r="A25" s="156" t="s">
        <v>50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46"/>
      <c r="P25" s="146"/>
      <c r="Q25" s="67" t="s">
        <v>6</v>
      </c>
      <c r="R25" s="67" t="s">
        <v>6</v>
      </c>
      <c r="S25" s="67" t="s">
        <v>6</v>
      </c>
      <c r="T25" s="67" t="s">
        <v>6</v>
      </c>
      <c r="U25" s="67" t="s">
        <v>6</v>
      </c>
      <c r="V25" s="68">
        <v>0</v>
      </c>
      <c r="W25" s="69" t="str">
        <f t="shared" ref="W25:W27" si="1">U25</f>
        <v>-</v>
      </c>
    </row>
    <row r="26" spans="1:24" s="16" customFormat="1" ht="18" customHeight="1" x14ac:dyDescent="0.2">
      <c r="A26" s="137" t="s">
        <v>51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47"/>
      <c r="P26" s="147"/>
      <c r="Q26" s="70" t="s">
        <v>6</v>
      </c>
      <c r="R26" s="70" t="s">
        <v>6</v>
      </c>
      <c r="S26" s="70" t="s">
        <v>6</v>
      </c>
      <c r="T26" s="70" t="s">
        <v>6</v>
      </c>
      <c r="U26" s="67" t="s">
        <v>6</v>
      </c>
      <c r="V26" s="71">
        <v>0</v>
      </c>
      <c r="W26" s="69" t="str">
        <f t="shared" si="1"/>
        <v>-</v>
      </c>
    </row>
    <row r="27" spans="1:24" s="16" customFormat="1" ht="24" customHeight="1" x14ac:dyDescent="0.2">
      <c r="A27" s="137" t="s">
        <v>52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47"/>
      <c r="P27" s="147"/>
      <c r="Q27" s="70" t="s">
        <v>6</v>
      </c>
      <c r="R27" s="70" t="s">
        <v>6</v>
      </c>
      <c r="S27" s="70" t="s">
        <v>6</v>
      </c>
      <c r="T27" s="70" t="s">
        <v>6</v>
      </c>
      <c r="U27" s="67" t="s">
        <v>6</v>
      </c>
      <c r="V27" s="71">
        <v>0</v>
      </c>
      <c r="W27" s="69" t="str">
        <f t="shared" si="1"/>
        <v>-</v>
      </c>
    </row>
    <row r="28" spans="1:24" s="16" customFormat="1" ht="18" customHeight="1" x14ac:dyDescent="0.2">
      <c r="A28" s="144" t="s">
        <v>91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6"/>
      <c r="P28" s="146"/>
      <c r="Q28" s="72"/>
      <c r="R28" s="73"/>
      <c r="S28" s="67"/>
      <c r="T28" s="68"/>
      <c r="U28" s="67" t="s">
        <v>6</v>
      </c>
      <c r="V28" s="71">
        <v>0</v>
      </c>
      <c r="W28" s="69" t="s">
        <v>6</v>
      </c>
    </row>
    <row r="29" spans="1:24" s="16" customFormat="1" ht="18" customHeight="1" x14ac:dyDescent="0.2">
      <c r="A29" s="148" t="s">
        <v>104</v>
      </c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50"/>
      <c r="O29" s="151">
        <v>17</v>
      </c>
      <c r="P29" s="152"/>
      <c r="Q29" s="72"/>
      <c r="R29" s="73"/>
      <c r="S29" s="67">
        <v>502675</v>
      </c>
      <c r="T29" s="68"/>
      <c r="U29" s="67"/>
      <c r="V29" s="71">
        <v>0</v>
      </c>
      <c r="W29" s="69">
        <f>S29</f>
        <v>502675</v>
      </c>
    </row>
    <row r="30" spans="1:24" s="16" customFormat="1" ht="18" customHeight="1" x14ac:dyDescent="0.2">
      <c r="A30" s="144" t="s">
        <v>93</v>
      </c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6">
        <v>15</v>
      </c>
      <c r="P30" s="146"/>
      <c r="Q30" s="72">
        <v>2000</v>
      </c>
      <c r="R30" s="73">
        <v>7021</v>
      </c>
      <c r="S30" s="67"/>
      <c r="T30" s="68"/>
      <c r="U30" s="67" t="s">
        <v>6</v>
      </c>
      <c r="V30" s="71">
        <v>0</v>
      </c>
      <c r="W30" s="69">
        <f>Q30+R30</f>
        <v>9021</v>
      </c>
    </row>
    <row r="31" spans="1:24" s="16" customFormat="1" ht="18" customHeight="1" x14ac:dyDescent="0.2">
      <c r="A31" s="144" t="s">
        <v>95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7"/>
      <c r="P31" s="147"/>
      <c r="Q31" s="72"/>
      <c r="R31" s="72">
        <v>-54829</v>
      </c>
      <c r="S31" s="64" t="s">
        <v>6</v>
      </c>
      <c r="T31" s="64" t="s">
        <v>6</v>
      </c>
      <c r="U31" s="67" t="s">
        <v>6</v>
      </c>
      <c r="V31" s="71">
        <v>0</v>
      </c>
      <c r="W31" s="69">
        <v>-54829</v>
      </c>
    </row>
    <row r="32" spans="1:24" s="16" customFormat="1" ht="18" customHeight="1" x14ac:dyDescent="0.2">
      <c r="A32" s="144" t="s">
        <v>54</v>
      </c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6"/>
      <c r="P32" s="146"/>
      <c r="Q32" s="64" t="s">
        <v>6</v>
      </c>
      <c r="R32" s="64"/>
      <c r="S32" s="64" t="s">
        <v>6</v>
      </c>
      <c r="T32" s="63">
        <v>-29431</v>
      </c>
      <c r="U32" s="67" t="s">
        <v>6</v>
      </c>
      <c r="V32" s="71">
        <v>0</v>
      </c>
      <c r="W32" s="69" t="str">
        <f>U32</f>
        <v>-</v>
      </c>
    </row>
    <row r="33" spans="1:23" s="16" customFormat="1" ht="24.75" customHeight="1" x14ac:dyDescent="0.2">
      <c r="A33" s="137" t="s">
        <v>55</v>
      </c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47"/>
      <c r="P33" s="147"/>
      <c r="Q33" s="64" t="s">
        <v>6</v>
      </c>
      <c r="R33" s="64"/>
      <c r="S33" s="64" t="s">
        <v>6</v>
      </c>
      <c r="T33" s="63">
        <f>T32</f>
        <v>-29431</v>
      </c>
      <c r="U33" s="67" t="s">
        <v>6</v>
      </c>
      <c r="V33" s="71">
        <v>0</v>
      </c>
      <c r="W33" s="69">
        <f>T33</f>
        <v>-29431</v>
      </c>
    </row>
    <row r="34" spans="1:23" s="16" customFormat="1" ht="24.75" customHeight="1" thickBot="1" x14ac:dyDescent="0.25">
      <c r="A34" s="140" t="s">
        <v>118</v>
      </c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74"/>
      <c r="P34" s="174"/>
      <c r="Q34" s="74">
        <v>2500</v>
      </c>
      <c r="R34" s="74">
        <v>7021</v>
      </c>
      <c r="S34" s="74">
        <f>S29</f>
        <v>502675</v>
      </c>
      <c r="T34" s="74">
        <f>T24+T33</f>
        <v>-37623</v>
      </c>
      <c r="U34" s="64"/>
      <c r="V34" s="71">
        <v>0</v>
      </c>
      <c r="W34" s="75">
        <f>Q34+R34+S34+T34</f>
        <v>474573</v>
      </c>
    </row>
    <row r="35" spans="1:23" s="16" customFormat="1" ht="18" customHeight="1" x14ac:dyDescent="0.2"/>
    <row r="36" spans="1:23" s="16" customFormat="1" ht="12.95" customHeight="1" x14ac:dyDescent="0.2">
      <c r="A36" s="19" t="s">
        <v>29</v>
      </c>
      <c r="H36" s="103" t="s">
        <v>90</v>
      </c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</row>
    <row r="37" spans="1:23" s="16" customFormat="1" ht="11.1" customHeight="1" x14ac:dyDescent="0.2">
      <c r="H37" s="101" t="s">
        <v>30</v>
      </c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</row>
    <row r="38" spans="1:23" s="16" customFormat="1" ht="12.95" customHeight="1" x14ac:dyDescent="0.2">
      <c r="A38" s="19" t="s">
        <v>32</v>
      </c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</row>
    <row r="39" spans="1:23" s="16" customFormat="1" ht="9.9499999999999993" customHeight="1" x14ac:dyDescent="0.2">
      <c r="H39" s="101" t="s">
        <v>30</v>
      </c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</row>
    <row r="40" spans="1:23" s="16" customFormat="1" ht="12.95" customHeight="1" x14ac:dyDescent="0.2">
      <c r="B40" s="17" t="s">
        <v>33</v>
      </c>
    </row>
  </sheetData>
  <mergeCells count="58">
    <mergeCell ref="A33:N33"/>
    <mergeCell ref="O33:P33"/>
    <mergeCell ref="A34:N34"/>
    <mergeCell ref="O34:P34"/>
    <mergeCell ref="H39:S39"/>
    <mergeCell ref="H36:S36"/>
    <mergeCell ref="H37:S37"/>
    <mergeCell ref="H38:S38"/>
    <mergeCell ref="A26:N26"/>
    <mergeCell ref="O26:P26"/>
    <mergeCell ref="A27:N27"/>
    <mergeCell ref="O27:P27"/>
    <mergeCell ref="A28:N28"/>
    <mergeCell ref="O28:P28"/>
    <mergeCell ref="A30:N30"/>
    <mergeCell ref="O30:P30"/>
    <mergeCell ref="A31:N31"/>
    <mergeCell ref="O31:P31"/>
    <mergeCell ref="A32:N32"/>
    <mergeCell ref="O32:P32"/>
    <mergeCell ref="A29:N29"/>
    <mergeCell ref="O29:P29"/>
    <mergeCell ref="H3:W4"/>
    <mergeCell ref="A7:T7"/>
    <mergeCell ref="A8:T8"/>
    <mergeCell ref="A10:N11"/>
    <mergeCell ref="O10:P11"/>
    <mergeCell ref="Q10:U10"/>
    <mergeCell ref="W10:W11"/>
    <mergeCell ref="A12:N12"/>
    <mergeCell ref="O12:P12"/>
    <mergeCell ref="A24:N24"/>
    <mergeCell ref="O24:P24"/>
    <mergeCell ref="V10:V11"/>
    <mergeCell ref="A25:N25"/>
    <mergeCell ref="O25:P25"/>
    <mergeCell ref="A13:N13"/>
    <mergeCell ref="O13:P13"/>
    <mergeCell ref="A14:N14"/>
    <mergeCell ref="O14:P14"/>
    <mergeCell ref="A15:N15"/>
    <mergeCell ref="O15:P15"/>
    <mergeCell ref="A16:N16"/>
    <mergeCell ref="O16:P16"/>
    <mergeCell ref="A17:N17"/>
    <mergeCell ref="O17:P17"/>
    <mergeCell ref="A18:N18"/>
    <mergeCell ref="O18:P18"/>
    <mergeCell ref="A22:N22"/>
    <mergeCell ref="O22:P22"/>
    <mergeCell ref="A23:N23"/>
    <mergeCell ref="O23:P23"/>
    <mergeCell ref="A19:N19"/>
    <mergeCell ref="O19:P19"/>
    <mergeCell ref="A20:N20"/>
    <mergeCell ref="O20:P20"/>
    <mergeCell ref="A21:N21"/>
    <mergeCell ref="O21:P21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ОФП</vt:lpstr>
      <vt:lpstr>ОПиУ</vt:lpstr>
      <vt:lpstr>ОДДС</vt:lpstr>
      <vt:lpstr>ОСК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USER</cp:lastModifiedBy>
  <cp:lastPrinted>2024-05-04T05:29:01Z</cp:lastPrinted>
  <dcterms:created xsi:type="dcterms:W3CDTF">2023-12-12T10:50:52Z</dcterms:created>
  <dcterms:modified xsi:type="dcterms:W3CDTF">2025-05-20T10:52:16Z</dcterms:modified>
</cp:coreProperties>
</file>