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air-astana.net\FileServer\Finance\IPO\RESULTS\2025 Q1\Fin report\"/>
    </mc:Choice>
  </mc:AlternateContent>
  <xr:revisionPtr revIDLastSave="0" documentId="13_ncr:1_{0D4B524E-E02C-49C9-967C-F2EFB7EB1D61}" xr6:coauthVersionLast="47" xr6:coauthVersionMax="47" xr10:uidLastSave="{00000000-0000-0000-0000-000000000000}"/>
  <bookViews>
    <workbookView xWindow="-108" yWindow="-108" windowWidth="23256" windowHeight="12456" tabRatio="842" xr2:uid="{00000000-000D-0000-FFFF-FFFF00000000}"/>
  </bookViews>
  <sheets>
    <sheet name="О СОВОКУПНОМ ДОХОДЕ " sheetId="1" r:id="rId1"/>
    <sheet name="О ФИНАНСОВОМ ПОЛОЖЕНИИ" sheetId="2" r:id="rId2"/>
    <sheet name="ОБ ИЗМЕНЕНИЯХ В КАПИТАЛЕ" sheetId="3" r:id="rId3"/>
    <sheet name="О ДВИЖЕНИИ ДЕНЕЖНЫХ СРЕДСТВ" sheetId="4" r:id="rId4"/>
  </sheets>
  <definedNames>
    <definedName name="OLE_LINK27" localSheetId="1">'О ФИНАНСОВОМ ПОЛОЖЕНИИ'!$C$55</definedName>
    <definedName name="OLE_LINK37" localSheetId="3">'О ДВИЖЕНИИ ДЕНЕЖНЫХ СРЕДСТВ'!$C$60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0" i="3" l="1"/>
  <c r="Q19" i="3" l="1"/>
  <c r="G19" i="3"/>
  <c r="O19" i="3"/>
  <c r="M19" i="3"/>
  <c r="K19" i="3"/>
  <c r="I19" i="3"/>
  <c r="E19" i="3"/>
  <c r="C19" i="3"/>
  <c r="G46" i="2"/>
  <c r="F46" i="2"/>
  <c r="F67" i="1" l="1"/>
  <c r="F66" i="1"/>
  <c r="H67" i="1"/>
  <c r="H39" i="1"/>
  <c r="F39" i="1"/>
  <c r="H37" i="1"/>
  <c r="F37" i="1"/>
  <c r="H15" i="1" l="1"/>
  <c r="F15" i="1"/>
  <c r="H32" i="1"/>
  <c r="F32" i="1"/>
  <c r="F17" i="2" l="1"/>
  <c r="F27" i="2"/>
  <c r="F28" i="2"/>
  <c r="F39" i="2"/>
  <c r="F54" i="2"/>
  <c r="F55" i="2"/>
  <c r="Q31" i="3"/>
  <c r="O31" i="3"/>
  <c r="M31" i="3"/>
  <c r="K31" i="3"/>
  <c r="I31" i="3"/>
  <c r="G31" i="3"/>
  <c r="E31" i="3"/>
  <c r="C31" i="3"/>
  <c r="H59" i="1"/>
  <c r="F59" i="1"/>
  <c r="H66" i="1"/>
  <c r="G63" i="4"/>
  <c r="F63" i="4"/>
  <c r="G57" i="4"/>
  <c r="F57" i="4"/>
  <c r="G56" i="4"/>
  <c r="F56" i="4"/>
  <c r="G43" i="4"/>
  <c r="F43" i="4"/>
  <c r="G34" i="4"/>
  <c r="F34" i="4"/>
  <c r="G31" i="4"/>
  <c r="F31" i="4"/>
  <c r="G24" i="4"/>
  <c r="F24" i="4"/>
  <c r="Q30" i="3"/>
  <c r="O30" i="3"/>
  <c r="K30" i="3"/>
  <c r="I30" i="3"/>
  <c r="G30" i="3"/>
  <c r="E30" i="3"/>
  <c r="C30" i="3"/>
  <c r="G56" i="2"/>
  <c r="G55" i="2"/>
  <c r="G54" i="2"/>
  <c r="G39" i="2"/>
  <c r="G28" i="2"/>
  <c r="G27" i="2"/>
  <c r="G17" i="2"/>
  <c r="F56" i="2"/>
</calcChain>
</file>

<file path=xl/sharedStrings.xml><?xml version="1.0" encoding="utf-8"?>
<sst xmlns="http://schemas.openxmlformats.org/spreadsheetml/2006/main" count="268" uniqueCount="175">
  <si>
    <t>Приме-чания</t>
  </si>
  <si>
    <t>За три месяца, закончившихся</t>
  </si>
  <si>
    <t>(не аудировано)</t>
  </si>
  <si>
    <t>Выручка и прочие доходы</t>
  </si>
  <si>
    <t>Пассажирские перевозки</t>
  </si>
  <si>
    <t>Груз и почта</t>
  </si>
  <si>
    <t>Прочие доходы</t>
  </si>
  <si>
    <t xml:space="preserve">Всего выручка и прочие доходы </t>
  </si>
  <si>
    <t>Операционные расходы</t>
  </si>
  <si>
    <t>Топливо</t>
  </si>
  <si>
    <t>Расходы по персоналу и экипажу</t>
  </si>
  <si>
    <t>Износ и амортизация</t>
  </si>
  <si>
    <t>Аэропортовое обслуживание и навигация</t>
  </si>
  <si>
    <t xml:space="preserve">Обслуживание пассажиров </t>
  </si>
  <si>
    <t xml:space="preserve">Инженерно-техническое обслуживание </t>
  </si>
  <si>
    <t>Расходы по реализации</t>
  </si>
  <si>
    <t xml:space="preserve">Консультационные, юридические и профессиональные услуги </t>
  </si>
  <si>
    <t>Страхование</t>
  </si>
  <si>
    <t>Информационные технологии</t>
  </si>
  <si>
    <t>Расходы по имуществу и офису</t>
  </si>
  <si>
    <t>Налоги, кроме подоходного налога</t>
  </si>
  <si>
    <t>Расходы по аренде воздушных судов</t>
  </si>
  <si>
    <t>Прочее</t>
  </si>
  <si>
    <t>Всего операционные расходы</t>
  </si>
  <si>
    <t>Финансовые доходы</t>
  </si>
  <si>
    <t>Финансовые расходы</t>
  </si>
  <si>
    <t>Убыток от курсовой разницы, нетто</t>
  </si>
  <si>
    <t>Курсовая разница, не подлежащая реклассификации в состав прибыли или убытка в следующих периодах</t>
  </si>
  <si>
    <t>Прочий совокупный доход, подлежащий реклассификации в состав прибыли или убытка в последующих периодах:</t>
  </si>
  <si>
    <t>Хеджирование денежных потоков – эффективная часть изменений справедливой стоимости</t>
  </si>
  <si>
    <t>Корпоративный подоходный налог, связанный с хеджированием денежных потоков – эффективная часть изменений справедливой стоимости</t>
  </si>
  <si>
    <t>Реализованный чистый убыток по инструментам хеджирования денежных потоков</t>
  </si>
  <si>
    <t>Налоговый эффект по реализованному чистому убытку по инструментам хеджирования</t>
  </si>
  <si>
    <t>Прочий совокупный доход за период за вычетом подоходного налога</t>
  </si>
  <si>
    <t>АКТИВЫ</t>
  </si>
  <si>
    <t>Долгосрочные активы</t>
  </si>
  <si>
    <t>Основные средства</t>
  </si>
  <si>
    <t>Нематериальные активы</t>
  </si>
  <si>
    <t>Гарантийные депозиты</t>
  </si>
  <si>
    <t>Отложенные налоговые активы</t>
  </si>
  <si>
    <t>Торговая и прочая дебиторская задолженность</t>
  </si>
  <si>
    <t>Текущие активы</t>
  </si>
  <si>
    <t>Товарно-материальные запасы</t>
  </si>
  <si>
    <t>Авансы выданные</t>
  </si>
  <si>
    <t>Предоплата по подоходному налогу</t>
  </si>
  <si>
    <t xml:space="preserve">Торговая и прочая дебиторская задолженность </t>
  </si>
  <si>
    <t xml:space="preserve">Предоплата по прочим налогам </t>
  </si>
  <si>
    <t>Денежные средства и их эквиваленты</t>
  </si>
  <si>
    <t>Прочие финансовые активы</t>
  </si>
  <si>
    <t>Итого активы</t>
  </si>
  <si>
    <t>СОБСТВЕННЫЙ КАПИТАЛ И ОБЯЗАТЕЛЬСТВА</t>
  </si>
  <si>
    <t>Акционерный капитал</t>
  </si>
  <si>
    <t>Дополнительный оплаченный капитал</t>
  </si>
  <si>
    <t>Прочие резервы</t>
  </si>
  <si>
    <t>-</t>
  </si>
  <si>
    <t>Резерв по пересчету валюты отчетности</t>
  </si>
  <si>
    <t>Резерв по инструментам хеджирования, за вычетом налога</t>
  </si>
  <si>
    <t>Нераспределенная прибыль</t>
  </si>
  <si>
    <t>Итого собственный капитал</t>
  </si>
  <si>
    <t>Долгосрочные обязательства</t>
  </si>
  <si>
    <t>Обязательства по аренде</t>
  </si>
  <si>
    <t>Резерв на техническое обслуживание воздушных судов</t>
  </si>
  <si>
    <t>Текущие обязательства</t>
  </si>
  <si>
    <t>Займы</t>
  </si>
  <si>
    <t>Доходы будущих периодов</t>
  </si>
  <si>
    <t xml:space="preserve">Резерв на техническое обслуживание воздушных судов </t>
  </si>
  <si>
    <t>Торговая и прочая кредиторская задолженность</t>
  </si>
  <si>
    <t>Итого обязательства</t>
  </si>
  <si>
    <t>Итого собственный капитал и обязательства</t>
  </si>
  <si>
    <t>Балансовая стоимость акции (в тенге)*</t>
  </si>
  <si>
    <t>Акционерный</t>
  </si>
  <si>
    <t>капитал</t>
  </si>
  <si>
    <t>Резерв по инструментам хеджирования</t>
  </si>
  <si>
    <t>Нераспределен-ная</t>
  </si>
  <si>
    <t>прибыль</t>
  </si>
  <si>
    <t>Курсовые разницы при пересчете из других валют</t>
  </si>
  <si>
    <t>Выпуск акций</t>
  </si>
  <si>
    <t>Расходы по выпуску</t>
  </si>
  <si>
    <t>ОПЕРАЦИОННАЯ ДЕЯТЕЛЬНОСТЬ</t>
  </si>
  <si>
    <t>Корректировки на:</t>
  </si>
  <si>
    <t>Износ и амортизацию основных средств и нематериальных активов</t>
  </si>
  <si>
    <t>Доход от продажи основных средств и запасов</t>
  </si>
  <si>
    <t>Изменение в резерве под обесценение авансов выданных, торговой дебиторской задолженности, гарантийных депозитов и денежных средств и их эквивалентов</t>
  </si>
  <si>
    <t>12, 14, 15,17</t>
  </si>
  <si>
    <t>Изменение в резерве отпусков</t>
  </si>
  <si>
    <t>Изменение в резерве по программе лояльности клиентов</t>
  </si>
  <si>
    <t>Финансовые доходы, за исключением обесценения</t>
  </si>
  <si>
    <t>Финансовые расходы, за исключением обесценения</t>
  </si>
  <si>
    <t>Денежные средства, полученные от операционной деятельности до изменений в оборотном капитале</t>
  </si>
  <si>
    <t>Изменение торговой и прочей дебиторской задолженности</t>
  </si>
  <si>
    <t>Изменение в предоплатах и авансах выданных</t>
  </si>
  <si>
    <t>Изменение товарно-материальных запасов</t>
  </si>
  <si>
    <t>Изменение торговой и прочей кредиторской задолженности и в резерве по техническому обслуживанию воздушных судов</t>
  </si>
  <si>
    <t xml:space="preserve">Изменение доходов будущих периодов </t>
  </si>
  <si>
    <t>Изменение по прочим финансовым активам</t>
  </si>
  <si>
    <t>Денежные средства, полученные от операционной деятельности</t>
  </si>
  <si>
    <t xml:space="preserve">Уплаченный подоходный налог </t>
  </si>
  <si>
    <t xml:space="preserve">Полученное вознаграждение </t>
  </si>
  <si>
    <t>Чистые денежные средства, полученные от операционной деятельности</t>
  </si>
  <si>
    <t>ИНВЕСТИЦИОННАЯ ДЕЯТЕЛЬНОСТЬ</t>
  </si>
  <si>
    <t>Приобретение основных средств</t>
  </si>
  <si>
    <t>Поступления от продажи основных средств</t>
  </si>
  <si>
    <t>Приобретение нематериальных активов</t>
  </si>
  <si>
    <t>Размещение банковских и гарантийных депозитов</t>
  </si>
  <si>
    <t>Погашение банковских и гарантийных депозитов</t>
  </si>
  <si>
    <t>Чистые денежные средства, использованные в инвестиционной деятельности</t>
  </si>
  <si>
    <t>ФИНАНСОВАЯ ДЕЯТЕЛЬНОСТЬ</t>
  </si>
  <si>
    <t>Выплаты по аренде</t>
  </si>
  <si>
    <t>Уплаченное вознаграждение</t>
  </si>
  <si>
    <t>Возврат займов и дополнительного финансирования от продажи с обратной арендой</t>
  </si>
  <si>
    <t>Полученные займы</t>
  </si>
  <si>
    <t>ЧИСТОЕ УВЕЛИЧЕНИЕ ДЕНЕЖНЫХ СРЕДСТВ И ИХ ЭКВИВАЛЕНТОВ</t>
  </si>
  <si>
    <t>Эффект изменения обменных курсов на денежные средства, удерживаемые в иностранной валюте</t>
  </si>
  <si>
    <t>Влияние движения ожидаемых кредитных убытков на денежные средства и остатки на банковских счетах</t>
  </si>
  <si>
    <t>СОКРАЩЕННЫЙ КОНСОЛИДИРОВАННЫЙ ПРОМЕЖУТОЧНЫЙ ОТЧЕТ О ПРИБЫЛИ ИЛИ УБЫТКЕ</t>
  </si>
  <si>
    <t>СОКРАЩЕННЫЙ КОНСОЛИДИРОВАННЫЙ ПРОМЕЖУТОЧНЫЙ ОТЧЕТ О ПРОЧЕМ СОВОКУПНОМ ДОХОДЕ</t>
  </si>
  <si>
    <t>СОКРАЩЕННЫЙ КОНСОЛИДИРОВАННЫЙ ПРОМЕЖУТОЧНЫЙ ОТЧЕТ ОБ ИЗМЕНЕНИЯХ В СОБСТВЕННОМ КАПИТАЛЕ</t>
  </si>
  <si>
    <t>Прибыль до налогообложения</t>
  </si>
  <si>
    <t>Приме-</t>
  </si>
  <si>
    <t>чания</t>
  </si>
  <si>
    <r>
      <t>Собственный</t>
    </r>
    <r>
      <rPr>
        <b/>
        <sz val="10"/>
        <color rgb="FF000000"/>
        <rFont val="Times New Roman"/>
        <family val="1"/>
        <charset val="204"/>
      </rPr>
      <t xml:space="preserve"> капитал</t>
    </r>
  </si>
  <si>
    <t>Выкупленные акции</t>
  </si>
  <si>
    <t>Платежи, основанные на акциях, с расчетом долевых инструментов</t>
  </si>
  <si>
    <r>
      <t>(</t>
    </r>
    <r>
      <rPr>
        <i/>
        <sz val="10"/>
        <color theme="1"/>
        <rFont val="Times New Roman"/>
        <family val="1"/>
        <charset val="204"/>
      </rPr>
      <t>в тысячах казахстанских тенге)</t>
    </r>
  </si>
  <si>
    <t>АКЦИОНЕРНОЕ ОБЩЕСТВО «ЭЙР АСТАНА»</t>
  </si>
  <si>
    <t>(в тысячах казахстанских тенге)</t>
  </si>
  <si>
    <t>За девять месяцев, закончившихся</t>
  </si>
  <si>
    <t>Платежи, основанные на акциях, с расчетом долевыми инструментами</t>
  </si>
  <si>
    <t>Чистые денежные средства, использованные в финансовой деятельности</t>
  </si>
  <si>
    <t>ДЕНЕЖНЫЕ СРЕДСТВА И ИХ ЭКВИВАЛЕНТЫ, на начало периода</t>
  </si>
  <si>
    <t>ДЕНЕЖНЫЕ СРЕДСТВА И ИХ ЭКВИВАЛЕНТЫ, на конец периода</t>
  </si>
  <si>
    <t>ЗА ТРИ МЕСЯЦА, ЗАКОНЧИВШИХСЯ 31 МАРТА 20245 г. (НЕ АУДИРОВАНО)</t>
  </si>
  <si>
    <t>31 марта 2025 г.</t>
  </si>
  <si>
    <t>31 марта 2024 г.</t>
  </si>
  <si>
    <t>Прибыль от операции продажи с обратной арендой</t>
  </si>
  <si>
    <t xml:space="preserve">Убытки от обесценения </t>
  </si>
  <si>
    <t>Операционная прибыль/(убыток</t>
  </si>
  <si>
    <t>(10.873)</t>
  </si>
  <si>
    <t>(15.733)</t>
  </si>
  <si>
    <t>Убыток за период</t>
  </si>
  <si>
    <t>Базовый и разводненный убыток на акцию (в тенге)</t>
  </si>
  <si>
    <t>Экономия по подоходному налогу</t>
  </si>
  <si>
    <t>Совокупный убыток за период</t>
  </si>
  <si>
    <t>ЗА ТРИ МЕСЯЦА, ЗАКОНЧИВШИХСЯ 31 МАРТА 2025 г. (НЕ АУДИРОВАНО)</t>
  </si>
  <si>
    <t>СОКРАЩЕННЫЙ КОНСОЛИДИРОВАННЫЙ ПРОМЕЖУТОЧНЫЙ ОТЧЕТ О ФИНАНСОВОМ ПОЛОЖЕНИИ ПО СОСТОЯНИЮ НА 31 МАРТА 2025 г. (НЕ АУДИРОВАНО)</t>
  </si>
  <si>
    <t>31 декабря 2024 г.</t>
  </si>
  <si>
    <t>Вознаграждение работникам</t>
  </si>
  <si>
    <t>Подоходный налог к уплате</t>
  </si>
  <si>
    <t>543.031</t>
  </si>
  <si>
    <t>579.763</t>
  </si>
  <si>
    <t>На 1 января 2024 года</t>
  </si>
  <si>
    <t>Убыток за период (не аудировано)</t>
  </si>
  <si>
    <t>Прочий совокупный доход: Реализованный убыток по инструментам хеджирования денежных потоков и эффективная часть изменений справедливой стоимости колл-опционов по топливу, за вычетом налога (не аудировано)</t>
  </si>
  <si>
    <t>Общий совокупный убыток за период</t>
  </si>
  <si>
    <t>На 31 марта 2024 г. (не аудировано)</t>
  </si>
  <si>
    <t>На 1 января 2025 года</t>
  </si>
  <si>
    <t>На 31 марта 2025 г. (не аудировано)</t>
  </si>
  <si>
    <t>ЗА ТРИ МЕСЯЦЕВ, ЗАКОНЧИВШИХСЯ 31 МАРТА 2025 г. (НЕ АУДИРОВАНО)</t>
  </si>
  <si>
    <t>Изменение в резерве на неликвидные товарно-материальные запасы</t>
  </si>
  <si>
    <t>Изменение в резерве по техническому обслуживанию воздушных судов</t>
  </si>
  <si>
    <t>Платежи на основе акций долевыми инструментами</t>
  </si>
  <si>
    <t>7, 21</t>
  </si>
  <si>
    <t>Поступления от продажи с обратной арендой</t>
  </si>
  <si>
    <t xml:space="preserve">Поступление от выпуска </t>
  </si>
  <si>
    <t>Выданные простые акции по программе премирования на основе акций</t>
  </si>
  <si>
    <t>Выкупленные простые акции</t>
  </si>
  <si>
    <t>Питер Фостер</t>
  </si>
  <si>
    <t>Ибрахим Жанлыел</t>
  </si>
  <si>
    <t>Сауле Хасенова</t>
  </si>
  <si>
    <t>Главный</t>
  </si>
  <si>
    <t>Исполнительный</t>
  </si>
  <si>
    <t>исполнительный</t>
  </si>
  <si>
    <t>директор</t>
  </si>
  <si>
    <t>бухгалтер</t>
  </si>
  <si>
    <t>по финансам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</si>
</sst>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8" formatCode="_-* #,##0.00_-;\-* #,##0.00_-;_-* &quot;-&quot;??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.5"/>
      <color rgb="FF000000"/>
      <name val="Times New Roman"/>
      <family val="1"/>
      <charset val="204"/>
    </font>
    <font>
      <b/>
      <sz val="8.5"/>
      <color theme="1"/>
      <name val="Times New Roman"/>
      <family val="1"/>
      <charset val="204"/>
    </font>
    <font>
      <sz val="8.5"/>
      <color theme="1"/>
      <name val="Times New Roman"/>
      <family val="1"/>
      <charset val="204"/>
    </font>
    <font>
      <sz val="8.5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137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vertical="center"/>
    </xf>
    <xf numFmtId="0" fontId="7" fillId="0" borderId="0" xfId="0" applyFont="1"/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64" fontId="3" fillId="0" borderId="0" xfId="1" applyNumberFormat="1" applyFont="1" applyAlignment="1">
      <alignment vertical="center" wrapText="1"/>
    </xf>
    <xf numFmtId="164" fontId="2" fillId="0" borderId="0" xfId="1" applyNumberFormat="1" applyFont="1" applyAlignment="1">
      <alignment vertical="center" wrapText="1"/>
    </xf>
    <xf numFmtId="164" fontId="2" fillId="0" borderId="0" xfId="1" applyNumberFormat="1" applyFont="1" applyAlignment="1">
      <alignment horizontal="right" vertical="center" wrapText="1"/>
    </xf>
    <xf numFmtId="43" fontId="13" fillId="0" borderId="0" xfId="1" applyFont="1" applyAlignment="1">
      <alignment vertical="center" wrapText="1"/>
    </xf>
    <xf numFmtId="43" fontId="14" fillId="0" borderId="0" xfId="1" applyFont="1" applyAlignment="1">
      <alignment vertical="center" wrapText="1"/>
    </xf>
    <xf numFmtId="164" fontId="13" fillId="0" borderId="0" xfId="1" applyNumberFormat="1" applyFont="1" applyAlignment="1">
      <alignment vertical="center" wrapText="1"/>
    </xf>
    <xf numFmtId="164" fontId="11" fillId="0" borderId="0" xfId="0" applyNumberFormat="1" applyFont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7" fillId="0" borderId="2" xfId="0" applyFont="1" applyBorder="1" applyAlignment="1">
      <alignment horizontal="right" vertical="center" wrapText="1"/>
    </xf>
    <xf numFmtId="164" fontId="6" fillId="0" borderId="0" xfId="1" applyNumberFormat="1" applyFont="1" applyAlignment="1">
      <alignment horizontal="right" vertical="center" wrapText="1"/>
    </xf>
    <xf numFmtId="164" fontId="7" fillId="0" borderId="5" xfId="1" applyNumberFormat="1" applyFont="1" applyBorder="1" applyAlignment="1">
      <alignment horizontal="right" vertical="center" wrapText="1"/>
    </xf>
    <xf numFmtId="164" fontId="7" fillId="0" borderId="0" xfId="1" applyNumberFormat="1" applyFont="1" applyAlignment="1">
      <alignment horizontal="right" vertical="center" wrapText="1"/>
    </xf>
    <xf numFmtId="164" fontId="6" fillId="0" borderId="1" xfId="1" applyNumberFormat="1" applyFont="1" applyBorder="1" applyAlignment="1">
      <alignment horizontal="right" vertical="center" wrapText="1"/>
    </xf>
    <xf numFmtId="164" fontId="7" fillId="0" borderId="1" xfId="1" applyNumberFormat="1" applyFont="1" applyBorder="1" applyAlignment="1">
      <alignment vertical="center" wrapText="1"/>
    </xf>
    <xf numFmtId="164" fontId="7" fillId="0" borderId="1" xfId="1" applyNumberFormat="1" applyFont="1" applyBorder="1" applyAlignment="1">
      <alignment horizontal="right" vertical="center" wrapText="1"/>
    </xf>
    <xf numFmtId="164" fontId="3" fillId="0" borderId="3" xfId="1" applyNumberFormat="1" applyFont="1" applyBorder="1" applyAlignment="1">
      <alignment horizontal="right" vertical="center" wrapText="1"/>
    </xf>
    <xf numFmtId="164" fontId="3" fillId="0" borderId="0" xfId="1" applyNumberFormat="1" applyFont="1" applyAlignment="1">
      <alignment horizontal="right" vertical="center" wrapText="1"/>
    </xf>
    <xf numFmtId="164" fontId="2" fillId="0" borderId="3" xfId="1" applyNumberFormat="1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3" fillId="0" borderId="5" xfId="1" applyNumberFormat="1" applyFont="1" applyBorder="1" applyAlignment="1">
      <alignment horizontal="right" vertical="center" wrapText="1"/>
    </xf>
    <xf numFmtId="164" fontId="3" fillId="0" borderId="5" xfId="1" applyNumberFormat="1" applyFont="1" applyBorder="1" applyAlignment="1">
      <alignment horizontal="justify" vertical="center" wrapText="1"/>
    </xf>
    <xf numFmtId="164" fontId="3" fillId="0" borderId="0" xfId="1" applyNumberFormat="1" applyFont="1" applyAlignment="1">
      <alignment horizontal="justify" vertical="center" wrapText="1"/>
    </xf>
    <xf numFmtId="164" fontId="3" fillId="0" borderId="8" xfId="1" applyNumberFormat="1" applyFont="1" applyBorder="1" applyAlignment="1">
      <alignment horizontal="justify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right" vertical="center" wrapText="1"/>
    </xf>
    <xf numFmtId="164" fontId="6" fillId="0" borderId="3" xfId="1" applyNumberFormat="1" applyFont="1" applyBorder="1" applyAlignment="1">
      <alignment horizontal="right" vertical="center" wrapText="1"/>
    </xf>
    <xf numFmtId="164" fontId="0" fillId="0" borderId="0" xfId="1" applyNumberFormat="1" applyFont="1"/>
    <xf numFmtId="164" fontId="6" fillId="0" borderId="0" xfId="1" applyNumberFormat="1" applyFont="1" applyAlignment="1">
      <alignment vertical="center" wrapText="1"/>
    </xf>
    <xf numFmtId="164" fontId="3" fillId="0" borderId="4" xfId="1" applyNumberFormat="1" applyFont="1" applyBorder="1" applyAlignment="1">
      <alignment horizontal="right" vertical="center" wrapText="1"/>
    </xf>
    <xf numFmtId="164" fontId="5" fillId="0" borderId="4" xfId="1" applyNumberFormat="1" applyFont="1" applyBorder="1" applyAlignment="1">
      <alignment horizontal="right" vertical="center" wrapText="1"/>
    </xf>
    <xf numFmtId="164" fontId="3" fillId="0" borderId="1" xfId="1" applyNumberFormat="1" applyFont="1" applyBorder="1" applyAlignment="1">
      <alignment horizontal="right" vertical="center" wrapText="1"/>
    </xf>
    <xf numFmtId="164" fontId="5" fillId="0" borderId="1" xfId="1" applyNumberFormat="1" applyFont="1" applyBorder="1" applyAlignment="1">
      <alignment horizontal="right" vertical="center" wrapText="1"/>
    </xf>
    <xf numFmtId="164" fontId="3" fillId="0" borderId="2" xfId="1" applyNumberFormat="1" applyFont="1" applyBorder="1" applyAlignment="1">
      <alignment horizontal="right" vertical="center" wrapText="1"/>
    </xf>
    <xf numFmtId="164" fontId="5" fillId="0" borderId="2" xfId="1" applyNumberFormat="1" applyFont="1" applyBorder="1" applyAlignment="1">
      <alignment horizontal="right" vertical="center" wrapText="1"/>
    </xf>
    <xf numFmtId="164" fontId="6" fillId="0" borderId="7" xfId="1" applyNumberFormat="1" applyFont="1" applyBorder="1" applyAlignment="1">
      <alignment vertical="center" wrapText="1"/>
    </xf>
    <xf numFmtId="164" fontId="6" fillId="0" borderId="0" xfId="1" applyNumberFormat="1" applyFont="1" applyBorder="1" applyAlignment="1">
      <alignment vertical="center" wrapText="1"/>
    </xf>
    <xf numFmtId="164" fontId="5" fillId="0" borderId="5" xfId="1" applyNumberFormat="1" applyFont="1" applyBorder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164" fontId="18" fillId="0" borderId="0" xfId="1" applyNumberFormat="1" applyFont="1" applyAlignment="1">
      <alignment vertical="center" wrapText="1"/>
    </xf>
    <xf numFmtId="164" fontId="19" fillId="0" borderId="0" xfId="1" applyNumberFormat="1" applyFont="1" applyAlignment="1">
      <alignment horizontal="right" vertical="center" wrapText="1"/>
    </xf>
    <xf numFmtId="164" fontId="20" fillId="0" borderId="0" xfId="1" applyNumberFormat="1" applyFont="1" applyAlignment="1">
      <alignment vertical="center" wrapText="1"/>
    </xf>
    <xf numFmtId="164" fontId="20" fillId="0" borderId="3" xfId="1" applyNumberFormat="1" applyFont="1" applyBorder="1" applyAlignment="1">
      <alignment vertical="center" wrapText="1"/>
    </xf>
    <xf numFmtId="164" fontId="20" fillId="0" borderId="0" xfId="1" applyNumberFormat="1" applyFont="1" applyAlignment="1">
      <alignment horizontal="right" vertical="center" wrapText="1"/>
    </xf>
    <xf numFmtId="164" fontId="21" fillId="0" borderId="0" xfId="1" applyNumberFormat="1" applyFont="1" applyAlignment="1">
      <alignment vertical="center" wrapText="1"/>
    </xf>
    <xf numFmtId="164" fontId="20" fillId="0" borderId="1" xfId="1" applyNumberFormat="1" applyFont="1" applyBorder="1" applyAlignment="1">
      <alignment vertical="center" wrapText="1"/>
    </xf>
    <xf numFmtId="164" fontId="21" fillId="0" borderId="1" xfId="1" applyNumberFormat="1" applyFont="1" applyBorder="1" applyAlignment="1">
      <alignment vertical="center" wrapText="1"/>
    </xf>
    <xf numFmtId="164" fontId="20" fillId="0" borderId="0" xfId="1" applyNumberFormat="1" applyFont="1" applyBorder="1" applyAlignment="1">
      <alignment vertical="center" wrapText="1"/>
    </xf>
    <xf numFmtId="164" fontId="18" fillId="0" borderId="0" xfId="1" applyNumberFormat="1" applyFont="1" applyBorder="1" applyAlignment="1">
      <alignment vertical="center" wrapText="1"/>
    </xf>
    <xf numFmtId="164" fontId="21" fillId="0" borderId="0" xfId="1" applyNumberFormat="1" applyFont="1" applyBorder="1" applyAlignment="1">
      <alignment vertical="center" wrapText="1"/>
    </xf>
    <xf numFmtId="164" fontId="20" fillId="0" borderId="0" xfId="1" applyNumberFormat="1" applyFont="1" applyBorder="1" applyAlignment="1">
      <alignment horizontal="right" vertical="center" wrapText="1"/>
    </xf>
    <xf numFmtId="164" fontId="19" fillId="0" borderId="0" xfId="1" applyNumberFormat="1" applyFont="1" applyBorder="1" applyAlignment="1">
      <alignment horizontal="right" vertical="center" wrapText="1"/>
    </xf>
    <xf numFmtId="164" fontId="19" fillId="0" borderId="1" xfId="1" applyNumberFormat="1" applyFont="1" applyBorder="1" applyAlignment="1">
      <alignment vertical="center" wrapText="1"/>
    </xf>
    <xf numFmtId="164" fontId="18" fillId="0" borderId="1" xfId="1" applyNumberFormat="1" applyFont="1" applyBorder="1" applyAlignment="1">
      <alignment vertical="center" wrapText="1"/>
    </xf>
    <xf numFmtId="164" fontId="18" fillId="0" borderId="8" xfId="1" applyNumberFormat="1" applyFont="1" applyBorder="1" applyAlignment="1">
      <alignment vertical="center" wrapText="1"/>
    </xf>
    <xf numFmtId="164" fontId="19" fillId="0" borderId="8" xfId="1" applyNumberFormat="1" applyFont="1" applyBorder="1" applyAlignment="1">
      <alignment vertical="center" wrapText="1"/>
    </xf>
    <xf numFmtId="164" fontId="18" fillId="0" borderId="9" xfId="1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4" fontId="8" fillId="0" borderId="0" xfId="1" applyNumberFormat="1" applyFont="1" applyAlignment="1">
      <alignment vertical="center" wrapText="1"/>
    </xf>
    <xf numFmtId="164" fontId="7" fillId="0" borderId="0" xfId="1" applyNumberFormat="1" applyFont="1" applyAlignment="1">
      <alignment vertical="center" wrapText="1"/>
    </xf>
    <xf numFmtId="164" fontId="9" fillId="0" borderId="0" xfId="1" applyNumberFormat="1" applyFont="1" applyAlignment="1">
      <alignment vertical="center" wrapText="1"/>
    </xf>
    <xf numFmtId="164" fontId="8" fillId="0" borderId="3" xfId="1" applyNumberFormat="1" applyFont="1" applyBorder="1" applyAlignment="1">
      <alignment vertical="center" wrapText="1"/>
    </xf>
    <xf numFmtId="164" fontId="7" fillId="0" borderId="3" xfId="1" applyNumberFormat="1" applyFont="1" applyBorder="1" applyAlignment="1">
      <alignment vertical="center" wrapText="1"/>
    </xf>
    <xf numFmtId="164" fontId="9" fillId="0" borderId="1" xfId="1" applyNumberFormat="1" applyFont="1" applyBorder="1" applyAlignment="1">
      <alignment vertical="center" wrapText="1"/>
    </xf>
    <xf numFmtId="164" fontId="6" fillId="0" borderId="1" xfId="1" applyNumberFormat="1" applyFont="1" applyBorder="1" applyAlignment="1">
      <alignment vertical="center" wrapText="1"/>
    </xf>
    <xf numFmtId="164" fontId="8" fillId="0" borderId="1" xfId="1" applyNumberFormat="1" applyFont="1" applyBorder="1" applyAlignment="1">
      <alignment vertical="center" wrapText="1"/>
    </xf>
    <xf numFmtId="164" fontId="8" fillId="0" borderId="0" xfId="1" applyNumberFormat="1" applyFont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 wrapText="1"/>
    </xf>
    <xf numFmtId="164" fontId="9" fillId="0" borderId="0" xfId="1" applyNumberFormat="1" applyFont="1" applyAlignment="1">
      <alignment horizontal="right" vertical="center" wrapText="1"/>
    </xf>
    <xf numFmtId="164" fontId="7" fillId="0" borderId="2" xfId="1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0" fillId="0" borderId="0" xfId="0"/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22" fillId="0" borderId="0" xfId="0" applyFont="1"/>
    <xf numFmtId="0" fontId="3" fillId="0" borderId="0" xfId="0" applyFont="1" applyAlignment="1">
      <alignment vertical="center" wrapText="1"/>
    </xf>
    <xf numFmtId="0" fontId="0" fillId="0" borderId="9" xfId="0" applyBorder="1"/>
    <xf numFmtId="0" fontId="0" fillId="0" borderId="0" xfId="0"/>
    <xf numFmtId="0" fontId="22" fillId="0" borderId="0" xfId="0" applyFont="1"/>
    <xf numFmtId="0" fontId="0" fillId="0" borderId="9" xfId="0" applyBorder="1"/>
    <xf numFmtId="0" fontId="0" fillId="0" borderId="0" xfId="0"/>
    <xf numFmtId="0" fontId="22" fillId="0" borderId="0" xfId="0" applyFont="1"/>
    <xf numFmtId="0" fontId="0" fillId="0" borderId="9" xfId="0" applyBorder="1"/>
    <xf numFmtId="0" fontId="0" fillId="0" borderId="0" xfId="0"/>
    <xf numFmtId="0" fontId="22" fillId="0" borderId="0" xfId="0" applyFont="1"/>
    <xf numFmtId="0" fontId="0" fillId="0" borderId="9" xfId="0" applyBorder="1"/>
  </cellXfs>
  <cellStyles count="4">
    <cellStyle name="Comma" xfId="1" builtinId="3"/>
    <cellStyle name="Comma 2" xfId="3" xr:uid="{3A83BB0E-C41E-4B18-ABDE-F6450FB43A61}"/>
    <cellStyle name="Comma 3" xfId="2" xr:uid="{A3E75F48-C5CE-4A8F-949D-CBBCBBA977D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8"/>
  <sheetViews>
    <sheetView tabSelected="1" workbookViewId="0">
      <selection activeCell="F44" sqref="F44"/>
    </sheetView>
  </sheetViews>
  <sheetFormatPr defaultRowHeight="14.4" x14ac:dyDescent="0.3"/>
  <cols>
    <col min="1" max="1" width="57.6640625" bestFit="1" customWidth="1"/>
    <col min="2" max="2" width="16" customWidth="1"/>
    <col min="3" max="3" width="14.6640625" customWidth="1"/>
    <col min="4" max="4" width="11.6640625" bestFit="1" customWidth="1"/>
    <col min="5" max="5" width="17.44140625" customWidth="1"/>
    <col min="6" max="6" width="10.5546875" bestFit="1" customWidth="1"/>
    <col min="7" max="7" width="17.33203125" customWidth="1"/>
    <col min="8" max="8" width="11.21875" bestFit="1" customWidth="1"/>
  </cols>
  <sheetData>
    <row r="1" spans="1:8" ht="15.6" x14ac:dyDescent="0.3">
      <c r="A1" s="13" t="s">
        <v>124</v>
      </c>
    </row>
    <row r="2" spans="1:8" ht="15.6" x14ac:dyDescent="0.3">
      <c r="A2" s="14" t="s">
        <v>114</v>
      </c>
    </row>
    <row r="3" spans="1:8" x14ac:dyDescent="0.3">
      <c r="A3" s="17" t="s">
        <v>131</v>
      </c>
    </row>
    <row r="4" spans="1:8" x14ac:dyDescent="0.3">
      <c r="A4" s="36" t="s">
        <v>125</v>
      </c>
    </row>
    <row r="5" spans="1:8" x14ac:dyDescent="0.3">
      <c r="A5" s="36"/>
    </row>
    <row r="6" spans="1:8" x14ac:dyDescent="0.3">
      <c r="A6" s="36"/>
    </row>
    <row r="7" spans="1:8" ht="22.8" x14ac:dyDescent="0.3">
      <c r="A7" s="107"/>
      <c r="B7" s="19" t="s">
        <v>0</v>
      </c>
      <c r="C7" s="19" t="s">
        <v>1</v>
      </c>
      <c r="D7" s="19"/>
      <c r="E7" s="19" t="s">
        <v>1</v>
      </c>
      <c r="F7" s="19"/>
    </row>
    <row r="8" spans="1:8" x14ac:dyDescent="0.3">
      <c r="A8" s="107"/>
      <c r="B8" s="19"/>
      <c r="C8" s="19" t="s">
        <v>132</v>
      </c>
      <c r="D8" s="19"/>
      <c r="E8" s="38" t="s">
        <v>133</v>
      </c>
      <c r="F8" s="19"/>
    </row>
    <row r="9" spans="1:8" ht="15" thickBot="1" x14ac:dyDescent="0.35">
      <c r="A9" s="107"/>
      <c r="B9" s="19"/>
      <c r="C9" s="21" t="s">
        <v>2</v>
      </c>
      <c r="D9" s="19"/>
      <c r="E9" s="21" t="s">
        <v>2</v>
      </c>
      <c r="F9" s="19"/>
    </row>
    <row r="10" spans="1:8" x14ac:dyDescent="0.3">
      <c r="A10" s="7" t="s">
        <v>3</v>
      </c>
      <c r="B10" s="1"/>
      <c r="C10" s="20"/>
      <c r="D10" s="20"/>
      <c r="E10" s="20"/>
      <c r="F10" s="20"/>
    </row>
    <row r="11" spans="1:8" x14ac:dyDescent="0.3">
      <c r="A11" s="40" t="s">
        <v>4</v>
      </c>
      <c r="B11" s="1">
        <v>6</v>
      </c>
      <c r="C11" s="45">
        <v>137955477</v>
      </c>
      <c r="D11" s="45"/>
      <c r="E11" s="45">
        <v>115874194</v>
      </c>
      <c r="F11" s="20"/>
    </row>
    <row r="12" spans="1:8" x14ac:dyDescent="0.3">
      <c r="A12" s="40" t="s">
        <v>134</v>
      </c>
      <c r="B12" s="1">
        <v>6</v>
      </c>
      <c r="C12" s="45">
        <v>7125655</v>
      </c>
      <c r="D12" s="45"/>
      <c r="E12" s="45">
        <v>0</v>
      </c>
      <c r="F12" s="20"/>
    </row>
    <row r="13" spans="1:8" x14ac:dyDescent="0.3">
      <c r="A13" s="40" t="s">
        <v>5</v>
      </c>
      <c r="B13" s="1">
        <v>6</v>
      </c>
      <c r="C13" s="45">
        <v>2937042</v>
      </c>
      <c r="D13" s="45"/>
      <c r="E13" s="45">
        <v>2291853</v>
      </c>
      <c r="F13" s="20"/>
    </row>
    <row r="14" spans="1:8" ht="15" thickBot="1" x14ac:dyDescent="0.35">
      <c r="A14" s="40" t="s">
        <v>6</v>
      </c>
      <c r="B14" s="1"/>
      <c r="C14" s="45">
        <v>856569</v>
      </c>
      <c r="D14" s="45"/>
      <c r="E14" s="45">
        <v>1050446</v>
      </c>
      <c r="F14" s="20"/>
    </row>
    <row r="15" spans="1:8" ht="15" thickBot="1" x14ac:dyDescent="0.35">
      <c r="A15" s="7" t="s">
        <v>7</v>
      </c>
      <c r="B15" s="1"/>
      <c r="C15" s="46">
        <v>148874743</v>
      </c>
      <c r="D15" s="47"/>
      <c r="E15" s="46">
        <v>119216493</v>
      </c>
      <c r="F15" s="32">
        <f>SUM(C11:C14)-C15</f>
        <v>0</v>
      </c>
      <c r="G15" s="32"/>
      <c r="H15" s="32">
        <f>SUM(E11:E14)-E15</f>
        <v>0</v>
      </c>
    </row>
    <row r="16" spans="1:8" x14ac:dyDescent="0.3">
      <c r="A16" s="7" t="s">
        <v>8</v>
      </c>
      <c r="B16" s="1"/>
      <c r="C16" s="30"/>
      <c r="D16" s="30"/>
      <c r="E16" s="30"/>
      <c r="F16" s="20"/>
    </row>
    <row r="17" spans="1:8" x14ac:dyDescent="0.3">
      <c r="A17" s="40" t="s">
        <v>9</v>
      </c>
      <c r="B17" s="1"/>
      <c r="C17" s="45">
        <v>-34822308</v>
      </c>
      <c r="D17" s="45"/>
      <c r="E17" s="45">
        <v>-30899628</v>
      </c>
      <c r="F17" s="20"/>
    </row>
    <row r="18" spans="1:8" x14ac:dyDescent="0.3">
      <c r="A18" s="40" t="s">
        <v>10</v>
      </c>
      <c r="B18" s="12">
        <v>7</v>
      </c>
      <c r="C18" s="45">
        <v>-27239202</v>
      </c>
      <c r="D18" s="45"/>
      <c r="E18" s="45">
        <v>-23269640</v>
      </c>
      <c r="F18" s="20"/>
    </row>
    <row r="19" spans="1:8" x14ac:dyDescent="0.3">
      <c r="A19" s="40" t="s">
        <v>11</v>
      </c>
      <c r="B19" s="12">
        <v>11</v>
      </c>
      <c r="C19" s="45">
        <v>-26798580</v>
      </c>
      <c r="D19" s="45"/>
      <c r="E19" s="45">
        <v>-20307264</v>
      </c>
      <c r="F19" s="20"/>
    </row>
    <row r="20" spans="1:8" x14ac:dyDescent="0.3">
      <c r="A20" s="40" t="s">
        <v>12</v>
      </c>
      <c r="B20" s="12">
        <v>7</v>
      </c>
      <c r="C20" s="45">
        <v>-15862601</v>
      </c>
      <c r="D20" s="45"/>
      <c r="E20" s="45">
        <v>-12676340</v>
      </c>
      <c r="F20" s="20"/>
    </row>
    <row r="21" spans="1:8" x14ac:dyDescent="0.3">
      <c r="A21" s="40" t="s">
        <v>13</v>
      </c>
      <c r="B21" s="12">
        <v>7</v>
      </c>
      <c r="C21" s="45">
        <v>-14731408</v>
      </c>
      <c r="D21" s="45"/>
      <c r="E21" s="45">
        <v>-11448668</v>
      </c>
      <c r="F21" s="20"/>
    </row>
    <row r="22" spans="1:8" x14ac:dyDescent="0.3">
      <c r="A22" s="40" t="s">
        <v>14</v>
      </c>
      <c r="B22" s="12">
        <v>7</v>
      </c>
      <c r="C22" s="45">
        <v>-13143553</v>
      </c>
      <c r="D22" s="45"/>
      <c r="E22" s="45">
        <v>-10855947</v>
      </c>
      <c r="F22" s="20"/>
    </row>
    <row r="23" spans="1:8" x14ac:dyDescent="0.3">
      <c r="A23" s="40" t="s">
        <v>15</v>
      </c>
      <c r="B23" s="12">
        <v>7</v>
      </c>
      <c r="C23" s="45">
        <v>-5232155</v>
      </c>
      <c r="D23" s="45"/>
      <c r="E23" s="45">
        <v>-4184710</v>
      </c>
      <c r="F23" s="20"/>
    </row>
    <row r="24" spans="1:8" x14ac:dyDescent="0.3">
      <c r="A24" s="40" t="s">
        <v>17</v>
      </c>
      <c r="B24" s="1"/>
      <c r="C24" s="45">
        <v>-1709616</v>
      </c>
      <c r="D24" s="45"/>
      <c r="E24" s="45">
        <v>-1391608</v>
      </c>
      <c r="F24" s="20"/>
    </row>
    <row r="25" spans="1:8" x14ac:dyDescent="0.3">
      <c r="A25" s="40" t="s">
        <v>16</v>
      </c>
      <c r="B25" s="1"/>
      <c r="C25" s="45">
        <v>-815564</v>
      </c>
      <c r="D25" s="45"/>
      <c r="E25" s="45">
        <v>-1888586</v>
      </c>
      <c r="F25" s="20"/>
    </row>
    <row r="26" spans="1:8" x14ac:dyDescent="0.3">
      <c r="A26" s="40" t="s">
        <v>18</v>
      </c>
      <c r="B26" s="1"/>
      <c r="C26" s="45">
        <v>-760557</v>
      </c>
      <c r="D26" s="45"/>
      <c r="E26" s="45">
        <v>-818631</v>
      </c>
      <c r="F26" s="20"/>
    </row>
    <row r="27" spans="1:8" x14ac:dyDescent="0.3">
      <c r="A27" s="40" t="s">
        <v>19</v>
      </c>
      <c r="B27" s="1"/>
      <c r="C27" s="45">
        <v>-576220</v>
      </c>
      <c r="D27" s="45"/>
      <c r="E27" s="45">
        <v>-564089</v>
      </c>
      <c r="F27" s="20"/>
    </row>
    <row r="28" spans="1:8" x14ac:dyDescent="0.3">
      <c r="A28" s="40" t="s">
        <v>20</v>
      </c>
      <c r="B28" s="1"/>
      <c r="C28" s="45">
        <v>-447502</v>
      </c>
      <c r="D28" s="45"/>
      <c r="E28" s="45">
        <v>-488328</v>
      </c>
      <c r="F28" s="20"/>
    </row>
    <row r="29" spans="1:8" x14ac:dyDescent="0.3">
      <c r="A29" s="40" t="s">
        <v>21</v>
      </c>
      <c r="B29" s="1"/>
      <c r="C29" s="45">
        <v>-286023</v>
      </c>
      <c r="D29" s="45"/>
      <c r="E29" s="45">
        <v>-241951</v>
      </c>
      <c r="F29" s="20"/>
    </row>
    <row r="30" spans="1:8" x14ac:dyDescent="0.3">
      <c r="A30" s="40" t="s">
        <v>135</v>
      </c>
      <c r="B30" s="1"/>
      <c r="C30" s="45">
        <v>-52842</v>
      </c>
      <c r="D30" s="45"/>
      <c r="E30" s="45">
        <v>-2698</v>
      </c>
      <c r="F30" s="20"/>
    </row>
    <row r="31" spans="1:8" ht="15" thickBot="1" x14ac:dyDescent="0.35">
      <c r="A31" s="40" t="s">
        <v>22</v>
      </c>
      <c r="B31" s="1"/>
      <c r="C31" s="48">
        <v>-3273338</v>
      </c>
      <c r="D31" s="45"/>
      <c r="E31" s="48">
        <v>-1212240</v>
      </c>
      <c r="F31" s="20"/>
    </row>
    <row r="32" spans="1:8" ht="15" thickBot="1" x14ac:dyDescent="0.35">
      <c r="A32" s="7" t="s">
        <v>23</v>
      </c>
      <c r="B32" s="1"/>
      <c r="C32" s="49">
        <v>-145751469</v>
      </c>
      <c r="D32" s="47"/>
      <c r="E32" s="50">
        <v>-120250328</v>
      </c>
      <c r="F32" s="32">
        <f>SUM(C17:C31)-C32</f>
        <v>0</v>
      </c>
      <c r="G32" s="32"/>
      <c r="H32" s="32">
        <f>SUM(E17:E31)-E32</f>
        <v>0</v>
      </c>
    </row>
    <row r="33" spans="1:8" x14ac:dyDescent="0.3">
      <c r="A33" s="15" t="s">
        <v>136</v>
      </c>
      <c r="B33" s="1"/>
      <c r="C33" s="47">
        <v>3123274</v>
      </c>
      <c r="D33" s="47"/>
      <c r="E33" s="47">
        <v>-1033835</v>
      </c>
      <c r="F33" s="7"/>
    </row>
    <row r="34" spans="1:8" x14ac:dyDescent="0.3">
      <c r="A34" s="20" t="s">
        <v>24</v>
      </c>
      <c r="B34" s="12">
        <v>8</v>
      </c>
      <c r="C34" s="45">
        <v>2631988</v>
      </c>
      <c r="D34" s="45"/>
      <c r="E34" s="45">
        <v>2302074</v>
      </c>
      <c r="F34" s="20"/>
    </row>
    <row r="35" spans="1:8" x14ac:dyDescent="0.3">
      <c r="A35" s="20" t="s">
        <v>25</v>
      </c>
      <c r="B35" s="12">
        <v>8</v>
      </c>
      <c r="C35" s="45">
        <v>-9753237</v>
      </c>
      <c r="D35" s="45"/>
      <c r="E35" s="45">
        <v>-6141764</v>
      </c>
      <c r="F35" s="20"/>
    </row>
    <row r="36" spans="1:8" ht="15" thickBot="1" x14ac:dyDescent="0.35">
      <c r="A36" s="20" t="s">
        <v>26</v>
      </c>
      <c r="B36" s="12"/>
      <c r="C36" s="48">
        <v>-1141598</v>
      </c>
      <c r="D36" s="45"/>
      <c r="E36" s="48">
        <v>-1680785</v>
      </c>
      <c r="F36" s="20"/>
    </row>
    <row r="37" spans="1:8" x14ac:dyDescent="0.3">
      <c r="A37" s="7" t="s">
        <v>117</v>
      </c>
      <c r="B37" s="12"/>
      <c r="C37" s="47">
        <v>-5139573</v>
      </c>
      <c r="D37" s="47"/>
      <c r="E37" s="47">
        <v>-6554310</v>
      </c>
      <c r="F37" s="32">
        <f>SUM(C33:C36)-C37</f>
        <v>0</v>
      </c>
      <c r="G37" s="32"/>
      <c r="H37" s="32">
        <f>SUM(E33:E36)-E37</f>
        <v>0</v>
      </c>
    </row>
    <row r="38" spans="1:8" ht="15" thickBot="1" x14ac:dyDescent="0.35">
      <c r="A38" s="40" t="s">
        <v>141</v>
      </c>
      <c r="B38" s="12">
        <v>9</v>
      </c>
      <c r="C38" s="48">
        <v>1293934</v>
      </c>
      <c r="D38" s="45"/>
      <c r="E38" s="48">
        <v>1333773</v>
      </c>
      <c r="F38" s="20"/>
    </row>
    <row r="39" spans="1:8" ht="15" thickBot="1" x14ac:dyDescent="0.35">
      <c r="A39" s="18" t="s">
        <v>139</v>
      </c>
      <c r="B39" s="12"/>
      <c r="C39" s="50">
        <v>-3845639</v>
      </c>
      <c r="D39" s="47"/>
      <c r="E39" s="50">
        <v>-5220537</v>
      </c>
      <c r="F39" s="32">
        <f>C37+C38-C39</f>
        <v>0</v>
      </c>
      <c r="G39" s="32"/>
      <c r="H39" s="32">
        <f>E37+E38-E39</f>
        <v>0</v>
      </c>
    </row>
    <row r="40" spans="1:8" ht="15" thickBot="1" x14ac:dyDescent="0.35">
      <c r="A40" s="18" t="s">
        <v>140</v>
      </c>
      <c r="B40" s="12">
        <v>18</v>
      </c>
      <c r="C40" s="44" t="s">
        <v>137</v>
      </c>
      <c r="D40" s="27"/>
      <c r="E40" s="44" t="s">
        <v>138</v>
      </c>
      <c r="F40" s="7"/>
    </row>
    <row r="41" spans="1:8" ht="15" thickTop="1" x14ac:dyDescent="0.3">
      <c r="A41" s="18"/>
      <c r="B41" s="94"/>
      <c r="C41" s="118"/>
      <c r="D41" s="27"/>
      <c r="E41" s="118"/>
      <c r="F41" s="7"/>
    </row>
    <row r="42" spans="1:8" x14ac:dyDescent="0.3">
      <c r="A42" s="18"/>
      <c r="B42" s="94"/>
      <c r="C42" s="118"/>
      <c r="D42" s="27"/>
      <c r="E42" s="118"/>
      <c r="F42" s="7"/>
    </row>
    <row r="43" spans="1:8" s="119" customFormat="1" x14ac:dyDescent="0.3">
      <c r="A43" s="122"/>
      <c r="B43" s="121"/>
      <c r="C43" s="127"/>
      <c r="D43" s="126"/>
      <c r="E43" s="127"/>
      <c r="F43" s="126"/>
      <c r="G43" s="127"/>
    </row>
    <row r="44" spans="1:8" x14ac:dyDescent="0.3">
      <c r="A44" s="18"/>
      <c r="B44" s="94"/>
      <c r="C44" s="124"/>
      <c r="D44" s="120"/>
      <c r="E44" s="123"/>
      <c r="F44" s="120"/>
      <c r="G44" s="123"/>
    </row>
    <row r="45" spans="1:8" x14ac:dyDescent="0.3">
      <c r="A45" s="18"/>
      <c r="B45" s="94"/>
      <c r="C45" s="125" t="s">
        <v>166</v>
      </c>
      <c r="D45" s="119"/>
      <c r="E45" s="125" t="s">
        <v>167</v>
      </c>
      <c r="F45" s="119"/>
      <c r="G45" s="125" t="s">
        <v>168</v>
      </c>
    </row>
    <row r="46" spans="1:8" x14ac:dyDescent="0.3">
      <c r="A46" s="18"/>
      <c r="B46" s="94"/>
      <c r="C46" s="125"/>
      <c r="D46" s="119"/>
      <c r="E46" s="119"/>
      <c r="F46" s="119"/>
      <c r="G46" s="125"/>
    </row>
    <row r="47" spans="1:8" x14ac:dyDescent="0.3">
      <c r="A47" s="18"/>
      <c r="B47" s="94"/>
      <c r="C47" s="125" t="s">
        <v>169</v>
      </c>
      <c r="D47" s="119"/>
      <c r="E47" s="125" t="s">
        <v>170</v>
      </c>
      <c r="F47" s="119"/>
      <c r="G47" s="125" t="s">
        <v>169</v>
      </c>
    </row>
    <row r="48" spans="1:8" x14ac:dyDescent="0.3">
      <c r="A48" s="18"/>
      <c r="B48" s="94"/>
      <c r="C48" s="125" t="s">
        <v>171</v>
      </c>
      <c r="D48" s="120"/>
      <c r="E48" s="125" t="s">
        <v>172</v>
      </c>
      <c r="F48" s="119"/>
      <c r="G48" s="125" t="s">
        <v>173</v>
      </c>
    </row>
    <row r="49" spans="1:8" x14ac:dyDescent="0.3">
      <c r="A49" s="18"/>
      <c r="B49" s="94"/>
      <c r="C49" s="125" t="s">
        <v>172</v>
      </c>
      <c r="D49" s="119"/>
      <c r="E49" s="125" t="s">
        <v>174</v>
      </c>
      <c r="F49" s="119"/>
      <c r="G49" s="119"/>
    </row>
    <row r="51" spans="1:8" ht="15.6" x14ac:dyDescent="0.3">
      <c r="A51" s="42" t="s">
        <v>124</v>
      </c>
    </row>
    <row r="52" spans="1:8" x14ac:dyDescent="0.3">
      <c r="A52" s="17" t="s">
        <v>115</v>
      </c>
    </row>
    <row r="53" spans="1:8" x14ac:dyDescent="0.3">
      <c r="A53" s="17" t="s">
        <v>143</v>
      </c>
    </row>
    <row r="54" spans="1:8" x14ac:dyDescent="0.3">
      <c r="A54" s="36" t="s">
        <v>123</v>
      </c>
    </row>
    <row r="56" spans="1:8" ht="22.8" x14ac:dyDescent="0.3">
      <c r="A56" s="107"/>
      <c r="B56" s="5" t="s">
        <v>118</v>
      </c>
      <c r="C56" s="19" t="s">
        <v>1</v>
      </c>
      <c r="D56" s="19"/>
      <c r="E56" s="19" t="s">
        <v>1</v>
      </c>
      <c r="F56" s="19"/>
    </row>
    <row r="57" spans="1:8" x14ac:dyDescent="0.3">
      <c r="A57" s="107"/>
      <c r="B57" s="5" t="s">
        <v>119</v>
      </c>
      <c r="C57" s="38" t="s">
        <v>132</v>
      </c>
      <c r="D57" s="38"/>
      <c r="E57" s="38" t="s">
        <v>133</v>
      </c>
      <c r="F57" s="19"/>
    </row>
    <row r="58" spans="1:8" ht="15" thickBot="1" x14ac:dyDescent="0.35">
      <c r="A58" s="107"/>
      <c r="B58" s="2"/>
      <c r="C58" s="21" t="s">
        <v>2</v>
      </c>
      <c r="D58" s="19"/>
      <c r="E58" s="21" t="s">
        <v>2</v>
      </c>
      <c r="F58" s="19"/>
    </row>
    <row r="59" spans="1:8" ht="15" thickBot="1" x14ac:dyDescent="0.35">
      <c r="A59" s="7" t="s">
        <v>139</v>
      </c>
      <c r="B59" s="1"/>
      <c r="C59" s="51">
        <v>-3845639</v>
      </c>
      <c r="D59" s="52"/>
      <c r="E59" s="51">
        <v>-5220537</v>
      </c>
      <c r="F59" s="32">
        <f>C59-C39</f>
        <v>0</v>
      </c>
      <c r="H59" s="32">
        <f>E59-E39</f>
        <v>0</v>
      </c>
    </row>
    <row r="60" spans="1:8" ht="24" x14ac:dyDescent="0.3">
      <c r="A60" s="6" t="s">
        <v>27</v>
      </c>
      <c r="B60" s="1"/>
      <c r="C60" s="53">
        <v>-7889925</v>
      </c>
      <c r="D60" s="31"/>
      <c r="E60" s="53">
        <v>-1773802</v>
      </c>
      <c r="F60" s="20"/>
    </row>
    <row r="61" spans="1:8" ht="22.8" x14ac:dyDescent="0.3">
      <c r="A61" s="7" t="s">
        <v>28</v>
      </c>
      <c r="B61" s="1"/>
      <c r="C61" s="31"/>
      <c r="D61" s="31"/>
      <c r="E61" s="31"/>
      <c r="F61" s="6"/>
    </row>
    <row r="62" spans="1:8" ht="24" x14ac:dyDescent="0.3">
      <c r="A62" s="37" t="s">
        <v>29</v>
      </c>
      <c r="B62" s="1"/>
      <c r="C62" s="31">
        <v>75766</v>
      </c>
      <c r="D62" s="31"/>
      <c r="E62" s="31">
        <v>369625</v>
      </c>
      <c r="F62" s="20"/>
    </row>
    <row r="63" spans="1:8" ht="24" x14ac:dyDescent="0.3">
      <c r="A63" s="37" t="s">
        <v>30</v>
      </c>
      <c r="B63" s="1"/>
      <c r="C63" s="31">
        <v>-15153</v>
      </c>
      <c r="D63" s="31"/>
      <c r="E63" s="31">
        <v>-73925</v>
      </c>
      <c r="F63" s="20"/>
    </row>
    <row r="64" spans="1:8" ht="24" x14ac:dyDescent="0.3">
      <c r="A64" s="37" t="s">
        <v>31</v>
      </c>
      <c r="B64" s="1">
        <v>23</v>
      </c>
      <c r="C64" s="31">
        <v>988641</v>
      </c>
      <c r="D64" s="31"/>
      <c r="E64" s="31">
        <v>1420886</v>
      </c>
      <c r="F64" s="20"/>
    </row>
    <row r="65" spans="1:8" ht="24.6" thickBot="1" x14ac:dyDescent="0.35">
      <c r="A65" s="37" t="s">
        <v>32</v>
      </c>
      <c r="B65" s="1">
        <v>23</v>
      </c>
      <c r="C65" s="54">
        <v>-197634</v>
      </c>
      <c r="D65" s="31"/>
      <c r="E65" s="54">
        <v>-284177</v>
      </c>
      <c r="F65" s="20"/>
    </row>
    <row r="66" spans="1:8" ht="15" thickBot="1" x14ac:dyDescent="0.35">
      <c r="A66" s="7" t="s">
        <v>33</v>
      </c>
      <c r="B66" s="1"/>
      <c r="C66" s="56">
        <v>851620</v>
      </c>
      <c r="D66" s="57"/>
      <c r="E66" s="56">
        <v>1432409</v>
      </c>
      <c r="F66" s="32">
        <f>SUM(C62:C65)-C66</f>
        <v>0</v>
      </c>
      <c r="G66" s="32"/>
      <c r="H66" s="32">
        <f>SUM(E62:E65)-E66</f>
        <v>0</v>
      </c>
    </row>
    <row r="67" spans="1:8" ht="15" thickBot="1" x14ac:dyDescent="0.35">
      <c r="A67" s="7" t="s">
        <v>142</v>
      </c>
      <c r="B67" s="5"/>
      <c r="C67" s="58">
        <v>-10883944</v>
      </c>
      <c r="D67" s="57"/>
      <c r="E67" s="58">
        <v>-5561930</v>
      </c>
      <c r="F67" s="32">
        <f>SUM(C59:C65)-C67</f>
        <v>0</v>
      </c>
      <c r="G67" s="32"/>
      <c r="H67" s="32">
        <f>SUM(E59:E65)-E67</f>
        <v>0</v>
      </c>
    </row>
    <row r="68" spans="1:8" ht="15" thickTop="1" x14ac:dyDescent="0.3"/>
  </sheetData>
  <mergeCells count="2">
    <mergeCell ref="A56:A58"/>
    <mergeCell ref="A7:A9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7"/>
  <sheetViews>
    <sheetView topLeftCell="A49" workbookViewId="0">
      <selection activeCell="E64" sqref="E64"/>
    </sheetView>
  </sheetViews>
  <sheetFormatPr defaultRowHeight="14.4" x14ac:dyDescent="0.3"/>
  <cols>
    <col min="1" max="1" width="49.6640625" customWidth="1"/>
    <col min="3" max="3" width="17.109375" customWidth="1"/>
    <col min="5" max="5" width="16.109375" bestFit="1" customWidth="1"/>
  </cols>
  <sheetData>
    <row r="1" spans="1:7" ht="15.6" x14ac:dyDescent="0.3">
      <c r="A1" s="13" t="s">
        <v>124</v>
      </c>
    </row>
    <row r="2" spans="1:7" x14ac:dyDescent="0.3">
      <c r="A2" s="15"/>
    </row>
    <row r="3" spans="1:7" x14ac:dyDescent="0.3">
      <c r="A3" s="17" t="s">
        <v>144</v>
      </c>
    </row>
    <row r="4" spans="1:7" x14ac:dyDescent="0.3">
      <c r="A4" s="36" t="s">
        <v>125</v>
      </c>
    </row>
    <row r="5" spans="1:7" x14ac:dyDescent="0.3">
      <c r="A5" s="36"/>
    </row>
    <row r="6" spans="1:7" x14ac:dyDescent="0.3">
      <c r="A6" s="36"/>
    </row>
    <row r="7" spans="1:7" ht="26.4" x14ac:dyDescent="0.3">
      <c r="A7" s="108"/>
      <c r="B7" s="109" t="s">
        <v>0</v>
      </c>
      <c r="C7" s="23" t="s">
        <v>132</v>
      </c>
      <c r="D7" s="23"/>
      <c r="E7" s="23" t="s">
        <v>145</v>
      </c>
      <c r="F7" s="4"/>
    </row>
    <row r="8" spans="1:7" ht="15" thickBot="1" x14ac:dyDescent="0.35">
      <c r="A8" s="108"/>
      <c r="B8" s="109"/>
      <c r="C8" s="25" t="s">
        <v>2</v>
      </c>
      <c r="D8" s="23"/>
      <c r="E8" s="25"/>
      <c r="F8" s="4"/>
    </row>
    <row r="9" spans="1:7" x14ac:dyDescent="0.3">
      <c r="A9" s="4" t="s">
        <v>34</v>
      </c>
      <c r="B9" s="10"/>
      <c r="C9" s="62"/>
      <c r="D9" s="63"/>
      <c r="E9" s="62"/>
      <c r="F9" s="24"/>
      <c r="G9" s="11"/>
    </row>
    <row r="10" spans="1:7" x14ac:dyDescent="0.3">
      <c r="A10" s="4" t="s">
        <v>35</v>
      </c>
      <c r="B10" s="26"/>
      <c r="C10" s="64"/>
      <c r="D10" s="63"/>
      <c r="E10" s="64"/>
      <c r="F10" s="24"/>
      <c r="G10" s="11"/>
    </row>
    <row r="11" spans="1:7" x14ac:dyDescent="0.3">
      <c r="A11" s="37" t="s">
        <v>36</v>
      </c>
      <c r="B11" s="60">
        <v>10</v>
      </c>
      <c r="C11" s="31">
        <v>578306158</v>
      </c>
      <c r="D11" s="30"/>
      <c r="E11" s="31">
        <v>558341061</v>
      </c>
      <c r="F11" s="28"/>
      <c r="G11" s="3"/>
    </row>
    <row r="12" spans="1:7" x14ac:dyDescent="0.3">
      <c r="A12" s="37" t="s">
        <v>37</v>
      </c>
      <c r="B12" s="60"/>
      <c r="C12" s="31">
        <v>3019578</v>
      </c>
      <c r="D12" s="30"/>
      <c r="E12" s="31">
        <v>3160112</v>
      </c>
      <c r="F12" s="28"/>
      <c r="G12" s="3"/>
    </row>
    <row r="13" spans="1:7" x14ac:dyDescent="0.3">
      <c r="A13" s="59" t="s">
        <v>43</v>
      </c>
      <c r="B13" s="60">
        <v>14</v>
      </c>
      <c r="C13" s="31">
        <v>13931119</v>
      </c>
      <c r="D13" s="30"/>
      <c r="E13" s="31">
        <v>10287430</v>
      </c>
      <c r="F13" s="28"/>
      <c r="G13" s="3"/>
    </row>
    <row r="14" spans="1:7" x14ac:dyDescent="0.3">
      <c r="A14" s="59" t="s">
        <v>38</v>
      </c>
      <c r="B14" s="60">
        <v>12</v>
      </c>
      <c r="C14" s="31">
        <v>20347092</v>
      </c>
      <c r="D14" s="30"/>
      <c r="E14" s="31">
        <v>20319131</v>
      </c>
      <c r="F14" s="28"/>
      <c r="G14" s="3"/>
    </row>
    <row r="15" spans="1:7" x14ac:dyDescent="0.3">
      <c r="A15" s="59" t="s">
        <v>39</v>
      </c>
      <c r="B15" s="60">
        <v>9</v>
      </c>
      <c r="C15" s="31">
        <v>27120208</v>
      </c>
      <c r="D15" s="30"/>
      <c r="E15" s="31">
        <v>25521921</v>
      </c>
      <c r="F15" s="28"/>
      <c r="G15" s="3"/>
    </row>
    <row r="16" spans="1:7" ht="15" thickBot="1" x14ac:dyDescent="0.35">
      <c r="A16" s="59" t="s">
        <v>40</v>
      </c>
      <c r="B16" s="60">
        <v>15</v>
      </c>
      <c r="C16" s="31">
        <v>318302</v>
      </c>
      <c r="D16" s="30"/>
      <c r="E16" s="31">
        <v>330819</v>
      </c>
      <c r="F16" s="28"/>
      <c r="G16" s="3"/>
    </row>
    <row r="17" spans="1:7" ht="15" thickBot="1" x14ac:dyDescent="0.35">
      <c r="A17" s="4"/>
      <c r="B17" s="10"/>
      <c r="C17" s="65">
        <v>643042457</v>
      </c>
      <c r="D17" s="29"/>
      <c r="E17" s="66">
        <v>617960474</v>
      </c>
      <c r="F17" s="33">
        <f>SUM(C11:C16)-C17</f>
        <v>0</v>
      </c>
      <c r="G17" s="33">
        <f>SUM(E11:E16)-E17</f>
        <v>0</v>
      </c>
    </row>
    <row r="18" spans="1:7" x14ac:dyDescent="0.3">
      <c r="A18" s="4" t="s">
        <v>41</v>
      </c>
      <c r="B18" s="26"/>
      <c r="C18" s="64"/>
      <c r="D18" s="63"/>
      <c r="E18" s="64"/>
      <c r="F18" s="28"/>
      <c r="G18" s="3"/>
    </row>
    <row r="19" spans="1:7" x14ac:dyDescent="0.3">
      <c r="A19" s="37" t="s">
        <v>42</v>
      </c>
      <c r="B19" s="60">
        <v>13</v>
      </c>
      <c r="C19" s="31">
        <v>34906239</v>
      </c>
      <c r="D19" s="30"/>
      <c r="E19" s="31">
        <v>34724999</v>
      </c>
      <c r="F19" s="28"/>
      <c r="G19" s="3"/>
    </row>
    <row r="20" spans="1:7" x14ac:dyDescent="0.3">
      <c r="A20" s="37" t="s">
        <v>43</v>
      </c>
      <c r="B20" s="60">
        <v>14</v>
      </c>
      <c r="C20" s="31">
        <v>15386933</v>
      </c>
      <c r="D20" s="30"/>
      <c r="E20" s="31">
        <v>15905582</v>
      </c>
      <c r="F20" s="28"/>
      <c r="G20" s="3"/>
    </row>
    <row r="21" spans="1:7" x14ac:dyDescent="0.3">
      <c r="A21" s="37" t="s">
        <v>44</v>
      </c>
      <c r="B21" s="60"/>
      <c r="C21" s="31">
        <v>10968543</v>
      </c>
      <c r="D21" s="30"/>
      <c r="E21" s="31">
        <v>6825905</v>
      </c>
      <c r="F21" s="28"/>
      <c r="G21" s="3"/>
    </row>
    <row r="22" spans="1:7" x14ac:dyDescent="0.3">
      <c r="A22" s="37" t="s">
        <v>45</v>
      </c>
      <c r="B22" s="60">
        <v>15</v>
      </c>
      <c r="C22" s="31">
        <v>17030903</v>
      </c>
      <c r="D22" s="30"/>
      <c r="E22" s="31">
        <v>10922813</v>
      </c>
      <c r="F22" s="28"/>
      <c r="G22" s="3"/>
    </row>
    <row r="23" spans="1:7" x14ac:dyDescent="0.3">
      <c r="A23" s="37" t="s">
        <v>46</v>
      </c>
      <c r="B23" s="60">
        <v>16</v>
      </c>
      <c r="C23" s="31">
        <v>9564182</v>
      </c>
      <c r="D23" s="30"/>
      <c r="E23" s="31">
        <v>7242317</v>
      </c>
      <c r="F23" s="28"/>
      <c r="G23" s="3"/>
    </row>
    <row r="24" spans="1:7" x14ac:dyDescent="0.3">
      <c r="A24" s="37" t="s">
        <v>38</v>
      </c>
      <c r="B24" s="60">
        <v>12</v>
      </c>
      <c r="C24" s="31">
        <v>1503736</v>
      </c>
      <c r="D24" s="30"/>
      <c r="E24" s="31">
        <v>1700831</v>
      </c>
      <c r="F24" s="28"/>
      <c r="G24" s="3"/>
    </row>
    <row r="25" spans="1:7" x14ac:dyDescent="0.3">
      <c r="A25" s="37" t="s">
        <v>47</v>
      </c>
      <c r="B25" s="60">
        <v>17</v>
      </c>
      <c r="C25" s="31">
        <v>259130828</v>
      </c>
      <c r="D25" s="30"/>
      <c r="E25" s="31">
        <v>256622307</v>
      </c>
      <c r="F25" s="28"/>
      <c r="G25" s="3"/>
    </row>
    <row r="26" spans="1:7" ht="15" thickBot="1" x14ac:dyDescent="0.35">
      <c r="A26" s="37" t="s">
        <v>48</v>
      </c>
      <c r="B26" s="60"/>
      <c r="C26" s="54">
        <v>487289</v>
      </c>
      <c r="D26" s="30"/>
      <c r="E26" s="54">
        <v>158583</v>
      </c>
      <c r="F26" s="28"/>
      <c r="G26" s="3"/>
    </row>
    <row r="27" spans="1:7" ht="15" thickBot="1" x14ac:dyDescent="0.35">
      <c r="A27" s="4"/>
      <c r="B27" s="9"/>
      <c r="C27" s="67">
        <v>348978653</v>
      </c>
      <c r="D27" s="29"/>
      <c r="E27" s="68">
        <v>334103337</v>
      </c>
      <c r="F27" s="33">
        <f>SUM(C19:C26)-C27</f>
        <v>0</v>
      </c>
      <c r="G27" s="33">
        <f>SUM(E19:E26)-E27</f>
        <v>0</v>
      </c>
    </row>
    <row r="28" spans="1:7" ht="15" thickBot="1" x14ac:dyDescent="0.35">
      <c r="A28" s="4" t="s">
        <v>49</v>
      </c>
      <c r="B28" s="26"/>
      <c r="C28" s="69">
        <v>992021110</v>
      </c>
      <c r="D28" s="29"/>
      <c r="E28" s="70">
        <v>952063811</v>
      </c>
      <c r="F28" s="33">
        <f>C28-C17-C27</f>
        <v>0</v>
      </c>
      <c r="G28" s="33">
        <f>E28-E17-E27</f>
        <v>0</v>
      </c>
    </row>
    <row r="29" spans="1:7" ht="15" thickTop="1" x14ac:dyDescent="0.3">
      <c r="A29" s="4"/>
      <c r="B29" s="110"/>
      <c r="C29" s="71"/>
      <c r="D29" s="63"/>
      <c r="E29" s="71"/>
      <c r="F29" s="28"/>
      <c r="G29" s="28"/>
    </row>
    <row r="30" spans="1:7" x14ac:dyDescent="0.3">
      <c r="A30" s="4" t="s">
        <v>50</v>
      </c>
      <c r="B30" s="110"/>
      <c r="C30" s="72"/>
      <c r="D30" s="63"/>
      <c r="E30" s="72"/>
      <c r="F30" s="28"/>
      <c r="G30" s="28"/>
    </row>
    <row r="31" spans="1:7" x14ac:dyDescent="0.3">
      <c r="A31" s="18" t="s">
        <v>120</v>
      </c>
      <c r="B31" s="26"/>
      <c r="C31" s="64"/>
      <c r="D31" s="63"/>
      <c r="E31" s="64"/>
      <c r="F31" s="28"/>
      <c r="G31" s="3"/>
    </row>
    <row r="32" spans="1:7" x14ac:dyDescent="0.3">
      <c r="A32" s="37" t="s">
        <v>51</v>
      </c>
      <c r="B32" s="12">
        <v>18</v>
      </c>
      <c r="C32" s="31">
        <v>56758223</v>
      </c>
      <c r="D32" s="30"/>
      <c r="E32" s="31">
        <v>56758223</v>
      </c>
      <c r="F32" s="28"/>
      <c r="G32" s="3"/>
    </row>
    <row r="33" spans="1:7" x14ac:dyDescent="0.3">
      <c r="A33" s="37" t="s">
        <v>52</v>
      </c>
      <c r="B33" s="12"/>
      <c r="C33" s="31">
        <v>48996</v>
      </c>
      <c r="D33" s="30"/>
      <c r="E33" s="31">
        <v>48996</v>
      </c>
      <c r="F33" s="28"/>
      <c r="G33" s="3"/>
    </row>
    <row r="34" spans="1:7" x14ac:dyDescent="0.3">
      <c r="A34" s="37" t="s">
        <v>53</v>
      </c>
      <c r="B34" s="12"/>
      <c r="C34" s="31">
        <v>-1327606</v>
      </c>
      <c r="D34" s="30"/>
      <c r="E34" s="31">
        <v>1455281</v>
      </c>
      <c r="F34" s="28"/>
      <c r="G34" s="3"/>
    </row>
    <row r="35" spans="1:7" x14ac:dyDescent="0.3">
      <c r="A35" s="37" t="s">
        <v>121</v>
      </c>
      <c r="B35" s="12"/>
      <c r="C35" s="31">
        <v>-1534645</v>
      </c>
      <c r="D35" s="30"/>
      <c r="E35" s="31">
        <v>-3952306</v>
      </c>
      <c r="F35" s="28"/>
      <c r="G35" s="3"/>
    </row>
    <row r="36" spans="1:7" x14ac:dyDescent="0.3">
      <c r="A36" s="37" t="s">
        <v>55</v>
      </c>
      <c r="B36" s="12"/>
      <c r="C36" s="31">
        <v>33183254</v>
      </c>
      <c r="D36" s="30"/>
      <c r="E36" s="31">
        <v>40842148</v>
      </c>
      <c r="F36" s="28"/>
      <c r="G36" s="3"/>
    </row>
    <row r="37" spans="1:7" x14ac:dyDescent="0.3">
      <c r="A37" s="37" t="s">
        <v>56</v>
      </c>
      <c r="B37" s="12"/>
      <c r="C37" s="31">
        <v>-1345366</v>
      </c>
      <c r="D37" s="30"/>
      <c r="E37" s="31">
        <v>-1965955</v>
      </c>
      <c r="F37" s="28"/>
      <c r="G37" s="3"/>
    </row>
    <row r="38" spans="1:7" ht="15" thickBot="1" x14ac:dyDescent="0.35">
      <c r="A38" s="37" t="s">
        <v>57</v>
      </c>
      <c r="B38" s="12"/>
      <c r="C38" s="54">
        <v>110139621</v>
      </c>
      <c r="D38" s="30"/>
      <c r="E38" s="54">
        <v>113985260</v>
      </c>
      <c r="F38" s="28"/>
      <c r="G38" s="3"/>
    </row>
    <row r="39" spans="1:7" ht="15" thickBot="1" x14ac:dyDescent="0.35">
      <c r="A39" s="18" t="s">
        <v>58</v>
      </c>
      <c r="B39" s="12"/>
      <c r="C39" s="67">
        <v>195922477</v>
      </c>
      <c r="D39" s="29"/>
      <c r="E39" s="68">
        <v>207171647</v>
      </c>
      <c r="F39" s="33">
        <f>SUM(C32:C38)-C39</f>
        <v>0</v>
      </c>
      <c r="G39" s="33">
        <f>SUM(E32:E38)-E39</f>
        <v>0</v>
      </c>
    </row>
    <row r="40" spans="1:7" x14ac:dyDescent="0.3">
      <c r="A40" s="11"/>
      <c r="B40" s="26"/>
      <c r="C40" s="64"/>
      <c r="D40" s="63"/>
      <c r="E40" s="64"/>
      <c r="F40" s="28"/>
      <c r="G40" s="3"/>
    </row>
    <row r="41" spans="1:7" x14ac:dyDescent="0.3">
      <c r="A41" s="4" t="s">
        <v>59</v>
      </c>
      <c r="B41" s="26"/>
      <c r="C41" s="64"/>
      <c r="D41" s="63"/>
      <c r="E41" s="64"/>
      <c r="F41" s="28"/>
      <c r="G41" s="3"/>
    </row>
    <row r="42" spans="1:7" x14ac:dyDescent="0.3">
      <c r="A42" s="37" t="s">
        <v>63</v>
      </c>
      <c r="B42" s="60">
        <v>23</v>
      </c>
      <c r="C42" s="31">
        <v>2746676</v>
      </c>
      <c r="D42" s="30"/>
      <c r="E42" s="31">
        <v>273582</v>
      </c>
      <c r="F42" s="40"/>
      <c r="G42" s="40"/>
    </row>
    <row r="43" spans="1:7" x14ac:dyDescent="0.3">
      <c r="A43" s="37" t="s">
        <v>60</v>
      </c>
      <c r="B43" s="60">
        <v>23</v>
      </c>
      <c r="C43" s="31">
        <v>409704150</v>
      </c>
      <c r="D43" s="30"/>
      <c r="E43" s="31">
        <v>376385720</v>
      </c>
      <c r="F43" s="28"/>
      <c r="G43" s="3"/>
    </row>
    <row r="44" spans="1:7" x14ac:dyDescent="0.3">
      <c r="A44" s="37" t="s">
        <v>61</v>
      </c>
      <c r="B44" s="1">
        <v>21</v>
      </c>
      <c r="C44" s="31">
        <v>151342089</v>
      </c>
      <c r="D44" s="30"/>
      <c r="E44" s="31">
        <v>152211535</v>
      </c>
      <c r="F44" s="28"/>
      <c r="G44" s="3"/>
    </row>
    <row r="45" spans="1:7" ht="15" thickBot="1" x14ac:dyDescent="0.35">
      <c r="A45" s="37" t="s">
        <v>146</v>
      </c>
      <c r="B45" s="1"/>
      <c r="C45" s="31">
        <v>413641</v>
      </c>
      <c r="D45" s="30"/>
      <c r="E45" s="31">
        <v>429540</v>
      </c>
      <c r="F45" s="28"/>
      <c r="G45" s="3"/>
    </row>
    <row r="46" spans="1:7" ht="15" thickBot="1" x14ac:dyDescent="0.35">
      <c r="A46" s="11"/>
      <c r="B46" s="26"/>
      <c r="C46" s="55">
        <v>564206556</v>
      </c>
      <c r="D46" s="29"/>
      <c r="E46" s="55">
        <v>529300377</v>
      </c>
      <c r="F46" s="33">
        <f>SUM(C42:C45)-C46</f>
        <v>0</v>
      </c>
      <c r="G46" s="33">
        <f>SUM(D42:D45)-D46</f>
        <v>0</v>
      </c>
    </row>
    <row r="47" spans="1:7" x14ac:dyDescent="0.3">
      <c r="A47" s="4" t="s">
        <v>62</v>
      </c>
      <c r="B47" s="26"/>
      <c r="C47" s="64"/>
      <c r="D47" s="63"/>
      <c r="E47" s="64"/>
      <c r="F47" s="28"/>
      <c r="G47" s="3"/>
    </row>
    <row r="48" spans="1:7" x14ac:dyDescent="0.3">
      <c r="A48" s="37" t="s">
        <v>63</v>
      </c>
      <c r="B48" s="1">
        <v>23</v>
      </c>
      <c r="C48" s="31">
        <v>328390</v>
      </c>
      <c r="D48" s="30"/>
      <c r="E48" s="31">
        <v>29406</v>
      </c>
      <c r="F48" s="28"/>
      <c r="G48" s="3"/>
    </row>
    <row r="49" spans="1:7" x14ac:dyDescent="0.3">
      <c r="A49" s="37" t="s">
        <v>60</v>
      </c>
      <c r="B49" s="1">
        <v>23</v>
      </c>
      <c r="C49" s="31">
        <v>91118511</v>
      </c>
      <c r="D49" s="30"/>
      <c r="E49" s="31">
        <v>90259057</v>
      </c>
      <c r="F49" s="28"/>
      <c r="G49" s="3"/>
    </row>
    <row r="50" spans="1:7" x14ac:dyDescent="0.3">
      <c r="A50" s="37" t="s">
        <v>64</v>
      </c>
      <c r="B50" s="60">
        <v>20</v>
      </c>
      <c r="C50" s="31">
        <v>58578095</v>
      </c>
      <c r="D50" s="30"/>
      <c r="E50" s="31">
        <v>47155403</v>
      </c>
      <c r="F50" s="28"/>
      <c r="G50" s="3"/>
    </row>
    <row r="51" spans="1:7" x14ac:dyDescent="0.3">
      <c r="A51" s="37" t="s">
        <v>65</v>
      </c>
      <c r="B51" s="1">
        <v>21</v>
      </c>
      <c r="C51" s="31">
        <v>17691720</v>
      </c>
      <c r="D51" s="30"/>
      <c r="E51" s="31">
        <v>13269005</v>
      </c>
      <c r="F51" s="28"/>
      <c r="G51" s="3"/>
    </row>
    <row r="52" spans="1:7" x14ac:dyDescent="0.3">
      <c r="A52" s="37" t="s">
        <v>66</v>
      </c>
      <c r="B52" s="60">
        <v>22</v>
      </c>
      <c r="C52" s="31">
        <v>59811955</v>
      </c>
      <c r="D52" s="30"/>
      <c r="E52" s="31">
        <v>61344401</v>
      </c>
      <c r="F52" s="40"/>
      <c r="G52" s="40"/>
    </row>
    <row r="53" spans="1:7" ht="15" thickBot="1" x14ac:dyDescent="0.35">
      <c r="A53" s="37" t="s">
        <v>147</v>
      </c>
      <c r="B53" s="26"/>
      <c r="C53" s="31">
        <v>4363406</v>
      </c>
      <c r="D53" s="30"/>
      <c r="E53" s="31">
        <v>3534515</v>
      </c>
      <c r="F53" s="28"/>
      <c r="G53" s="3"/>
    </row>
    <row r="54" spans="1:7" ht="15" thickBot="1" x14ac:dyDescent="0.35">
      <c r="A54" s="18"/>
      <c r="B54" s="26"/>
      <c r="C54" s="55">
        <v>231892077</v>
      </c>
      <c r="D54" s="29"/>
      <c r="E54" s="73">
        <v>215591787</v>
      </c>
      <c r="F54" s="33">
        <f>SUM(C48:C53)-C54</f>
        <v>0</v>
      </c>
      <c r="G54" s="33">
        <f>SUM(E48:E53)-E54</f>
        <v>0</v>
      </c>
    </row>
    <row r="55" spans="1:7" ht="15" thickBot="1" x14ac:dyDescent="0.35">
      <c r="A55" s="18" t="s">
        <v>67</v>
      </c>
      <c r="B55" s="26"/>
      <c r="C55" s="67">
        <v>796098633</v>
      </c>
      <c r="D55" s="29"/>
      <c r="E55" s="68">
        <v>744892164</v>
      </c>
      <c r="F55" s="33">
        <f>OLE_LINK27-C54-C46</f>
        <v>0</v>
      </c>
      <c r="G55" s="33">
        <f>E55-E54-E46</f>
        <v>0</v>
      </c>
    </row>
    <row r="56" spans="1:7" ht="15" thickBot="1" x14ac:dyDescent="0.35">
      <c r="A56" s="18" t="s">
        <v>68</v>
      </c>
      <c r="B56" s="26"/>
      <c r="C56" s="67">
        <v>992021110</v>
      </c>
      <c r="D56" s="29"/>
      <c r="E56" s="68">
        <v>952063811</v>
      </c>
      <c r="F56" s="33">
        <f>C56-OLE_LINK27-C39</f>
        <v>0</v>
      </c>
      <c r="G56" s="33">
        <f>E56-E55-E39</f>
        <v>0</v>
      </c>
    </row>
    <row r="57" spans="1:7" ht="15" thickBot="1" x14ac:dyDescent="0.35">
      <c r="A57" s="7" t="s">
        <v>69</v>
      </c>
      <c r="B57" s="26"/>
      <c r="C57" s="61" t="s">
        <v>148</v>
      </c>
      <c r="D57" s="7"/>
      <c r="E57" s="61" t="s">
        <v>149</v>
      </c>
      <c r="F57" s="27"/>
      <c r="G57" s="27"/>
    </row>
    <row r="58" spans="1:7" ht="15" thickTop="1" x14ac:dyDescent="0.3"/>
    <row r="61" spans="1:7" x14ac:dyDescent="0.3">
      <c r="A61" s="130"/>
      <c r="B61" s="128"/>
      <c r="C61" s="130"/>
      <c r="D61" s="128"/>
      <c r="E61" s="130"/>
    </row>
    <row r="62" spans="1:7" x14ac:dyDescent="0.3">
      <c r="A62" s="128"/>
      <c r="B62" s="128"/>
      <c r="C62" s="128"/>
      <c r="D62" s="128"/>
      <c r="E62" s="128"/>
    </row>
    <row r="63" spans="1:7" x14ac:dyDescent="0.3">
      <c r="A63" s="129" t="s">
        <v>166</v>
      </c>
      <c r="B63" s="128"/>
      <c r="C63" s="129" t="s">
        <v>167</v>
      </c>
      <c r="D63" s="128"/>
      <c r="E63" s="129" t="s">
        <v>168</v>
      </c>
    </row>
    <row r="64" spans="1:7" x14ac:dyDescent="0.3">
      <c r="A64" s="129"/>
      <c r="B64" s="128"/>
      <c r="C64" s="128"/>
      <c r="D64" s="128"/>
      <c r="E64" s="129"/>
    </row>
    <row r="65" spans="1:5" x14ac:dyDescent="0.3">
      <c r="A65" s="129" t="s">
        <v>169</v>
      </c>
      <c r="B65" s="128"/>
      <c r="C65" s="129" t="s">
        <v>170</v>
      </c>
      <c r="D65" s="128"/>
      <c r="E65" s="129" t="s">
        <v>169</v>
      </c>
    </row>
    <row r="66" spans="1:5" x14ac:dyDescent="0.3">
      <c r="A66" s="129" t="s">
        <v>171</v>
      </c>
      <c r="B66" s="128"/>
      <c r="C66" s="129" t="s">
        <v>172</v>
      </c>
      <c r="D66" s="128"/>
      <c r="E66" s="129" t="s">
        <v>173</v>
      </c>
    </row>
    <row r="67" spans="1:5" x14ac:dyDescent="0.3">
      <c r="A67" s="129" t="s">
        <v>172</v>
      </c>
      <c r="B67" s="128"/>
      <c r="C67" s="129" t="s">
        <v>174</v>
      </c>
      <c r="D67" s="128"/>
      <c r="E67" s="128"/>
    </row>
  </sheetData>
  <mergeCells count="3">
    <mergeCell ref="A7:A8"/>
    <mergeCell ref="B7:B8"/>
    <mergeCell ref="B29:B30"/>
  </mergeCells>
  <pageMargins left="0.7" right="0.7" top="0.75" bottom="0.75" header="0.3" footer="0.3"/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0"/>
  <sheetViews>
    <sheetView workbookViewId="0">
      <selection activeCell="G41" sqref="G41"/>
    </sheetView>
  </sheetViews>
  <sheetFormatPr defaultRowHeight="14.4" x14ac:dyDescent="0.3"/>
  <cols>
    <col min="1" max="1" width="43.88671875" customWidth="1"/>
    <col min="3" max="3" width="16.21875" customWidth="1"/>
    <col min="4" max="4" width="3.5546875" customWidth="1"/>
    <col min="5" max="5" width="14.5546875" customWidth="1"/>
    <col min="6" max="6" width="3.77734375" customWidth="1"/>
    <col min="7" max="7" width="15.109375" customWidth="1"/>
    <col min="8" max="8" width="3.44140625" customWidth="1"/>
    <col min="9" max="9" width="9.33203125" bestFit="1" customWidth="1"/>
    <col min="10" max="10" width="3.5546875" customWidth="1"/>
    <col min="11" max="11" width="11" bestFit="1" customWidth="1"/>
    <col min="12" max="12" width="2.44140625" customWidth="1"/>
    <col min="13" max="13" width="11.6640625" bestFit="1" customWidth="1"/>
    <col min="14" max="14" width="2.21875" customWidth="1"/>
    <col min="15" max="15" width="11" customWidth="1"/>
    <col min="16" max="16" width="2.77734375" customWidth="1"/>
    <col min="17" max="17" width="10.33203125" customWidth="1"/>
  </cols>
  <sheetData>
    <row r="1" spans="1:17" ht="15.6" x14ac:dyDescent="0.3">
      <c r="A1" s="42" t="s">
        <v>124</v>
      </c>
    </row>
    <row r="2" spans="1:17" x14ac:dyDescent="0.3">
      <c r="A2" s="43"/>
    </row>
    <row r="3" spans="1:17" x14ac:dyDescent="0.3">
      <c r="A3" s="17" t="s">
        <v>116</v>
      </c>
    </row>
    <row r="4" spans="1:17" x14ac:dyDescent="0.3">
      <c r="A4" s="17" t="s">
        <v>143</v>
      </c>
    </row>
    <row r="5" spans="1:17" x14ac:dyDescent="0.3">
      <c r="A5" s="36" t="s">
        <v>123</v>
      </c>
    </row>
    <row r="6" spans="1:17" x14ac:dyDescent="0.3">
      <c r="A6" s="36"/>
    </row>
    <row r="7" spans="1:17" ht="36" customHeight="1" x14ac:dyDescent="0.3">
      <c r="A7" s="113"/>
      <c r="B7" s="114" t="s">
        <v>0</v>
      </c>
      <c r="C7" s="5" t="s">
        <v>70</v>
      </c>
      <c r="D7" s="111"/>
      <c r="E7" s="111" t="s">
        <v>121</v>
      </c>
      <c r="F7" s="111"/>
      <c r="G7" s="111" t="s">
        <v>53</v>
      </c>
      <c r="H7" s="111"/>
      <c r="I7" s="111" t="s">
        <v>52</v>
      </c>
      <c r="J7" s="111"/>
      <c r="K7" s="111" t="s">
        <v>72</v>
      </c>
      <c r="L7" s="111"/>
      <c r="M7" s="111" t="s">
        <v>55</v>
      </c>
      <c r="N7" s="111"/>
      <c r="O7" s="5" t="s">
        <v>73</v>
      </c>
      <c r="P7" s="111"/>
      <c r="Q7" s="111" t="s">
        <v>58</v>
      </c>
    </row>
    <row r="8" spans="1:17" ht="24" customHeight="1" thickBot="1" x14ac:dyDescent="0.35">
      <c r="A8" s="113"/>
      <c r="B8" s="114"/>
      <c r="C8" s="8" t="s">
        <v>71</v>
      </c>
      <c r="D8" s="111"/>
      <c r="E8" s="112"/>
      <c r="F8" s="111"/>
      <c r="G8" s="112"/>
      <c r="H8" s="111"/>
      <c r="I8" s="112"/>
      <c r="J8" s="111"/>
      <c r="K8" s="112"/>
      <c r="L8" s="111"/>
      <c r="M8" s="112"/>
      <c r="N8" s="111"/>
      <c r="O8" s="8" t="s">
        <v>74</v>
      </c>
      <c r="P8" s="111"/>
      <c r="Q8" s="112"/>
    </row>
    <row r="9" spans="1:17" x14ac:dyDescent="0.3">
      <c r="A9" s="75" t="s">
        <v>150</v>
      </c>
      <c r="B9" s="7"/>
      <c r="C9" s="76">
        <v>2501550</v>
      </c>
      <c r="D9" s="77"/>
      <c r="E9" s="78"/>
      <c r="F9" s="77"/>
      <c r="G9" s="79"/>
      <c r="H9" s="77"/>
      <c r="I9" s="76">
        <v>48996</v>
      </c>
      <c r="J9" s="77"/>
      <c r="K9" s="76">
        <v>-5489830</v>
      </c>
      <c r="L9" s="77"/>
      <c r="M9" s="76">
        <v>12323792</v>
      </c>
      <c r="N9" s="77"/>
      <c r="O9" s="76">
        <v>87599957</v>
      </c>
      <c r="P9" s="77"/>
      <c r="Q9" s="76">
        <v>96984465</v>
      </c>
    </row>
    <row r="10" spans="1:17" x14ac:dyDescent="0.3">
      <c r="A10" s="74" t="s">
        <v>151</v>
      </c>
      <c r="B10" s="6"/>
      <c r="C10" s="78">
        <v>0</v>
      </c>
      <c r="D10" s="80"/>
      <c r="E10" s="78">
        <v>0</v>
      </c>
      <c r="F10" s="77"/>
      <c r="G10" s="78">
        <v>0</v>
      </c>
      <c r="H10" s="80"/>
      <c r="I10" s="78">
        <v>0</v>
      </c>
      <c r="J10" s="80"/>
      <c r="K10" s="81">
        <v>0</v>
      </c>
      <c r="L10" s="80"/>
      <c r="M10" s="78">
        <v>0</v>
      </c>
      <c r="N10" s="80"/>
      <c r="O10" s="81">
        <v>-5220537</v>
      </c>
      <c r="P10" s="80"/>
      <c r="Q10" s="81">
        <v>-5220537</v>
      </c>
    </row>
    <row r="11" spans="1:17" ht="43.2" x14ac:dyDescent="0.3">
      <c r="A11" s="74" t="s">
        <v>152</v>
      </c>
      <c r="B11" s="6"/>
      <c r="C11" s="78">
        <v>0</v>
      </c>
      <c r="D11" s="80"/>
      <c r="E11" s="78">
        <v>0</v>
      </c>
      <c r="F11" s="77"/>
      <c r="G11" s="78">
        <v>0</v>
      </c>
      <c r="H11" s="80"/>
      <c r="I11" s="78">
        <v>0</v>
      </c>
      <c r="J11" s="80"/>
      <c r="K11" s="78">
        <v>1432409</v>
      </c>
      <c r="L11" s="80"/>
      <c r="M11" s="78"/>
      <c r="N11" s="80"/>
      <c r="O11" s="78"/>
      <c r="P11" s="80"/>
      <c r="Q11" s="78">
        <v>1432409</v>
      </c>
    </row>
    <row r="12" spans="1:17" ht="15" thickBot="1" x14ac:dyDescent="0.35">
      <c r="A12" s="74" t="s">
        <v>75</v>
      </c>
      <c r="B12" s="7"/>
      <c r="C12" s="82">
        <v>0</v>
      </c>
      <c r="D12" s="80"/>
      <c r="E12" s="82">
        <v>0</v>
      </c>
      <c r="F12" s="77"/>
      <c r="G12" s="82">
        <v>0</v>
      </c>
      <c r="H12" s="80"/>
      <c r="I12" s="82">
        <v>0</v>
      </c>
      <c r="J12" s="80"/>
      <c r="K12" s="83">
        <v>-297908</v>
      </c>
      <c r="L12" s="80"/>
      <c r="M12" s="83">
        <v>-1475894</v>
      </c>
      <c r="N12" s="80"/>
      <c r="O12" s="83"/>
      <c r="P12" s="80"/>
      <c r="Q12" s="83">
        <v>-1773802</v>
      </c>
    </row>
    <row r="13" spans="1:17" ht="15" thickBot="1" x14ac:dyDescent="0.35">
      <c r="A13" s="75" t="s">
        <v>153</v>
      </c>
      <c r="B13" s="107"/>
      <c r="C13" s="89">
        <v>0</v>
      </c>
      <c r="D13" s="77"/>
      <c r="E13" s="82">
        <v>0</v>
      </c>
      <c r="F13" s="77"/>
      <c r="G13" s="82">
        <v>0</v>
      </c>
      <c r="H13" s="77"/>
      <c r="I13" s="89">
        <v>0</v>
      </c>
      <c r="J13" s="77"/>
      <c r="K13" s="90">
        <v>1134501</v>
      </c>
      <c r="L13" s="77"/>
      <c r="M13" s="90">
        <v>-1475894</v>
      </c>
      <c r="N13" s="77"/>
      <c r="O13" s="90">
        <v>-5220536</v>
      </c>
      <c r="P13" s="77"/>
      <c r="Q13" s="90">
        <v>-5561930</v>
      </c>
    </row>
    <row r="14" spans="1:17" x14ac:dyDescent="0.3">
      <c r="A14" s="75" t="s">
        <v>2</v>
      </c>
      <c r="B14" s="107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</row>
    <row r="15" spans="1:17" x14ac:dyDescent="0.3">
      <c r="A15" s="74" t="s">
        <v>76</v>
      </c>
      <c r="B15" s="37"/>
      <c r="C15" s="86">
        <v>54256673</v>
      </c>
      <c r="D15" s="87"/>
      <c r="E15" s="84"/>
      <c r="F15" s="88"/>
      <c r="G15" s="84"/>
      <c r="H15" s="87"/>
      <c r="I15" s="84"/>
      <c r="J15" s="87"/>
      <c r="K15" s="86"/>
      <c r="L15" s="87"/>
      <c r="M15" s="86"/>
      <c r="N15" s="87"/>
      <c r="O15" s="84"/>
      <c r="P15" s="87"/>
      <c r="Q15" s="86">
        <v>54256673</v>
      </c>
    </row>
    <row r="16" spans="1:17" x14ac:dyDescent="0.3">
      <c r="A16" s="74" t="s">
        <v>77</v>
      </c>
      <c r="B16" s="37"/>
      <c r="C16" s="86"/>
      <c r="D16" s="87"/>
      <c r="E16" s="84"/>
      <c r="F16" s="88"/>
      <c r="G16" s="84">
        <v>-600309</v>
      </c>
      <c r="H16" s="87"/>
      <c r="I16" s="84"/>
      <c r="J16" s="87"/>
      <c r="K16" s="86"/>
      <c r="L16" s="87"/>
      <c r="M16" s="86"/>
      <c r="N16" s="87"/>
      <c r="O16" s="84"/>
      <c r="P16" s="87"/>
      <c r="Q16" s="84">
        <v>-600309</v>
      </c>
    </row>
    <row r="17" spans="1:17" ht="22.2" thickBot="1" x14ac:dyDescent="0.35">
      <c r="A17" s="74" t="s">
        <v>127</v>
      </c>
      <c r="B17" s="6"/>
      <c r="C17" s="84"/>
      <c r="D17" s="87"/>
      <c r="E17" s="84"/>
      <c r="F17" s="88"/>
      <c r="G17" s="84">
        <v>669225</v>
      </c>
      <c r="H17" s="87"/>
      <c r="I17" s="84"/>
      <c r="J17" s="87"/>
      <c r="K17" s="86"/>
      <c r="L17" s="87"/>
      <c r="M17" s="86"/>
      <c r="N17" s="87"/>
      <c r="O17" s="85"/>
      <c r="P17" s="87"/>
      <c r="Q17" s="84">
        <v>669225</v>
      </c>
    </row>
    <row r="18" spans="1:17" ht="15" thickBot="1" x14ac:dyDescent="0.35">
      <c r="A18" s="75" t="s">
        <v>154</v>
      </c>
      <c r="B18" s="7"/>
      <c r="C18" s="91">
        <v>56758223</v>
      </c>
      <c r="D18" s="87"/>
      <c r="E18" s="91"/>
      <c r="F18" s="88"/>
      <c r="G18" s="91">
        <v>68916</v>
      </c>
      <c r="H18" s="87"/>
      <c r="I18" s="91">
        <v>48996</v>
      </c>
      <c r="J18" s="87"/>
      <c r="K18" s="91">
        <v>-4355329</v>
      </c>
      <c r="L18" s="87"/>
      <c r="M18" s="91">
        <v>10847898</v>
      </c>
      <c r="N18" s="87"/>
      <c r="O18" s="91">
        <v>82379420</v>
      </c>
      <c r="P18" s="87"/>
      <c r="Q18" s="91">
        <v>145748124</v>
      </c>
    </row>
    <row r="19" spans="1:17" ht="15" thickTop="1" x14ac:dyDescent="0.3">
      <c r="A19" s="6"/>
      <c r="B19" s="6"/>
      <c r="C19" s="34">
        <f>SUM(C9:C12)+C15-C18</f>
        <v>0</v>
      </c>
      <c r="D19" s="30"/>
      <c r="E19" s="34">
        <f>SUM(E9:E12)+E15-E18</f>
        <v>0</v>
      </c>
      <c r="F19" s="30"/>
      <c r="G19" s="34">
        <f>SUM(G9:G12)+G16+G17+G15-G18</f>
        <v>0</v>
      </c>
      <c r="H19" s="30"/>
      <c r="I19" s="34">
        <f>SUM(I9:I12)+I15-I18</f>
        <v>0</v>
      </c>
      <c r="J19" s="30"/>
      <c r="K19" s="34">
        <f>SUM(K9:K12)+K15-K18</f>
        <v>0</v>
      </c>
      <c r="L19" s="30"/>
      <c r="M19" s="34">
        <f>SUM(M9:M12)+M15-M18</f>
        <v>0</v>
      </c>
      <c r="N19" s="30"/>
      <c r="O19" s="34">
        <f>SUM(O9:O12)+O15-O18</f>
        <v>0</v>
      </c>
      <c r="P19" s="30"/>
      <c r="Q19" s="34">
        <f>SUM(Q9:Q12)+Q16+Q17+Q15-Q18</f>
        <v>0</v>
      </c>
    </row>
    <row r="20" spans="1:17" x14ac:dyDescent="0.3">
      <c r="A20" s="6"/>
      <c r="B20" s="6"/>
      <c r="C20" s="34"/>
      <c r="D20" s="30"/>
      <c r="E20" s="34"/>
      <c r="F20" s="30"/>
      <c r="G20" s="34"/>
      <c r="H20" s="30"/>
      <c r="I20" s="34"/>
      <c r="J20" s="30"/>
      <c r="K20" s="34"/>
      <c r="L20" s="30"/>
      <c r="M20" s="34"/>
      <c r="N20" s="30"/>
      <c r="O20" s="34"/>
      <c r="P20" s="30"/>
      <c r="Q20" s="34"/>
    </row>
    <row r="21" spans="1:17" x14ac:dyDescent="0.3">
      <c r="A21" s="75" t="s">
        <v>155</v>
      </c>
      <c r="B21" s="16"/>
      <c r="C21" s="93">
        <v>56758223</v>
      </c>
      <c r="D21" s="77"/>
      <c r="E21" s="93">
        <v>-3952306</v>
      </c>
      <c r="F21" s="77"/>
      <c r="G21" s="93">
        <v>1455281</v>
      </c>
      <c r="H21" s="77"/>
      <c r="I21" s="93">
        <v>48996</v>
      </c>
      <c r="J21" s="77"/>
      <c r="K21" s="93">
        <v>-1965955</v>
      </c>
      <c r="L21" s="77"/>
      <c r="M21" s="93">
        <v>40842148</v>
      </c>
      <c r="N21" s="77"/>
      <c r="O21" s="93">
        <v>113985260</v>
      </c>
      <c r="P21" s="77"/>
      <c r="Q21" s="93">
        <v>207171647</v>
      </c>
    </row>
    <row r="22" spans="1:17" x14ac:dyDescent="0.3">
      <c r="A22" s="74" t="s">
        <v>151</v>
      </c>
      <c r="B22" s="20"/>
      <c r="C22" s="78">
        <v>0</v>
      </c>
      <c r="D22" s="80"/>
      <c r="E22" s="78">
        <v>0</v>
      </c>
      <c r="F22" s="77"/>
      <c r="G22" s="78">
        <v>0</v>
      </c>
      <c r="H22" s="80"/>
      <c r="I22" s="78">
        <v>0</v>
      </c>
      <c r="J22" s="80"/>
      <c r="K22" s="81">
        <v>0</v>
      </c>
      <c r="L22" s="80"/>
      <c r="M22" s="78">
        <v>0</v>
      </c>
      <c r="N22" s="80"/>
      <c r="O22" s="81">
        <v>-3845639</v>
      </c>
      <c r="P22" s="80"/>
      <c r="Q22" s="81">
        <v>-3845639</v>
      </c>
    </row>
    <row r="23" spans="1:17" ht="43.2" x14ac:dyDescent="0.3">
      <c r="A23" s="74" t="s">
        <v>152</v>
      </c>
      <c r="B23" s="20"/>
      <c r="C23" s="78">
        <v>0</v>
      </c>
      <c r="D23" s="80"/>
      <c r="E23" s="78">
        <v>0</v>
      </c>
      <c r="F23" s="77"/>
      <c r="G23" s="78">
        <v>0</v>
      </c>
      <c r="H23" s="80"/>
      <c r="I23" s="78">
        <v>0</v>
      </c>
      <c r="J23" s="80"/>
      <c r="K23" s="78">
        <v>851620</v>
      </c>
      <c r="L23" s="80"/>
      <c r="M23" s="78">
        <v>0</v>
      </c>
      <c r="N23" s="80"/>
      <c r="O23" s="78">
        <v>0</v>
      </c>
      <c r="P23" s="80"/>
      <c r="Q23" s="78">
        <v>851620</v>
      </c>
    </row>
    <row r="24" spans="1:17" ht="15" thickBot="1" x14ac:dyDescent="0.35">
      <c r="A24" s="74" t="s">
        <v>75</v>
      </c>
      <c r="B24" s="7"/>
      <c r="C24" s="82">
        <v>0</v>
      </c>
      <c r="D24" s="80"/>
      <c r="E24" s="82">
        <v>0</v>
      </c>
      <c r="F24" s="77"/>
      <c r="G24" s="82">
        <v>0</v>
      </c>
      <c r="H24" s="80"/>
      <c r="I24" s="82">
        <v>0</v>
      </c>
      <c r="J24" s="80"/>
      <c r="K24" s="83">
        <v>-231031</v>
      </c>
      <c r="L24" s="80"/>
      <c r="M24" s="83">
        <v>-7658894</v>
      </c>
      <c r="N24" s="80"/>
      <c r="O24" s="83"/>
      <c r="P24" s="80"/>
      <c r="Q24" s="83">
        <v>-7889925</v>
      </c>
    </row>
    <row r="25" spans="1:17" ht="15" thickBot="1" x14ac:dyDescent="0.35">
      <c r="A25" s="75" t="s">
        <v>153</v>
      </c>
      <c r="B25" s="107"/>
      <c r="C25" s="89">
        <v>0</v>
      </c>
      <c r="D25" s="77"/>
      <c r="E25" s="82">
        <v>0</v>
      </c>
      <c r="F25" s="77"/>
      <c r="G25" s="82">
        <v>0</v>
      </c>
      <c r="H25" s="77"/>
      <c r="I25" s="89">
        <v>0</v>
      </c>
      <c r="J25" s="77"/>
      <c r="K25" s="90">
        <v>620589</v>
      </c>
      <c r="L25" s="77"/>
      <c r="M25" s="90">
        <v>-7658894</v>
      </c>
      <c r="N25" s="77"/>
      <c r="O25" s="90">
        <v>-3845639</v>
      </c>
      <c r="P25" s="77"/>
      <c r="Q25" s="90">
        <v>-10883944</v>
      </c>
    </row>
    <row r="26" spans="1:17" x14ac:dyDescent="0.3">
      <c r="A26" s="75" t="s">
        <v>2</v>
      </c>
      <c r="B26" s="107"/>
      <c r="C26" s="78"/>
      <c r="D26" s="80"/>
      <c r="E26" s="78">
        <v>0</v>
      </c>
      <c r="F26" s="80"/>
      <c r="G26" s="78"/>
      <c r="H26" s="80"/>
      <c r="I26" s="78"/>
      <c r="J26" s="80"/>
      <c r="K26" s="78"/>
      <c r="L26" s="80"/>
      <c r="M26" s="78"/>
      <c r="N26" s="80"/>
      <c r="O26" s="78"/>
      <c r="P26" s="77"/>
      <c r="Q26" s="78">
        <v>2417661</v>
      </c>
    </row>
    <row r="27" spans="1:17" x14ac:dyDescent="0.3">
      <c r="A27" s="74" t="s">
        <v>121</v>
      </c>
      <c r="B27" s="1"/>
      <c r="C27" s="78">
        <v>0</v>
      </c>
      <c r="D27" s="80"/>
      <c r="E27" s="78">
        <v>2417661</v>
      </c>
      <c r="F27" s="80"/>
      <c r="G27" s="78">
        <v>0</v>
      </c>
      <c r="H27" s="80"/>
      <c r="I27" s="78">
        <v>0</v>
      </c>
      <c r="J27" s="80"/>
      <c r="K27" s="78">
        <v>0</v>
      </c>
      <c r="L27" s="80"/>
      <c r="M27" s="78">
        <v>0</v>
      </c>
      <c r="N27" s="80"/>
      <c r="O27" s="78">
        <v>0</v>
      </c>
      <c r="P27" s="77"/>
      <c r="Q27" s="78">
        <v>2417661</v>
      </c>
    </row>
    <row r="28" spans="1:17" ht="22.2" thickBot="1" x14ac:dyDescent="0.35">
      <c r="A28" s="74" t="s">
        <v>122</v>
      </c>
      <c r="B28" s="1"/>
      <c r="C28" s="78">
        <v>0</v>
      </c>
      <c r="D28" s="80"/>
      <c r="E28" s="78">
        <v>0</v>
      </c>
      <c r="F28" s="80"/>
      <c r="G28" s="78">
        <v>-2782887</v>
      </c>
      <c r="H28" s="80"/>
      <c r="I28" s="78">
        <v>0</v>
      </c>
      <c r="J28" s="80"/>
      <c r="K28" s="81">
        <v>0</v>
      </c>
      <c r="L28" s="80"/>
      <c r="M28" s="81">
        <v>0</v>
      </c>
      <c r="N28" s="80"/>
      <c r="O28" s="78">
        <v>0</v>
      </c>
      <c r="P28" s="77"/>
      <c r="Q28" s="78">
        <v>-2782887</v>
      </c>
    </row>
    <row r="29" spans="1:17" ht="15" thickBot="1" x14ac:dyDescent="0.35">
      <c r="A29" s="75" t="s">
        <v>156</v>
      </c>
      <c r="B29" s="7"/>
      <c r="C29" s="91">
        <v>56758223</v>
      </c>
      <c r="D29" s="77"/>
      <c r="E29" s="92">
        <v>-1534645</v>
      </c>
      <c r="F29" s="77"/>
      <c r="G29" s="92">
        <v>-1327606</v>
      </c>
      <c r="H29" s="77"/>
      <c r="I29" s="91">
        <v>48996</v>
      </c>
      <c r="J29" s="77"/>
      <c r="K29" s="91">
        <v>-1345366</v>
      </c>
      <c r="L29" s="77"/>
      <c r="M29" s="91">
        <v>33183254</v>
      </c>
      <c r="N29" s="77"/>
      <c r="O29" s="91">
        <v>110139621</v>
      </c>
      <c r="P29" s="77"/>
      <c r="Q29" s="91">
        <v>195922477</v>
      </c>
    </row>
    <row r="30" spans="1:17" ht="15" thickTop="1" x14ac:dyDescent="0.3">
      <c r="C30" s="35">
        <f>SUM(C21:C24)+SUM(C27:C28)-C29</f>
        <v>0</v>
      </c>
      <c r="E30" s="35">
        <f>SUM(E21:E24)+SUM(E27:E28)-E29</f>
        <v>0</v>
      </c>
      <c r="G30" s="35">
        <f>SUM(G21:G24)+SUM(G27:G28)-G29</f>
        <v>0</v>
      </c>
      <c r="I30" s="35">
        <f>SUM(I21:I24)+SUM(I27:I28)-I29</f>
        <v>0</v>
      </c>
      <c r="K30" s="35">
        <f>SUM(K21:K24)+SUM(K27:K28)-K29</f>
        <v>0</v>
      </c>
      <c r="M30" s="35">
        <f>SUM(M21:M24)+SUM(M27:M28)-M29</f>
        <v>0</v>
      </c>
      <c r="O30" s="35">
        <f>SUM(O21:O24)+SUM(O27:O28)-O29</f>
        <v>0</v>
      </c>
      <c r="Q30" s="35">
        <f>SUM(Q21:Q24)+SUM(Q27:Q28)-Q29</f>
        <v>0</v>
      </c>
    </row>
    <row r="31" spans="1:17" x14ac:dyDescent="0.3">
      <c r="C31" s="35">
        <f>SUM(C22:C24)-C25</f>
        <v>0</v>
      </c>
      <c r="E31" s="35">
        <f>SUM(E22:E24)-E25</f>
        <v>0</v>
      </c>
      <c r="G31" s="35">
        <f>SUM(G22:G24)-G25</f>
        <v>0</v>
      </c>
      <c r="I31" s="35">
        <f>SUM(I22:I24)-I25</f>
        <v>0</v>
      </c>
      <c r="K31" s="35">
        <f>SUM(K22:K24)-K25</f>
        <v>0</v>
      </c>
      <c r="M31" s="35">
        <f>SUM(M22:M24)-M25</f>
        <v>0</v>
      </c>
      <c r="O31" s="35">
        <f>SUM(O22:O24)-O25</f>
        <v>0</v>
      </c>
      <c r="Q31" s="35">
        <f>SUM(Q22:Q24)-Q25</f>
        <v>0</v>
      </c>
    </row>
    <row r="34" spans="3:7" x14ac:dyDescent="0.3">
      <c r="C34" s="133"/>
      <c r="D34" s="131"/>
      <c r="E34" s="133"/>
      <c r="F34" s="131"/>
      <c r="G34" s="133"/>
    </row>
    <row r="35" spans="3:7" x14ac:dyDescent="0.3">
      <c r="C35" s="131"/>
      <c r="D35" s="131"/>
      <c r="E35" s="131"/>
      <c r="F35" s="131"/>
      <c r="G35" s="131"/>
    </row>
    <row r="36" spans="3:7" x14ac:dyDescent="0.3">
      <c r="C36" s="132" t="s">
        <v>166</v>
      </c>
      <c r="D36" s="131"/>
      <c r="E36" s="132" t="s">
        <v>167</v>
      </c>
      <c r="F36" s="131"/>
      <c r="G36" s="132" t="s">
        <v>168</v>
      </c>
    </row>
    <row r="37" spans="3:7" x14ac:dyDescent="0.3">
      <c r="C37" s="132"/>
      <c r="D37" s="131"/>
      <c r="E37" s="131"/>
      <c r="F37" s="131"/>
      <c r="G37" s="132"/>
    </row>
    <row r="38" spans="3:7" x14ac:dyDescent="0.3">
      <c r="C38" s="132" t="s">
        <v>169</v>
      </c>
      <c r="D38" s="131"/>
      <c r="E38" s="132" t="s">
        <v>170</v>
      </c>
      <c r="F38" s="131"/>
      <c r="G38" s="132" t="s">
        <v>169</v>
      </c>
    </row>
    <row r="39" spans="3:7" x14ac:dyDescent="0.3">
      <c r="C39" s="132" t="s">
        <v>171</v>
      </c>
      <c r="D39" s="131"/>
      <c r="E39" s="132" t="s">
        <v>172</v>
      </c>
      <c r="F39" s="131"/>
      <c r="G39" s="132" t="s">
        <v>173</v>
      </c>
    </row>
    <row r="40" spans="3:7" x14ac:dyDescent="0.3">
      <c r="C40" s="132" t="s">
        <v>172</v>
      </c>
      <c r="D40" s="131"/>
      <c r="E40" s="132" t="s">
        <v>174</v>
      </c>
      <c r="F40" s="131"/>
      <c r="G40" s="131"/>
    </row>
  </sheetData>
  <mergeCells count="17">
    <mergeCell ref="A7:A8"/>
    <mergeCell ref="B7:B8"/>
    <mergeCell ref="D7:D8"/>
    <mergeCell ref="E7:E8"/>
    <mergeCell ref="F7:F8"/>
    <mergeCell ref="B25:B26"/>
    <mergeCell ref="Q7:Q8"/>
    <mergeCell ref="B13:B14"/>
    <mergeCell ref="H7:H8"/>
    <mergeCell ref="I7:I8"/>
    <mergeCell ref="J7:J8"/>
    <mergeCell ref="M7:M8"/>
    <mergeCell ref="N7:N8"/>
    <mergeCell ref="P7:P8"/>
    <mergeCell ref="K7:K8"/>
    <mergeCell ref="L7:L8"/>
    <mergeCell ref="G7:G8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3"/>
  <sheetViews>
    <sheetView zoomScaleNormal="100" workbookViewId="0">
      <selection activeCell="J13" sqref="J13"/>
    </sheetView>
  </sheetViews>
  <sheetFormatPr defaultRowHeight="14.4" x14ac:dyDescent="0.3"/>
  <cols>
    <col min="1" max="1" width="62" customWidth="1"/>
    <col min="3" max="3" width="17.33203125" customWidth="1"/>
    <col min="4" max="4" width="13.44140625" bestFit="1" customWidth="1"/>
    <col min="5" max="5" width="17.33203125" customWidth="1"/>
  </cols>
  <sheetData>
    <row r="1" spans="1:6" ht="15.6" x14ac:dyDescent="0.3">
      <c r="A1" s="42" t="s">
        <v>124</v>
      </c>
    </row>
    <row r="2" spans="1:6" x14ac:dyDescent="0.3">
      <c r="A2" s="43"/>
    </row>
    <row r="3" spans="1:6" x14ac:dyDescent="0.3">
      <c r="A3" s="17" t="s">
        <v>116</v>
      </c>
    </row>
    <row r="4" spans="1:6" x14ac:dyDescent="0.3">
      <c r="A4" s="17" t="s">
        <v>157</v>
      </c>
    </row>
    <row r="5" spans="1:6" x14ac:dyDescent="0.3">
      <c r="A5" s="36" t="s">
        <v>123</v>
      </c>
    </row>
    <row r="6" spans="1:6" x14ac:dyDescent="0.3">
      <c r="A6" s="15"/>
    </row>
    <row r="7" spans="1:6" ht="26.4" x14ac:dyDescent="0.3">
      <c r="A7" s="115"/>
      <c r="B7" s="116" t="s">
        <v>0</v>
      </c>
      <c r="C7" s="23" t="s">
        <v>126</v>
      </c>
      <c r="D7" s="23"/>
      <c r="E7" s="23" t="s">
        <v>126</v>
      </c>
    </row>
    <row r="8" spans="1:6" x14ac:dyDescent="0.3">
      <c r="A8" s="115"/>
      <c r="B8" s="116"/>
      <c r="C8" s="23" t="s">
        <v>132</v>
      </c>
      <c r="D8" s="23"/>
      <c r="E8" s="39" t="s">
        <v>133</v>
      </c>
    </row>
    <row r="9" spans="1:6" ht="15" thickBot="1" x14ac:dyDescent="0.35">
      <c r="A9" s="115"/>
      <c r="B9" s="116"/>
      <c r="C9" s="25" t="s">
        <v>2</v>
      </c>
      <c r="D9" s="23"/>
      <c r="E9" s="25" t="s">
        <v>2</v>
      </c>
    </row>
    <row r="10" spans="1:6" x14ac:dyDescent="0.3">
      <c r="A10" s="18" t="s">
        <v>78</v>
      </c>
      <c r="B10" s="3"/>
      <c r="C10" s="3"/>
      <c r="D10" s="3"/>
      <c r="E10" s="3"/>
    </row>
    <row r="11" spans="1:6" x14ac:dyDescent="0.3">
      <c r="A11" s="4" t="s">
        <v>117</v>
      </c>
      <c r="B11" s="22"/>
      <c r="C11" s="95">
        <v>-5139573</v>
      </c>
      <c r="D11" s="96"/>
      <c r="E11" s="96">
        <v>-6554310</v>
      </c>
      <c r="F11" s="18"/>
    </row>
    <row r="12" spans="1:6" x14ac:dyDescent="0.3">
      <c r="A12" s="24" t="s">
        <v>79</v>
      </c>
      <c r="B12" s="12"/>
      <c r="C12" s="97"/>
      <c r="D12" s="64"/>
      <c r="E12" s="97"/>
      <c r="F12" s="28"/>
    </row>
    <row r="13" spans="1:6" x14ac:dyDescent="0.3">
      <c r="A13" s="40" t="s">
        <v>80</v>
      </c>
      <c r="B13" s="12">
        <v>11</v>
      </c>
      <c r="C13" s="97">
        <v>26884847</v>
      </c>
      <c r="D13" s="64"/>
      <c r="E13" s="64">
        <v>20307264</v>
      </c>
      <c r="F13" s="28"/>
    </row>
    <row r="14" spans="1:6" x14ac:dyDescent="0.3">
      <c r="A14" s="40" t="s">
        <v>81</v>
      </c>
      <c r="B14" s="12"/>
      <c r="C14" s="97">
        <v>-7280137</v>
      </c>
      <c r="D14" s="64"/>
      <c r="E14" s="64">
        <v>-95026</v>
      </c>
      <c r="F14" s="28"/>
    </row>
    <row r="15" spans="1:6" ht="39.6" x14ac:dyDescent="0.3">
      <c r="A15" s="40" t="s">
        <v>82</v>
      </c>
      <c r="B15" s="12" t="s">
        <v>83</v>
      </c>
      <c r="C15" s="97">
        <v>54588</v>
      </c>
      <c r="D15" s="64"/>
      <c r="E15" s="64">
        <v>-48639</v>
      </c>
      <c r="F15" s="28"/>
    </row>
    <row r="16" spans="1:6" x14ac:dyDescent="0.3">
      <c r="A16" s="40" t="s">
        <v>158</v>
      </c>
      <c r="B16" s="12">
        <v>13</v>
      </c>
      <c r="C16" s="97">
        <v>301510</v>
      </c>
      <c r="D16" s="64"/>
      <c r="E16" s="64">
        <v>-84668</v>
      </c>
      <c r="F16" s="28"/>
    </row>
    <row r="17" spans="1:7" x14ac:dyDescent="0.3">
      <c r="A17" s="40" t="s">
        <v>84</v>
      </c>
      <c r="B17" s="12">
        <v>22</v>
      </c>
      <c r="C17" s="97">
        <v>485682</v>
      </c>
      <c r="D17" s="64"/>
      <c r="E17" s="64">
        <v>471077</v>
      </c>
      <c r="F17" s="28"/>
    </row>
    <row r="18" spans="1:7" x14ac:dyDescent="0.3">
      <c r="A18" s="40" t="s">
        <v>159</v>
      </c>
      <c r="B18" s="12" t="s">
        <v>161</v>
      </c>
      <c r="C18" s="97">
        <v>15610478</v>
      </c>
      <c r="D18" s="64"/>
      <c r="E18" s="64">
        <v>10471631</v>
      </c>
      <c r="F18" s="28"/>
    </row>
    <row r="19" spans="1:7" x14ac:dyDescent="0.3">
      <c r="A19" s="40" t="s">
        <v>85</v>
      </c>
      <c r="B19" s="12">
        <v>20</v>
      </c>
      <c r="C19" s="97">
        <v>2036088</v>
      </c>
      <c r="D19" s="64"/>
      <c r="E19" s="64">
        <v>195006</v>
      </c>
      <c r="F19" s="28"/>
    </row>
    <row r="20" spans="1:7" x14ac:dyDescent="0.3">
      <c r="A20" s="40" t="s">
        <v>26</v>
      </c>
      <c r="B20" s="12"/>
      <c r="C20" s="97">
        <v>1141598</v>
      </c>
      <c r="D20" s="64"/>
      <c r="E20" s="64">
        <v>1680785</v>
      </c>
      <c r="F20" s="28"/>
    </row>
    <row r="21" spans="1:7" x14ac:dyDescent="0.3">
      <c r="A21" s="40" t="s">
        <v>86</v>
      </c>
      <c r="B21" s="12"/>
      <c r="C21" s="97">
        <v>-2650945</v>
      </c>
      <c r="D21" s="64"/>
      <c r="E21" s="64">
        <v>-2135932</v>
      </c>
      <c r="F21" s="28"/>
    </row>
    <row r="22" spans="1:7" x14ac:dyDescent="0.3">
      <c r="A22" s="40" t="s">
        <v>87</v>
      </c>
      <c r="B22" s="12"/>
      <c r="C22" s="97">
        <v>9752989</v>
      </c>
      <c r="D22" s="64"/>
      <c r="E22" s="64">
        <v>6141348</v>
      </c>
      <c r="F22" s="28"/>
    </row>
    <row r="23" spans="1:7" ht="15" thickBot="1" x14ac:dyDescent="0.35">
      <c r="A23" s="40" t="s">
        <v>160</v>
      </c>
      <c r="B23" s="12">
        <v>19</v>
      </c>
      <c r="C23" s="64">
        <v>-2782887</v>
      </c>
      <c r="D23" s="64"/>
      <c r="E23" s="64">
        <v>669225</v>
      </c>
      <c r="F23" s="28"/>
    </row>
    <row r="24" spans="1:7" ht="26.4" x14ac:dyDescent="0.3">
      <c r="A24" s="18" t="s">
        <v>88</v>
      </c>
      <c r="B24" s="22"/>
      <c r="C24" s="98">
        <v>38414238</v>
      </c>
      <c r="D24" s="96"/>
      <c r="E24" s="99">
        <v>31017761</v>
      </c>
      <c r="F24" s="33">
        <f>SUM(C11:C23)-C24</f>
        <v>0</v>
      </c>
      <c r="G24" s="33">
        <f>SUM(E11:E23)-E24</f>
        <v>0</v>
      </c>
    </row>
    <row r="25" spans="1:7" x14ac:dyDescent="0.3">
      <c r="A25" s="40" t="s">
        <v>89</v>
      </c>
      <c r="B25" s="12"/>
      <c r="C25" s="97">
        <v>-6125101</v>
      </c>
      <c r="D25" s="64"/>
      <c r="E25" s="64">
        <v>-3587117</v>
      </c>
      <c r="F25" s="3"/>
    </row>
    <row r="26" spans="1:7" x14ac:dyDescent="0.3">
      <c r="A26" s="40" t="s">
        <v>90</v>
      </c>
      <c r="B26" s="12"/>
      <c r="C26" s="97">
        <v>-5182307</v>
      </c>
      <c r="D26" s="64"/>
      <c r="E26" s="64">
        <v>-1196156</v>
      </c>
      <c r="F26" s="3"/>
    </row>
    <row r="27" spans="1:7" x14ac:dyDescent="0.3">
      <c r="A27" s="40" t="s">
        <v>91</v>
      </c>
      <c r="B27" s="12"/>
      <c r="C27" s="97">
        <v>-1867222</v>
      </c>
      <c r="D27" s="64"/>
      <c r="E27" s="64">
        <v>-2952110</v>
      </c>
      <c r="F27" s="3"/>
    </row>
    <row r="28" spans="1:7" ht="26.4" x14ac:dyDescent="0.3">
      <c r="A28" s="40" t="s">
        <v>92</v>
      </c>
      <c r="B28" s="12"/>
      <c r="C28" s="97">
        <v>-6975044</v>
      </c>
      <c r="D28" s="64"/>
      <c r="E28" s="64">
        <v>-6320803</v>
      </c>
      <c r="F28" s="3"/>
    </row>
    <row r="29" spans="1:7" x14ac:dyDescent="0.3">
      <c r="A29" s="40" t="s">
        <v>93</v>
      </c>
      <c r="B29" s="12"/>
      <c r="C29" s="97">
        <v>11210487</v>
      </c>
      <c r="D29" s="64"/>
      <c r="E29" s="64">
        <v>8336614</v>
      </c>
      <c r="F29" s="3"/>
    </row>
    <row r="30" spans="1:7" ht="15" thickBot="1" x14ac:dyDescent="0.35">
      <c r="A30" s="40" t="s">
        <v>94</v>
      </c>
      <c r="B30" s="12"/>
      <c r="C30" s="100">
        <v>-270390</v>
      </c>
      <c r="D30" s="64"/>
      <c r="E30" s="101">
        <v>245897</v>
      </c>
      <c r="F30" s="3"/>
    </row>
    <row r="31" spans="1:7" x14ac:dyDescent="0.3">
      <c r="A31" s="18" t="s">
        <v>95</v>
      </c>
      <c r="B31" s="22"/>
      <c r="C31" s="95">
        <v>29204661</v>
      </c>
      <c r="D31" s="96"/>
      <c r="E31" s="96">
        <v>25544086</v>
      </c>
      <c r="F31" s="33">
        <f>SUM(C24:C30)-C31</f>
        <v>0</v>
      </c>
      <c r="G31" s="33">
        <f>SUM(E24:E30)-E31</f>
        <v>0</v>
      </c>
    </row>
    <row r="32" spans="1:7" x14ac:dyDescent="0.3">
      <c r="A32" s="40" t="s">
        <v>96</v>
      </c>
      <c r="B32" s="12"/>
      <c r="C32" s="97">
        <v>-3904494</v>
      </c>
      <c r="D32" s="64"/>
      <c r="E32" s="64">
        <v>-5088967</v>
      </c>
      <c r="F32" s="3"/>
    </row>
    <row r="33" spans="1:7" ht="15" thickBot="1" x14ac:dyDescent="0.35">
      <c r="A33" s="40" t="s">
        <v>97</v>
      </c>
      <c r="B33" s="12"/>
      <c r="C33" s="100">
        <v>2655861</v>
      </c>
      <c r="D33" s="64"/>
      <c r="E33" s="101">
        <v>2135932</v>
      </c>
      <c r="F33" s="3"/>
    </row>
    <row r="34" spans="1:7" ht="27" thickBot="1" x14ac:dyDescent="0.35">
      <c r="A34" s="18" t="s">
        <v>98</v>
      </c>
      <c r="B34" s="22"/>
      <c r="C34" s="102">
        <v>27956028</v>
      </c>
      <c r="D34" s="96"/>
      <c r="E34" s="49">
        <v>22591051</v>
      </c>
      <c r="F34" s="33">
        <f>SUM(C31:C33)-C34</f>
        <v>0</v>
      </c>
      <c r="G34" s="33">
        <f>SUM(E31:E33)-E34</f>
        <v>0</v>
      </c>
    </row>
    <row r="35" spans="1:7" x14ac:dyDescent="0.3">
      <c r="A35" s="11"/>
      <c r="B35" s="12"/>
      <c r="C35" s="97"/>
      <c r="D35" s="63"/>
      <c r="E35" s="97"/>
      <c r="F35" s="3"/>
    </row>
    <row r="36" spans="1:7" x14ac:dyDescent="0.3">
      <c r="A36" s="18" t="s">
        <v>99</v>
      </c>
      <c r="B36" s="12"/>
      <c r="C36" s="97"/>
      <c r="D36" s="63"/>
      <c r="E36" s="97"/>
      <c r="F36" s="3"/>
    </row>
    <row r="37" spans="1:7" x14ac:dyDescent="0.3">
      <c r="A37" s="41" t="s">
        <v>100</v>
      </c>
      <c r="B37" s="12"/>
      <c r="C37" s="97">
        <v>-12593036</v>
      </c>
      <c r="D37" s="64"/>
      <c r="E37" s="64">
        <v>-8260503</v>
      </c>
      <c r="F37" s="3"/>
    </row>
    <row r="38" spans="1:7" x14ac:dyDescent="0.3">
      <c r="A38" s="41" t="s">
        <v>162</v>
      </c>
      <c r="B38" s="12"/>
      <c r="C38" s="97">
        <v>23242325</v>
      </c>
      <c r="D38" s="64"/>
      <c r="E38" s="45" t="s">
        <v>54</v>
      </c>
      <c r="F38" s="3"/>
    </row>
    <row r="39" spans="1:7" x14ac:dyDescent="0.3">
      <c r="A39" s="41" t="s">
        <v>101</v>
      </c>
      <c r="B39" s="12"/>
      <c r="C39" s="97">
        <v>937182</v>
      </c>
      <c r="D39" s="64"/>
      <c r="E39" s="64">
        <v>150420</v>
      </c>
      <c r="F39" s="3"/>
    </row>
    <row r="40" spans="1:7" x14ac:dyDescent="0.3">
      <c r="A40" s="41" t="s">
        <v>102</v>
      </c>
      <c r="B40" s="12"/>
      <c r="C40" s="97">
        <v>-101014</v>
      </c>
      <c r="D40" s="64"/>
      <c r="E40" s="64">
        <v>-333868</v>
      </c>
      <c r="F40" s="3"/>
    </row>
    <row r="41" spans="1:7" x14ac:dyDescent="0.3">
      <c r="A41" s="41" t="s">
        <v>103</v>
      </c>
      <c r="B41" s="12"/>
      <c r="C41" s="97">
        <v>-707096</v>
      </c>
      <c r="D41" s="64"/>
      <c r="E41" s="64">
        <v>-557546</v>
      </c>
      <c r="F41" s="3"/>
    </row>
    <row r="42" spans="1:7" ht="15" thickBot="1" x14ac:dyDescent="0.35">
      <c r="A42" s="41" t="s">
        <v>104</v>
      </c>
      <c r="B42" s="12"/>
      <c r="C42" s="100">
        <v>64281</v>
      </c>
      <c r="D42" s="64"/>
      <c r="E42" s="101">
        <v>226081</v>
      </c>
      <c r="F42" s="3"/>
    </row>
    <row r="43" spans="1:7" ht="27" thickBot="1" x14ac:dyDescent="0.35">
      <c r="A43" s="18" t="s">
        <v>105</v>
      </c>
      <c r="B43" s="22"/>
      <c r="C43" s="102">
        <v>10842642</v>
      </c>
      <c r="D43" s="96"/>
      <c r="E43" s="49">
        <v>-8775416</v>
      </c>
      <c r="F43" s="33">
        <f>SUM(C37:C42)-C43</f>
        <v>0</v>
      </c>
      <c r="G43" s="33">
        <f>SUM(E37:E42)-E43</f>
        <v>0</v>
      </c>
    </row>
    <row r="44" spans="1:7" x14ac:dyDescent="0.3">
      <c r="C44" s="63"/>
      <c r="D44" s="63"/>
      <c r="E44" s="63"/>
    </row>
    <row r="45" spans="1:7" ht="39.6" x14ac:dyDescent="0.3">
      <c r="A45" s="108"/>
      <c r="B45" s="9" t="s">
        <v>118</v>
      </c>
      <c r="C45" s="103" t="s">
        <v>126</v>
      </c>
      <c r="D45" s="103"/>
      <c r="E45" s="103" t="s">
        <v>126</v>
      </c>
      <c r="F45" s="116"/>
    </row>
    <row r="46" spans="1:7" x14ac:dyDescent="0.3">
      <c r="A46" s="108"/>
      <c r="B46" s="9" t="s">
        <v>119</v>
      </c>
      <c r="C46" s="103" t="s">
        <v>132</v>
      </c>
      <c r="D46" s="103"/>
      <c r="E46" s="103" t="s">
        <v>133</v>
      </c>
      <c r="F46" s="116"/>
    </row>
    <row r="47" spans="1:7" ht="15" thickBot="1" x14ac:dyDescent="0.35">
      <c r="A47" s="108"/>
      <c r="B47" s="2"/>
      <c r="C47" s="104" t="s">
        <v>2</v>
      </c>
      <c r="D47" s="103"/>
      <c r="E47" s="104" t="s">
        <v>2</v>
      </c>
      <c r="F47" s="116"/>
    </row>
    <row r="48" spans="1:7" x14ac:dyDescent="0.3">
      <c r="A48" s="18" t="s">
        <v>106</v>
      </c>
      <c r="B48" s="12"/>
      <c r="C48" s="64"/>
      <c r="D48" s="63"/>
      <c r="E48" s="64"/>
      <c r="F48" s="3"/>
    </row>
    <row r="49" spans="1:7" x14ac:dyDescent="0.3">
      <c r="A49" s="41" t="s">
        <v>107</v>
      </c>
      <c r="B49" s="12">
        <v>23</v>
      </c>
      <c r="C49" s="105">
        <v>-24820538</v>
      </c>
      <c r="D49" s="45"/>
      <c r="E49" s="45">
        <v>-19576787</v>
      </c>
      <c r="F49" s="3"/>
    </row>
    <row r="50" spans="1:7" x14ac:dyDescent="0.3">
      <c r="A50" s="41" t="s">
        <v>108</v>
      </c>
      <c r="B50" s="12">
        <v>23</v>
      </c>
      <c r="C50" s="105">
        <v>-7008697</v>
      </c>
      <c r="D50" s="45"/>
      <c r="E50" s="45">
        <v>-5352061</v>
      </c>
      <c r="F50" s="3"/>
    </row>
    <row r="51" spans="1:7" ht="26.4" x14ac:dyDescent="0.3">
      <c r="A51" s="41" t="s">
        <v>109</v>
      </c>
      <c r="B51" s="12">
        <v>23</v>
      </c>
      <c r="C51" s="45">
        <v>-6995</v>
      </c>
      <c r="D51" s="45"/>
      <c r="E51" s="45">
        <v>-17045236</v>
      </c>
      <c r="F51" s="3"/>
    </row>
    <row r="52" spans="1:7" x14ac:dyDescent="0.3">
      <c r="A52" s="41" t="s">
        <v>110</v>
      </c>
      <c r="B52" s="117">
        <v>23</v>
      </c>
      <c r="C52" s="45">
        <v>2739854</v>
      </c>
      <c r="D52" s="45"/>
      <c r="E52" s="45">
        <v>17000000</v>
      </c>
      <c r="F52" s="3"/>
    </row>
    <row r="53" spans="1:7" x14ac:dyDescent="0.3">
      <c r="A53" s="41" t="s">
        <v>163</v>
      </c>
      <c r="B53" s="117"/>
      <c r="C53" s="45" t="s">
        <v>54</v>
      </c>
      <c r="D53" s="45"/>
      <c r="E53" s="45">
        <v>54256673</v>
      </c>
      <c r="F53" s="3"/>
    </row>
    <row r="54" spans="1:7" x14ac:dyDescent="0.3">
      <c r="A54" s="41" t="s">
        <v>164</v>
      </c>
      <c r="B54" s="12"/>
      <c r="C54" s="45">
        <v>2650244</v>
      </c>
      <c r="D54" s="45"/>
      <c r="E54" s="45" t="s">
        <v>54</v>
      </c>
      <c r="F54" s="3"/>
    </row>
    <row r="55" spans="1:7" ht="15" thickBot="1" x14ac:dyDescent="0.35">
      <c r="A55" s="41" t="s">
        <v>165</v>
      </c>
      <c r="B55" s="12"/>
      <c r="C55" s="45">
        <v>-232583</v>
      </c>
      <c r="D55" s="45"/>
      <c r="E55" s="45" t="s">
        <v>54</v>
      </c>
      <c r="F55" s="3"/>
    </row>
    <row r="56" spans="1:7" ht="27" thickBot="1" x14ac:dyDescent="0.35">
      <c r="A56" s="18" t="s">
        <v>128</v>
      </c>
      <c r="B56" s="22"/>
      <c r="C56" s="46">
        <v>-26678715</v>
      </c>
      <c r="D56" s="47"/>
      <c r="E56" s="46">
        <v>29282589</v>
      </c>
      <c r="F56" s="33">
        <f>SUM(C49:C55)-C56</f>
        <v>0</v>
      </c>
      <c r="G56" s="33">
        <f>SUM(E49:E55)-E56</f>
        <v>0</v>
      </c>
    </row>
    <row r="57" spans="1:7" ht="26.4" x14ac:dyDescent="0.3">
      <c r="A57" s="18" t="s">
        <v>111</v>
      </c>
      <c r="B57" s="22"/>
      <c r="C57" s="47">
        <v>12119955</v>
      </c>
      <c r="D57" s="47"/>
      <c r="E57" s="47">
        <v>43098224</v>
      </c>
      <c r="F57" s="33">
        <f>C57-C56-C43-C34</f>
        <v>0</v>
      </c>
      <c r="G57" s="33">
        <f>E57-E56-E43-E34</f>
        <v>0</v>
      </c>
    </row>
    <row r="58" spans="1:7" x14ac:dyDescent="0.3">
      <c r="A58" s="11"/>
      <c r="B58" s="12"/>
      <c r="C58" s="64"/>
      <c r="D58" s="63"/>
      <c r="E58" s="64"/>
      <c r="F58" s="3"/>
    </row>
    <row r="59" spans="1:7" ht="26.4" x14ac:dyDescent="0.3">
      <c r="A59" s="41" t="s">
        <v>112</v>
      </c>
      <c r="B59" s="12"/>
      <c r="C59" s="45">
        <v>415789</v>
      </c>
      <c r="D59" s="45"/>
      <c r="E59" s="45">
        <v>-131955</v>
      </c>
      <c r="F59" s="3"/>
    </row>
    <row r="60" spans="1:7" x14ac:dyDescent="0.3">
      <c r="A60" s="40" t="s">
        <v>75</v>
      </c>
      <c r="B60" s="12"/>
      <c r="C60" s="45">
        <v>-10026203</v>
      </c>
      <c r="D60" s="45"/>
      <c r="E60" s="45">
        <v>-2449307</v>
      </c>
      <c r="F60" s="3"/>
    </row>
    <row r="61" spans="1:7" ht="26.4" x14ac:dyDescent="0.3">
      <c r="A61" s="40" t="s">
        <v>113</v>
      </c>
      <c r="B61" s="28"/>
      <c r="C61" s="45">
        <v>-1020</v>
      </c>
      <c r="D61" s="45"/>
      <c r="E61" s="45">
        <v>-450</v>
      </c>
      <c r="F61" s="3"/>
    </row>
    <row r="62" spans="1:7" ht="15" thickBot="1" x14ac:dyDescent="0.35">
      <c r="A62" s="18" t="s">
        <v>129</v>
      </c>
      <c r="B62" s="12">
        <v>17</v>
      </c>
      <c r="C62" s="50">
        <v>256622307</v>
      </c>
      <c r="D62" s="47"/>
      <c r="E62" s="50">
        <v>124552167</v>
      </c>
    </row>
    <row r="63" spans="1:7" ht="15" thickBot="1" x14ac:dyDescent="0.35">
      <c r="A63" s="18" t="s">
        <v>130</v>
      </c>
      <c r="B63" s="12">
        <v>17</v>
      </c>
      <c r="C63" s="106">
        <v>259130828</v>
      </c>
      <c r="D63" s="47"/>
      <c r="E63" s="106">
        <v>165068679</v>
      </c>
      <c r="F63" s="33">
        <f>SUM(C57:C62)-C63</f>
        <v>0</v>
      </c>
      <c r="G63" s="33">
        <f>SUM(E57:E62)-E63</f>
        <v>0</v>
      </c>
    </row>
    <row r="64" spans="1:7" ht="15" thickTop="1" x14ac:dyDescent="0.3">
      <c r="C64" s="63"/>
      <c r="D64" s="63"/>
      <c r="E64" s="63"/>
    </row>
    <row r="67" spans="1:5" x14ac:dyDescent="0.3">
      <c r="A67" s="136"/>
      <c r="B67" s="134"/>
      <c r="C67" s="136"/>
      <c r="D67" s="134"/>
      <c r="E67" s="136"/>
    </row>
    <row r="68" spans="1:5" x14ac:dyDescent="0.3">
      <c r="A68" s="134"/>
      <c r="B68" s="134"/>
      <c r="C68" s="134"/>
      <c r="D68" s="134"/>
      <c r="E68" s="134"/>
    </row>
    <row r="69" spans="1:5" x14ac:dyDescent="0.3">
      <c r="A69" s="135" t="s">
        <v>166</v>
      </c>
      <c r="B69" s="134"/>
      <c r="C69" s="135" t="s">
        <v>167</v>
      </c>
      <c r="D69" s="134"/>
      <c r="E69" s="135" t="s">
        <v>168</v>
      </c>
    </row>
    <row r="70" spans="1:5" x14ac:dyDescent="0.3">
      <c r="A70" s="135"/>
      <c r="B70" s="134"/>
      <c r="C70" s="134"/>
      <c r="D70" s="134"/>
      <c r="E70" s="135"/>
    </row>
    <row r="71" spans="1:5" x14ac:dyDescent="0.3">
      <c r="A71" s="135" t="s">
        <v>169</v>
      </c>
      <c r="B71" s="134"/>
      <c r="C71" s="135" t="s">
        <v>170</v>
      </c>
      <c r="D71" s="134"/>
      <c r="E71" s="135" t="s">
        <v>169</v>
      </c>
    </row>
    <row r="72" spans="1:5" x14ac:dyDescent="0.3">
      <c r="A72" s="135" t="s">
        <v>171</v>
      </c>
      <c r="B72" s="134"/>
      <c r="C72" s="135" t="s">
        <v>172</v>
      </c>
      <c r="D72" s="134"/>
      <c r="E72" s="135" t="s">
        <v>173</v>
      </c>
    </row>
    <row r="73" spans="1:5" x14ac:dyDescent="0.3">
      <c r="A73" s="135" t="s">
        <v>172</v>
      </c>
      <c r="B73" s="134"/>
      <c r="C73" s="135" t="s">
        <v>174</v>
      </c>
      <c r="D73" s="134"/>
      <c r="E73" s="134"/>
    </row>
  </sheetData>
  <mergeCells count="5">
    <mergeCell ref="A7:A9"/>
    <mergeCell ref="B7:B9"/>
    <mergeCell ref="A45:A47"/>
    <mergeCell ref="F45:F47"/>
    <mergeCell ref="B52:B53"/>
  </mergeCells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О СОВОКУПНОМ ДОХОДЕ </vt:lpstr>
      <vt:lpstr>О ФИНАНСОВОМ ПОЛОЖЕНИИ</vt:lpstr>
      <vt:lpstr>ОБ ИЗМЕНЕНИЯХ В КАПИТАЛЕ</vt:lpstr>
      <vt:lpstr>О ДВИЖЕНИИ ДЕНЕЖНЫХ СРЕДСТВ</vt:lpstr>
      <vt:lpstr>'О ФИНАНСОВОМ ПОЛОЖЕНИИ'!OLE_LINK27</vt:lpstr>
      <vt:lpstr>'О ДВИЖЕНИИ ДЕНЕЖНЫХ СРЕДСТВ'!OLE_LINK37</vt:lpstr>
    </vt:vector>
  </TitlesOfParts>
  <Company>JSC Airastana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Irgibay Jemissov</dc:creator>
  <cp:lastModifiedBy>Anel Abdugulova</cp:lastModifiedBy>
  <dcterms:created xsi:type="dcterms:W3CDTF">2024-05-14T11:22:20Z</dcterms:created>
  <dcterms:modified xsi:type="dcterms:W3CDTF">2025-05-02T07:28:16Z</dcterms:modified>
</cp:coreProperties>
</file>