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ysa\OneDrive\Рабочий стол\жупар рабочая\Отчеты\Финансовая отчетность\ФО 2025 год\1 кв 2025\"/>
    </mc:Choice>
  </mc:AlternateContent>
  <xr:revisionPtr revIDLastSave="0" documentId="13_ncr:1_{F2441BD5-AAC7-4DA7-A546-10C89082F641}" xr6:coauthVersionLast="47" xr6:coauthVersionMax="47" xr10:uidLastSave="{00000000-0000-0000-0000-000000000000}"/>
  <bookViews>
    <workbookView xWindow="-108" yWindow="-108" windowWidth="23256" windowHeight="12456" activeTab="1" xr2:uid="{44349434-5AD4-4CB2-8994-3D8860A3922D}"/>
  </bookViews>
  <sheets>
    <sheet name="ББ-МСФО" sheetId="1" r:id="rId1"/>
    <sheet name="ОПиУ-МСФО" sheetId="2" r:id="rId2"/>
    <sheet name="ОДДС-МСФО" sheetId="3" r:id="rId3"/>
    <sheet name="ОИСК-МСФО" sheetId="4" r:id="rId4"/>
  </sheets>
  <externalReferences>
    <externalReference r:id="rId5"/>
  </externalReferences>
  <definedNames>
    <definedName name="_xlnm.Print_Area" localSheetId="0">'ББ-МСФО'!$A$1:$F$68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8" i="4" l="1"/>
  <c r="B25" i="4"/>
  <c r="A22" i="4"/>
  <c r="A16" i="4"/>
  <c r="A15" i="4"/>
  <c r="A11" i="4"/>
  <c r="G7" i="4"/>
  <c r="A6" i="4"/>
  <c r="A5" i="4"/>
  <c r="C3" i="4"/>
  <c r="C1" i="4"/>
  <c r="B48" i="3"/>
  <c r="B45" i="3"/>
  <c r="F7" i="3"/>
  <c r="A6" i="3"/>
  <c r="A5" i="3"/>
  <c r="C3" i="3"/>
  <c r="C1" i="3"/>
  <c r="B32" i="2"/>
  <c r="B29" i="2"/>
  <c r="F7" i="2"/>
  <c r="A6" i="2"/>
  <c r="A5" i="2"/>
  <c r="C3" i="2"/>
  <c r="C1" i="2"/>
  <c r="B66" i="1"/>
  <c r="B63" i="1"/>
  <c r="F7" i="1"/>
  <c r="B7" i="1"/>
  <c r="A6" i="1"/>
  <c r="C4" i="1"/>
  <c r="C1" i="1"/>
  <c r="A9" i="1" l="1"/>
</calcChain>
</file>

<file path=xl/sharedStrings.xml><?xml version="1.0" encoding="utf-8"?>
<sst xmlns="http://schemas.openxmlformats.org/spreadsheetml/2006/main" count="187" uniqueCount="125">
  <si>
    <t xml:space="preserve">Наименование материнской организации:   </t>
  </si>
  <si>
    <t xml:space="preserve">Форма отчетности:    </t>
  </si>
  <si>
    <t>Приме-
чание</t>
  </si>
  <si>
    <t>на конец
отчетного периода</t>
  </si>
  <si>
    <t>на начало
отчетного периода</t>
  </si>
  <si>
    <t>АКТИВЫ</t>
  </si>
  <si>
    <t>А</t>
  </si>
  <si>
    <t>Б</t>
  </si>
  <si>
    <t>С</t>
  </si>
  <si>
    <t>Долгосрочные активы</t>
  </si>
  <si>
    <t>Долгосрочный заем, выданный связанной стороне</t>
  </si>
  <si>
    <t>Инвестиционное имущество</t>
  </si>
  <si>
    <t>Основные средства</t>
  </si>
  <si>
    <t>Актив в форме права пользования</t>
  </si>
  <si>
    <t>Разведочные и оценочные активы</t>
  </si>
  <si>
    <t>Нематериальные активы</t>
  </si>
  <si>
    <t>Актив по отложенному налогу</t>
  </si>
  <si>
    <t>Прочие долгосрочные активы</t>
  </si>
  <si>
    <t>Денежные средства, ограниченные в использовании</t>
  </si>
  <si>
    <t>Итого долгосрочные активы</t>
  </si>
  <si>
    <t>Краткосрочные активы</t>
  </si>
  <si>
    <t>Денежные средства и их эквиваленты</t>
  </si>
  <si>
    <t>Краткосрочные финансовые активы</t>
  </si>
  <si>
    <t>Прочие краткосрочные финансовые активы</t>
  </si>
  <si>
    <t>Краткосрочная торговая и прочая дебеторская задолженность</t>
  </si>
  <si>
    <t>Текущий подоходный налог</t>
  </si>
  <si>
    <t>Товарно-материальные запасы</t>
  </si>
  <si>
    <t>Прочие краткосрочные активы</t>
  </si>
  <si>
    <t>Итого краткосрочные активы</t>
  </si>
  <si>
    <t>Активы, предназначенные для продажи</t>
  </si>
  <si>
    <t>Итого активы</t>
  </si>
  <si>
    <t>СОБСТВЕННЫЙ КАПИТАЛ И ОБЯЗАТЕЛЬСТВА</t>
  </si>
  <si>
    <t>Собственный капитал</t>
  </si>
  <si>
    <t>Уставный капитал</t>
  </si>
  <si>
    <t>Нераспределенная прибыль/(убыток)</t>
  </si>
  <si>
    <t>Итого собственный капитал</t>
  </si>
  <si>
    <t>Долгосрочные обязательства</t>
  </si>
  <si>
    <t>Долгосрочные финансовые обязательства</t>
  </si>
  <si>
    <t>Долгосрочная торговая и прочая кредиторская задолженность</t>
  </si>
  <si>
    <t>Долгосрочные оценочные обязательства</t>
  </si>
  <si>
    <t>Итого долгосрочные обязательства</t>
  </si>
  <si>
    <t>Краткосрочные обязательства</t>
  </si>
  <si>
    <t>Краткосрочные займы полученные</t>
  </si>
  <si>
    <t>Прочие краткосрочные финансовые обязательства</t>
  </si>
  <si>
    <t>Краткосрочная торговая и прочая кредиторская задолженность</t>
  </si>
  <si>
    <t>Краткосрочная задолженность по аренде</t>
  </si>
  <si>
    <t>Краткосрочные оценочные обязательства</t>
  </si>
  <si>
    <t>Текущие налоговые обязательства</t>
  </si>
  <si>
    <t>Вознаграждения работникам</t>
  </si>
  <si>
    <t>Авансы полученные</t>
  </si>
  <si>
    <t>Прочие налоги к уплате</t>
  </si>
  <si>
    <t>Итого краткосрочные обязательства</t>
  </si>
  <si>
    <t>Итого собственный капитал и обязательства</t>
  </si>
  <si>
    <t>Количество выпущенных акций</t>
  </si>
  <si>
    <t>Балансовая стоимость одной акции (в тенге)</t>
  </si>
  <si>
    <t xml:space="preserve">Руководитель </t>
  </si>
  <si>
    <t>/</t>
  </si>
  <si>
    <t>(фамилия, имя, отчество)</t>
  </si>
  <si>
    <t>(подпись)</t>
  </si>
  <si>
    <t xml:space="preserve">Главный бухгалтер </t>
  </si>
  <si>
    <t>Место печати</t>
  </si>
  <si>
    <t xml:space="preserve">Наименование материнской организации:    </t>
  </si>
  <si>
    <t xml:space="preserve">Форма отчетности:     </t>
  </si>
  <si>
    <t>Наименование показателей</t>
  </si>
  <si>
    <t xml:space="preserve">Выручка </t>
  </si>
  <si>
    <t>Себестоимость реализованных товаров и услуг</t>
  </si>
  <si>
    <t>Валовая прибыль</t>
  </si>
  <si>
    <t xml:space="preserve">Расходы по реализации </t>
  </si>
  <si>
    <t xml:space="preserve">Административные расходы </t>
  </si>
  <si>
    <t>Итого операционная прибыль (убыток)</t>
  </si>
  <si>
    <t>Финансовые доходы</t>
  </si>
  <si>
    <t>Финансовые расходы</t>
  </si>
  <si>
    <t>Прочие доходы</t>
  </si>
  <si>
    <t xml:space="preserve">Прочие расходы </t>
  </si>
  <si>
    <t>Прибыль (убыток) до налогообложения</t>
  </si>
  <si>
    <t>Расходы по подоходному налогу</t>
  </si>
  <si>
    <t>Прибыль (убыток) и общий совокупный доход за отчетный период</t>
  </si>
  <si>
    <t>Прибыль на акцию (в тенге):</t>
  </si>
  <si>
    <t>Базовая прибыль на акцию (в тенге)</t>
  </si>
  <si>
    <t xml:space="preserve">         от продолжающейся деятельности</t>
  </si>
  <si>
    <t xml:space="preserve">Наименование материнской организации:      </t>
  </si>
  <si>
    <t xml:space="preserve">Форма отчетности:      </t>
  </si>
  <si>
    <t>I. Движение денежных средств от операционной деятельности</t>
  </si>
  <si>
    <t>1. Поступление денежных средств, всего (сумма строк с 011 по 016), в том числе:</t>
  </si>
  <si>
    <t xml:space="preserve">            реализация товаров и услуг</t>
  </si>
  <si>
    <t xml:space="preserve">            авансы, полученные от покупателей, заказчиков</t>
  </si>
  <si>
    <t xml:space="preserve">            полученные вознаграждения</t>
  </si>
  <si>
    <t xml:space="preserve">            прочие поступления</t>
  </si>
  <si>
    <t>2. Выбытие денежных средств, всего (сумма строк с 021 по 027), в том числе:</t>
  </si>
  <si>
    <t xml:space="preserve">            платежи поставщикам за товары и услуги</t>
  </si>
  <si>
    <t xml:space="preserve">            авансы, выданные поставщикам товаров и услуг</t>
  </si>
  <si>
    <t xml:space="preserve">            выплаты по оплате труда</t>
  </si>
  <si>
    <t xml:space="preserve">            подоходный налог и другие платежи в бюджет</t>
  </si>
  <si>
    <t xml:space="preserve">            прочие выплаты</t>
  </si>
  <si>
    <t>3. Чистая сумма денежных средств от операц.деятельности (стр. 010 – стр. 020)</t>
  </si>
  <si>
    <t>II. Движение денежных средств от инвестиционной деятельности</t>
  </si>
  <si>
    <t>1. Поступление денежных средств, всего (сумма строк с 041 по 051), в том числе:</t>
  </si>
  <si>
    <t>2. Выбытие денежных средств, всего (сумма строк с 061 по 071), в том числе</t>
  </si>
  <si>
    <t xml:space="preserve">            инвестиции в ассоциированные и дочерние организации</t>
  </si>
  <si>
    <t>3. Чистая сумма денежных средств от инвест.деятельности (стр. 040 – стр. 060)</t>
  </si>
  <si>
    <t>III. Движение денежных средств от финансовой деятельности</t>
  </si>
  <si>
    <t>1. Поступление денежных средств, всего (сумма строк с 091 по 094), в том числе:</t>
  </si>
  <si>
    <t xml:space="preserve">            эмиссия акций и других финансовых инструментов</t>
  </si>
  <si>
    <t xml:space="preserve">            получение займов</t>
  </si>
  <si>
    <t>2. Выбытие денежных средств, всего (сумма строк с 101 по 105), в том числе:</t>
  </si>
  <si>
    <t xml:space="preserve">            погашение займов</t>
  </si>
  <si>
    <t xml:space="preserve">            выплата вознаграждения </t>
  </si>
  <si>
    <t xml:space="preserve">            выплата дивидендов</t>
  </si>
  <si>
    <t>3. Чистая сумма денежных средств от финансовой деятельности (стр. 090 – стр. 100)</t>
  </si>
  <si>
    <t>4. Влияние обменных курсов валют к тенге</t>
  </si>
  <si>
    <t>5. Увеличение +/- уменьшение денежных средств (стр. 030 +/- стр. 080 +/- стр. 110)</t>
  </si>
  <si>
    <t>6. Денежные средства и их эквиваленты на начало отчетного периода</t>
  </si>
  <si>
    <t>7. Денежные средства и их эквиваленты на конец отчетного периода</t>
  </si>
  <si>
    <t>Наименование материнской организации</t>
  </si>
  <si>
    <t>Уставный
капитал</t>
  </si>
  <si>
    <t>Нераспределенная
прибыль/(убыток)</t>
  </si>
  <si>
    <t>Итого 
капитал</t>
  </si>
  <si>
    <t>Пересчитанное сальдо</t>
  </si>
  <si>
    <t>Общая совокупная прибыль всего:</t>
  </si>
  <si>
    <t>Прибыль (убыток) за год</t>
  </si>
  <si>
    <t>Операции с собственниками всего, в том числе:</t>
  </si>
  <si>
    <t>Выплата дивидендов</t>
  </si>
  <si>
    <t/>
  </si>
  <si>
    <t xml:space="preserve">за три месяца 2025 года  </t>
  </si>
  <si>
    <t xml:space="preserve">за три месяца 2024 года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</si>
</sst>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000"/>
  </numFmts>
  <fonts count="2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.5"/>
      <name val="Times New Roman"/>
      <family val="1"/>
      <charset val="204"/>
    </font>
    <font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6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9">
    <xf numFmtId="0" fontId="0" fillId="0" borderId="0" xfId="0"/>
    <xf numFmtId="0" fontId="2" fillId="0" borderId="0" xfId="1" applyFont="1" applyAlignment="1">
      <alignment horizontal="right"/>
    </xf>
    <xf numFmtId="0" fontId="3" fillId="0" borderId="0" xfId="1" applyFont="1" applyAlignment="1">
      <alignment horizontal="center" shrinkToFit="1"/>
    </xf>
    <xf numFmtId="0" fontId="4" fillId="0" borderId="0" xfId="0" applyFont="1"/>
    <xf numFmtId="0" fontId="2" fillId="0" borderId="0" xfId="1" applyFont="1" applyAlignment="1">
      <alignment horizontal="left"/>
    </xf>
    <xf numFmtId="0" fontId="5" fillId="0" borderId="0" xfId="1" applyFont="1" applyAlignment="1">
      <alignment horizontal="left"/>
    </xf>
    <xf numFmtId="0" fontId="3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left"/>
    </xf>
    <xf numFmtId="0" fontId="7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10" fillId="0" borderId="0" xfId="1" applyFont="1" applyAlignment="1">
      <alignment horizontal="left"/>
    </xf>
    <xf numFmtId="0" fontId="11" fillId="0" borderId="0" xfId="0" applyFont="1"/>
    <xf numFmtId="1" fontId="12" fillId="2" borderId="12" xfId="1" applyNumberFormat="1" applyFont="1" applyFill="1" applyBorder="1" applyAlignment="1">
      <alignment horizontal="center" vertical="center"/>
    </xf>
    <xf numFmtId="0" fontId="13" fillId="0" borderId="0" xfId="0" applyFont="1"/>
    <xf numFmtId="0" fontId="7" fillId="0" borderId="12" xfId="1" applyFont="1" applyBorder="1" applyAlignment="1">
      <alignment horizontal="left"/>
    </xf>
    <xf numFmtId="164" fontId="5" fillId="0" borderId="12" xfId="1" applyNumberFormat="1" applyFont="1" applyBorder="1" applyAlignment="1">
      <alignment horizontal="right" vertical="center" shrinkToFit="1"/>
    </xf>
    <xf numFmtId="0" fontId="14" fillId="0" borderId="12" xfId="1" applyFont="1" applyBorder="1" applyAlignment="1" applyProtection="1">
      <alignment horizontal="center" vertical="center"/>
      <protection locked="0"/>
    </xf>
    <xf numFmtId="164" fontId="5" fillId="0" borderId="12" xfId="0" applyNumberFormat="1" applyFont="1" applyBorder="1" applyAlignment="1">
      <alignment horizontal="right" vertical="center" shrinkToFit="1"/>
    </xf>
    <xf numFmtId="0" fontId="15" fillId="3" borderId="12" xfId="1" applyFont="1" applyFill="1" applyBorder="1" applyAlignment="1">
      <alignment horizontal="center" vertical="center"/>
    </xf>
    <xf numFmtId="164" fontId="2" fillId="3" borderId="12" xfId="1" applyNumberFormat="1" applyFont="1" applyFill="1" applyBorder="1" applyAlignment="1">
      <alignment horizontal="right" vertical="center" shrinkToFit="1"/>
    </xf>
    <xf numFmtId="3" fontId="0" fillId="0" borderId="0" xfId="0" applyNumberFormat="1"/>
    <xf numFmtId="164" fontId="0" fillId="0" borderId="0" xfId="0" applyNumberFormat="1"/>
    <xf numFmtId="165" fontId="15" fillId="3" borderId="12" xfId="1" applyNumberFormat="1" applyFont="1" applyFill="1" applyBorder="1" applyAlignment="1">
      <alignment horizontal="center" vertical="center"/>
    </xf>
    <xf numFmtId="0" fontId="14" fillId="0" borderId="12" xfId="1" applyFont="1" applyBorder="1" applyAlignment="1">
      <alignment horizontal="center" vertical="center"/>
    </xf>
    <xf numFmtId="1" fontId="5" fillId="0" borderId="12" xfId="1" applyNumberFormat="1" applyFont="1" applyBorder="1" applyAlignment="1">
      <alignment horizontal="center" vertical="center"/>
    </xf>
    <xf numFmtId="0" fontId="7" fillId="0" borderId="12" xfId="1" applyFont="1" applyBorder="1" applyAlignment="1">
      <alignment horizontal="left" vertical="top"/>
    </xf>
    <xf numFmtId="164" fontId="2" fillId="0" borderId="0" xfId="1" applyNumberFormat="1" applyFont="1" applyAlignment="1">
      <alignment horizontal="right" vertical="center" shrinkToFit="1"/>
    </xf>
    <xf numFmtId="164" fontId="16" fillId="0" borderId="12" xfId="0" applyNumberFormat="1" applyFont="1" applyBorder="1" applyAlignment="1">
      <alignment horizontal="right" vertical="center" shrinkToFit="1"/>
    </xf>
    <xf numFmtId="0" fontId="17" fillId="0" borderId="0" xfId="0" applyFont="1"/>
    <xf numFmtId="164" fontId="3" fillId="0" borderId="12" xfId="0" applyNumberFormat="1" applyFont="1" applyBorder="1" applyAlignment="1">
      <alignment horizontal="right" vertical="center" shrinkToFit="1"/>
    </xf>
    <xf numFmtId="0" fontId="18" fillId="0" borderId="0" xfId="1" applyFont="1" applyAlignment="1">
      <alignment horizontal="right"/>
    </xf>
    <xf numFmtId="0" fontId="18" fillId="0" borderId="0" xfId="1" applyFont="1" applyAlignment="1">
      <alignment horizontal="center" vertical="top"/>
    </xf>
    <xf numFmtId="0" fontId="4" fillId="0" borderId="0" xfId="0" applyFont="1" applyAlignment="1">
      <alignment horizontal="right"/>
    </xf>
    <xf numFmtId="0" fontId="19" fillId="0" borderId="0" xfId="1" applyFont="1" applyAlignment="1">
      <alignment horizontal="right"/>
    </xf>
    <xf numFmtId="3" fontId="3" fillId="0" borderId="0" xfId="0" applyNumberFormat="1" applyFont="1" applyAlignment="1">
      <alignment vertical="center" shrinkToFit="1"/>
    </xf>
    <xf numFmtId="3" fontId="10" fillId="0" borderId="0" xfId="0" applyNumberFormat="1" applyFont="1" applyAlignment="1">
      <alignment horizontal="left"/>
    </xf>
    <xf numFmtId="3" fontId="7" fillId="0" borderId="0" xfId="0" applyNumberFormat="1" applyFont="1" applyAlignment="1">
      <alignment horizontal="left"/>
    </xf>
    <xf numFmtId="3" fontId="4" fillId="0" borderId="0" xfId="0" applyNumberFormat="1" applyFont="1" applyAlignment="1">
      <alignment horizontal="left"/>
    </xf>
    <xf numFmtId="3" fontId="21" fillId="0" borderId="0" xfId="0" applyNumberFormat="1" applyFont="1" applyAlignment="1">
      <alignment horizontal="left"/>
    </xf>
    <xf numFmtId="3" fontId="15" fillId="3" borderId="12" xfId="0" quotePrefix="1" applyNumberFormat="1" applyFont="1" applyFill="1" applyBorder="1" applyAlignment="1" applyProtection="1">
      <alignment horizontal="center" vertical="center" wrapText="1"/>
      <protection locked="0"/>
    </xf>
    <xf numFmtId="164" fontId="2" fillId="3" borderId="12" xfId="0" applyNumberFormat="1" applyFont="1" applyFill="1" applyBorder="1" applyAlignment="1">
      <alignment horizontal="right" vertical="center" shrinkToFit="1"/>
    </xf>
    <xf numFmtId="3" fontId="15" fillId="3" borderId="12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0" xfId="0" applyNumberFormat="1" applyFont="1" applyAlignment="1">
      <alignment vertical="center" shrinkToFit="1"/>
    </xf>
    <xf numFmtId="0" fontId="3" fillId="0" borderId="0" xfId="1" applyFont="1" applyAlignment="1">
      <alignment vertical="center" shrinkToFit="1"/>
    </xf>
    <xf numFmtId="3" fontId="12" fillId="2" borderId="12" xfId="0" applyNumberFormat="1" applyFont="1" applyFill="1" applyBorder="1" applyAlignment="1">
      <alignment horizontal="center" vertical="center"/>
    </xf>
    <xf numFmtId="3" fontId="12" fillId="0" borderId="12" xfId="0" applyNumberFormat="1" applyFont="1" applyBorder="1" applyAlignment="1">
      <alignment vertical="center"/>
    </xf>
    <xf numFmtId="3" fontId="15" fillId="3" borderId="12" xfId="0" applyNumberFormat="1" applyFont="1" applyFill="1" applyBorder="1" applyAlignment="1" applyProtection="1">
      <alignment horizontal="center" vertical="center"/>
      <protection locked="0"/>
    </xf>
    <xf numFmtId="3" fontId="9" fillId="0" borderId="0" xfId="0" applyNumberFormat="1" applyFont="1" applyAlignment="1">
      <alignment horizontal="left"/>
    </xf>
    <xf numFmtId="3" fontId="14" fillId="0" borderId="12" xfId="0" applyNumberFormat="1" applyFont="1" applyBorder="1" applyAlignment="1" applyProtection="1">
      <alignment horizontal="center" vertical="center"/>
      <protection locked="0"/>
    </xf>
    <xf numFmtId="3" fontId="15" fillId="0" borderId="12" xfId="0" applyNumberFormat="1" applyFont="1" applyBorder="1" applyAlignment="1" applyProtection="1">
      <alignment horizontal="centerContinuous" vertical="center"/>
      <protection locked="0"/>
    </xf>
    <xf numFmtId="3" fontId="15" fillId="3" borderId="12" xfId="0" applyNumberFormat="1" applyFont="1" applyFill="1" applyBorder="1" applyAlignment="1" applyProtection="1">
      <alignment horizontal="centerContinuous" vertical="center"/>
      <protection locked="0"/>
    </xf>
    <xf numFmtId="164" fontId="2" fillId="0" borderId="0" xfId="0" applyNumberFormat="1" applyFont="1" applyAlignment="1">
      <alignment horizontal="right" vertical="center" shrinkToFit="1"/>
    </xf>
    <xf numFmtId="0" fontId="9" fillId="0" borderId="0" xfId="0" applyFont="1"/>
    <xf numFmtId="3" fontId="3" fillId="0" borderId="0" xfId="0" applyNumberFormat="1" applyFont="1" applyAlignment="1">
      <alignment horizontal="left" vertical="center" shrinkToFit="1"/>
    </xf>
    <xf numFmtId="0" fontId="3" fillId="0" borderId="0" xfId="1" applyFont="1" applyAlignment="1">
      <alignment horizontal="left" vertical="center" shrinkToFit="1"/>
    </xf>
    <xf numFmtId="1" fontId="15" fillId="0" borderId="12" xfId="0" quotePrefix="1" applyNumberFormat="1" applyFont="1" applyBorder="1" applyAlignment="1" applyProtection="1">
      <alignment horizontal="center" vertical="center"/>
      <protection locked="0"/>
    </xf>
    <xf numFmtId="164" fontId="2" fillId="0" borderId="12" xfId="0" applyNumberFormat="1" applyFont="1" applyBorder="1" applyAlignment="1">
      <alignment horizontal="right" vertical="center" shrinkToFit="1"/>
    </xf>
    <xf numFmtId="165" fontId="14" fillId="0" borderId="12" xfId="0" applyNumberFormat="1" applyFont="1" applyBorder="1" applyAlignment="1" applyProtection="1">
      <alignment horizontal="center" vertical="center"/>
      <protection locked="0"/>
    </xf>
    <xf numFmtId="165" fontId="15" fillId="0" borderId="12" xfId="0" applyNumberFormat="1" applyFont="1" applyBorder="1" applyAlignment="1" applyProtection="1">
      <alignment horizontal="center" vertical="center"/>
      <protection locked="0"/>
    </xf>
    <xf numFmtId="1" fontId="15" fillId="0" borderId="12" xfId="0" applyNumberFormat="1" applyFont="1" applyBorder="1" applyAlignment="1" applyProtection="1">
      <alignment horizontal="center" vertical="center"/>
      <protection locked="0"/>
    </xf>
    <xf numFmtId="3" fontId="14" fillId="0" borderId="0" xfId="0" applyNumberFormat="1" applyFont="1" applyAlignment="1">
      <alignment horizontal="left" vertical="center" wrapText="1"/>
    </xf>
    <xf numFmtId="3" fontId="14" fillId="0" borderId="0" xfId="0" quotePrefix="1" applyNumberFormat="1" applyFont="1" applyAlignment="1">
      <alignment horizontal="center" vertical="center" wrapText="1"/>
    </xf>
    <xf numFmtId="164" fontId="5" fillId="0" borderId="0" xfId="0" applyNumberFormat="1" applyFont="1" applyAlignment="1">
      <alignment horizontal="right" vertical="center" shrinkToFit="1"/>
    </xf>
    <xf numFmtId="0" fontId="7" fillId="0" borderId="0" xfId="1" applyFont="1" applyAlignment="1">
      <alignment horizontal="center"/>
    </xf>
    <xf numFmtId="0" fontId="2" fillId="0" borderId="1" xfId="1" applyFont="1" applyBorder="1" applyAlignment="1">
      <alignment horizontal="center" vertical="center" shrinkToFit="1"/>
    </xf>
    <xf numFmtId="0" fontId="3" fillId="0" borderId="1" xfId="1" applyFont="1" applyBorder="1" applyAlignment="1">
      <alignment horizontal="left"/>
    </xf>
    <xf numFmtId="0" fontId="18" fillId="0" borderId="3" xfId="1" applyFont="1" applyBorder="1" applyAlignment="1">
      <alignment horizontal="center" vertical="top"/>
    </xf>
    <xf numFmtId="0" fontId="18" fillId="0" borderId="0" xfId="1" applyFont="1" applyAlignment="1">
      <alignment horizontal="center" vertical="top"/>
    </xf>
    <xf numFmtId="0" fontId="3" fillId="0" borderId="9" xfId="1" applyFont="1" applyBorder="1" applyAlignment="1">
      <alignment horizontal="left" vertical="center"/>
    </xf>
    <xf numFmtId="0" fontId="3" fillId="0" borderId="10" xfId="1" applyFont="1" applyBorder="1" applyAlignment="1">
      <alignment horizontal="left" vertical="center"/>
    </xf>
    <xf numFmtId="0" fontId="3" fillId="0" borderId="11" xfId="1" applyFont="1" applyBorder="1" applyAlignment="1">
      <alignment horizontal="left" vertical="center"/>
    </xf>
    <xf numFmtId="0" fontId="14" fillId="0" borderId="12" xfId="1" applyFont="1" applyBorder="1" applyAlignment="1">
      <alignment horizontal="left" vertical="center"/>
    </xf>
    <xf numFmtId="0" fontId="15" fillId="3" borderId="12" xfId="1" applyFont="1" applyFill="1" applyBorder="1" applyAlignment="1">
      <alignment horizontal="left" vertical="center"/>
    </xf>
    <xf numFmtId="0" fontId="12" fillId="0" borderId="12" xfId="1" applyFont="1" applyBorder="1" applyAlignment="1">
      <alignment horizontal="center" vertical="center"/>
    </xf>
    <xf numFmtId="0" fontId="12" fillId="2" borderId="9" xfId="1" applyFont="1" applyFill="1" applyBorder="1" applyAlignment="1">
      <alignment horizontal="center" vertical="center" wrapText="1"/>
    </xf>
    <xf numFmtId="0" fontId="12" fillId="2" borderId="10" xfId="1" applyFont="1" applyFill="1" applyBorder="1" applyAlignment="1">
      <alignment horizontal="center" vertical="center" wrapText="1"/>
    </xf>
    <xf numFmtId="0" fontId="12" fillId="2" borderId="11" xfId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/>
    </xf>
    <xf numFmtId="0" fontId="9" fillId="0" borderId="0" xfId="0" applyFont="1" applyAlignment="1">
      <alignment horizontal="center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12" fillId="2" borderId="5" xfId="1" applyFont="1" applyFill="1" applyBorder="1" applyAlignment="1">
      <alignment horizontal="center" vertical="center" wrapText="1"/>
    </xf>
    <xf numFmtId="0" fontId="12" fillId="2" borderId="8" xfId="1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0" fontId="2" fillId="0" borderId="0" xfId="1" applyFont="1" applyAlignment="1">
      <alignment horizontal="right"/>
    </xf>
    <xf numFmtId="0" fontId="3" fillId="0" borderId="0" xfId="1" applyFont="1" applyAlignment="1">
      <alignment horizontal="center" shrinkToFit="1"/>
    </xf>
    <xf numFmtId="0" fontId="3" fillId="0" borderId="1" xfId="1" applyFont="1" applyBorder="1" applyAlignment="1">
      <alignment horizontal="left" vertical="center" shrinkToFit="1"/>
    </xf>
    <xf numFmtId="3" fontId="15" fillId="3" borderId="12" xfId="0" applyNumberFormat="1" applyFont="1" applyFill="1" applyBorder="1" applyAlignment="1">
      <alignment horizontal="left" vertical="center" wrapText="1"/>
    </xf>
    <xf numFmtId="3" fontId="14" fillId="0" borderId="12" xfId="0" applyNumberFormat="1" applyFont="1" applyBorder="1" applyAlignment="1">
      <alignment horizontal="left" vertical="center" wrapText="1"/>
    </xf>
    <xf numFmtId="0" fontId="12" fillId="2" borderId="12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right" vertical="center"/>
    </xf>
    <xf numFmtId="3" fontId="3" fillId="0" borderId="1" xfId="0" applyNumberFormat="1" applyFont="1" applyBorder="1" applyAlignment="1">
      <alignment horizontal="left" vertical="center" shrinkToFit="1"/>
    </xf>
    <xf numFmtId="0" fontId="6" fillId="0" borderId="0" xfId="1" applyFont="1" applyAlignment="1">
      <alignment horizontal="right"/>
    </xf>
    <xf numFmtId="3" fontId="20" fillId="0" borderId="0" xfId="0" applyNumberFormat="1" applyFont="1" applyAlignment="1">
      <alignment horizontal="center" vertical="center" wrapText="1"/>
    </xf>
    <xf numFmtId="3" fontId="2" fillId="0" borderId="0" xfId="0" applyNumberFormat="1" applyFont="1" applyAlignment="1">
      <alignment horizontal="center"/>
    </xf>
    <xf numFmtId="3" fontId="15" fillId="3" borderId="12" xfId="0" applyNumberFormat="1" applyFont="1" applyFill="1" applyBorder="1" applyAlignment="1">
      <alignment horizontal="left" vertical="center"/>
    </xf>
    <xf numFmtId="3" fontId="15" fillId="0" borderId="12" xfId="0" applyNumberFormat="1" applyFont="1" applyBorder="1" applyAlignment="1">
      <alignment horizontal="left" vertical="center"/>
    </xf>
    <xf numFmtId="0" fontId="22" fillId="0" borderId="0" xfId="0" applyFont="1" applyAlignment="1">
      <alignment horizontal="center"/>
    </xf>
    <xf numFmtId="3" fontId="14" fillId="0" borderId="12" xfId="0" applyNumberFormat="1" applyFont="1" applyBorder="1" applyAlignment="1">
      <alignment horizontal="left" vertical="center"/>
    </xf>
    <xf numFmtId="3" fontId="12" fillId="0" borderId="12" xfId="0" applyNumberFormat="1" applyFont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7" xfId="0" applyNumberFormat="1" applyFont="1" applyFill="1" applyBorder="1" applyAlignment="1">
      <alignment horizontal="center" vertical="center" wrapText="1"/>
    </xf>
    <xf numFmtId="3" fontId="12" fillId="2" borderId="12" xfId="0" applyNumberFormat="1" applyFont="1" applyFill="1" applyBorder="1" applyAlignment="1">
      <alignment horizontal="center" vertical="center"/>
    </xf>
    <xf numFmtId="3" fontId="9" fillId="0" borderId="1" xfId="0" applyNumberFormat="1" applyFont="1" applyBorder="1" applyAlignment="1">
      <alignment horizontal="left" vertical="center" shrinkToFit="1"/>
    </xf>
    <xf numFmtId="0" fontId="14" fillId="0" borderId="9" xfId="0" applyFont="1" applyBorder="1" applyAlignment="1">
      <alignment horizontal="left" vertical="top" wrapText="1"/>
    </xf>
    <xf numFmtId="0" fontId="14" fillId="0" borderId="10" xfId="0" applyFont="1" applyBorder="1" applyAlignment="1">
      <alignment horizontal="left" vertical="top" wrapText="1"/>
    </xf>
    <xf numFmtId="0" fontId="14" fillId="0" borderId="11" xfId="0" applyFont="1" applyBorder="1" applyAlignment="1">
      <alignment horizontal="left" vertical="top" wrapText="1"/>
    </xf>
    <xf numFmtId="0" fontId="15" fillId="0" borderId="9" xfId="0" applyFont="1" applyBorder="1" applyAlignment="1">
      <alignment horizontal="left" vertical="top" wrapText="1"/>
    </xf>
    <xf numFmtId="0" fontId="15" fillId="0" borderId="10" xfId="0" applyFont="1" applyBorder="1" applyAlignment="1">
      <alignment horizontal="left" vertical="top" wrapText="1"/>
    </xf>
    <xf numFmtId="0" fontId="15" fillId="0" borderId="11" xfId="0" applyFont="1" applyBorder="1" applyAlignment="1">
      <alignment horizontal="left" vertical="top" wrapText="1"/>
    </xf>
    <xf numFmtId="0" fontId="15" fillId="0" borderId="9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15" fillId="3" borderId="9" xfId="0" applyFont="1" applyFill="1" applyBorder="1" applyAlignment="1">
      <alignment horizontal="left" vertical="top" wrapText="1"/>
    </xf>
    <xf numFmtId="0" fontId="15" fillId="3" borderId="10" xfId="0" applyFont="1" applyFill="1" applyBorder="1" applyAlignment="1">
      <alignment horizontal="left" vertical="top" wrapText="1"/>
    </xf>
    <xf numFmtId="0" fontId="15" fillId="3" borderId="11" xfId="0" applyFont="1" applyFill="1" applyBorder="1" applyAlignment="1">
      <alignment horizontal="left" vertical="top" wrapText="1"/>
    </xf>
    <xf numFmtId="3" fontId="3" fillId="2" borderId="5" xfId="0" applyNumberFormat="1" applyFont="1" applyFill="1" applyBorder="1" applyAlignment="1">
      <alignment horizontal="center" vertical="center" wrapText="1"/>
    </xf>
    <xf numFmtId="3" fontId="3" fillId="2" borderId="8" xfId="0" applyNumberFormat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3" fontId="20" fillId="0" borderId="0" xfId="0" applyNumberFormat="1" applyFont="1" applyAlignment="1">
      <alignment horizontal="center"/>
    </xf>
  </cellXfs>
  <cellStyles count="2">
    <cellStyle name="Обычный" xfId="0" builtinId="0"/>
    <cellStyle name="Обычный 2" xfId="1" xr:uid="{B03EBF48-62EB-4453-B123-96F5A44B648F}"/>
  </cellStyles>
  <dxfs count="12"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aysa\OneDrive\&#1056;&#1072;&#1073;&#1086;&#1095;&#1080;&#1081;%20&#1089;&#1090;&#1086;&#1083;\&#1078;&#1091;&#1087;&#1072;&#1088;%20&#1088;&#1072;&#1073;&#1086;&#1095;&#1072;&#1103;\&#1054;&#1090;&#1095;&#1077;&#1090;&#1099;\&#1060;&#1080;&#1085;&#1072;&#1085;&#1089;&#1086;&#1074;&#1072;&#1103;%20&#1086;&#1090;&#1095;&#1077;&#1090;&#1085;&#1086;&#1089;&#1090;&#1100;\&#1060;&#1054;%202025%20&#1075;&#1086;&#1076;\1%20&#1082;&#1074;%202025\&#1040;&#1043;&#1056;%20-%20&#1060;&#1080;&#1085;&#1072;&#1085;&#1089;&#1086;&#1074;&#1072;&#1103;%20&#1086;&#1090;&#1095;&#1077;&#1090;&#1085;&#1086;&#1089;&#1090;&#1100;%20-%20(&#1082;&#1086;&#1085;&#1089;&#1086;&#1083;&#1080;&#1076;&#1072;&#1094;&#1080;&#1103;%20&#1040;&#1043;&#1056;)%202025-03-31%20(1%20&#1082;&#1074;%202025).xlsx" TargetMode="External"/><Relationship Id="rId1" Type="http://schemas.openxmlformats.org/officeDocument/2006/relationships/externalLinkPath" Target="&#1040;&#1043;&#1056;%20-%20&#1060;&#1080;&#1085;&#1072;&#1085;&#1089;&#1086;&#1074;&#1072;&#1103;%20&#1086;&#1090;&#1095;&#1077;&#1090;&#1085;&#1086;&#1089;&#1090;&#1100;%20-%20(&#1082;&#1086;&#1085;&#1089;&#1086;&#1083;&#1080;&#1076;&#1072;&#1094;&#1080;&#1103;%20&#1040;&#1043;&#1056;)%202025-03-31%20(1%20&#1082;&#1074;%20202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Титул"/>
      <sheetName val="Элиминирование текущий год"/>
      <sheetName val="Элиминирование прошлый год"/>
      <sheetName val="ББ"/>
      <sheetName val="Расшифровки ББ МСФО"/>
      <sheetName val="ББ-МСФО"/>
      <sheetName val="ОПиУ"/>
      <sheetName val="ОПиУ-МСФО"/>
      <sheetName val="ОДДС"/>
      <sheetName val="ОДДС-МСФО"/>
      <sheetName val="ОИСК"/>
      <sheetName val="ОИСК-МСФО"/>
      <sheetName val="ФА"/>
      <sheetName val="Лист1"/>
    </sheetNames>
    <sheetDataSet>
      <sheetData sheetId="0">
        <row r="3">
          <cell r="D3" t="str">
            <v>АО Акжал Голд Ресорсиз</v>
          </cell>
        </row>
        <row r="12">
          <cell r="C12" t="str">
            <v>консолидированная</v>
          </cell>
        </row>
        <row r="31">
          <cell r="C31">
            <v>45658</v>
          </cell>
          <cell r="F31">
            <v>45747</v>
          </cell>
        </row>
        <row r="33">
          <cell r="C33">
            <v>45293</v>
          </cell>
          <cell r="F33">
            <v>45382</v>
          </cell>
        </row>
        <row r="35">
          <cell r="F35" t="str">
            <v>тыс.тенге</v>
          </cell>
        </row>
        <row r="36">
          <cell r="F36" t="str">
            <v>тенге</v>
          </cell>
        </row>
        <row r="37">
          <cell r="F37" t="str">
            <v>тыс.тенге</v>
          </cell>
        </row>
        <row r="39">
          <cell r="C39" t="str">
            <v>Коврыгин Олег Александрович</v>
          </cell>
        </row>
        <row r="41">
          <cell r="C41" t="str">
            <v>Касымова Гульбану Рахимовна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DD08C-90C0-43CF-B1DD-5956D8D9671E}">
  <sheetPr>
    <pageSetUpPr fitToPage="1"/>
  </sheetPr>
  <dimension ref="A1:N68"/>
  <sheetViews>
    <sheetView zoomScale="85" zoomScaleNormal="85" workbookViewId="0">
      <selection activeCell="F9" sqref="F9:F10"/>
    </sheetView>
  </sheetViews>
  <sheetFormatPr defaultColWidth="9.109375" defaultRowHeight="14.4" x14ac:dyDescent="0.3"/>
  <cols>
    <col min="1" max="1" width="21.44140625" style="3" customWidth="1"/>
    <col min="2" max="2" width="20.6640625" style="3" customWidth="1"/>
    <col min="3" max="3" width="14.33203125" style="3" customWidth="1"/>
    <col min="4" max="4" width="8.5546875" style="3" customWidth="1"/>
    <col min="5" max="6" width="18.6640625" style="3" customWidth="1"/>
    <col min="7" max="7" width="9.109375" style="3"/>
    <col min="8" max="8" width="12.44140625" customWidth="1"/>
    <col min="9" max="9" width="10.5546875" customWidth="1"/>
    <col min="10" max="14" width="8.88671875" customWidth="1"/>
    <col min="15" max="16384" width="9.109375" style="3"/>
  </cols>
  <sheetData>
    <row r="1" spans="1:7" ht="15.6" x14ac:dyDescent="0.3">
      <c r="A1" s="89" t="s">
        <v>0</v>
      </c>
      <c r="B1" s="89"/>
      <c r="C1" s="90" t="str">
        <f>CONCATENATE([1]Титул!D3)</f>
        <v>АО Акжал Голд Ресорсиз</v>
      </c>
      <c r="D1" s="90"/>
      <c r="E1" s="90"/>
      <c r="F1" s="90"/>
    </row>
    <row r="2" spans="1:7" ht="7.5" customHeight="1" x14ac:dyDescent="0.3">
      <c r="A2" s="4"/>
      <c r="B2" s="5"/>
      <c r="C2" s="2"/>
      <c r="D2" s="2"/>
      <c r="E2" s="2"/>
      <c r="F2" s="2"/>
    </row>
    <row r="3" spans="1:7" ht="7.5" customHeight="1" x14ac:dyDescent="0.3">
      <c r="A3" s="4"/>
      <c r="B3" s="5"/>
      <c r="C3" s="2"/>
      <c r="D3" s="2"/>
      <c r="E3" s="2"/>
      <c r="F3" s="2"/>
    </row>
    <row r="4" spans="1:7" ht="15.6" x14ac:dyDescent="0.3">
      <c r="A4" s="89" t="s">
        <v>1</v>
      </c>
      <c r="B4" s="89"/>
      <c r="C4" s="91" t="str">
        <f>CONCATENATE([1]Титул!C12)</f>
        <v>консолидированная</v>
      </c>
      <c r="D4" s="91"/>
      <c r="E4" s="91"/>
      <c r="F4" s="6"/>
    </row>
    <row r="5" spans="1:7" ht="15" customHeight="1" x14ac:dyDescent="0.3">
      <c r="A5" s="7"/>
      <c r="B5" s="8"/>
      <c r="C5" s="2"/>
      <c r="D5" s="2"/>
      <c r="E5" s="2"/>
      <c r="F5" s="2"/>
    </row>
    <row r="6" spans="1:7" ht="20.399999999999999" x14ac:dyDescent="0.35">
      <c r="A6" s="77" t="str">
        <f>IF([1]Титул!F31&lt;DATE(YEAR([1]Титул!C31),12,31), "ПРОМЕЖУТОЧНЫЙ БУХГАЛТЕРСКИЙ БАЛАНС", "БУХГАЛТЕРСКИЙ БАЛАНС")</f>
        <v>ПРОМЕЖУТОЧНЫЙ БУХГАЛТЕРСКИЙ БАЛАНС</v>
      </c>
      <c r="B6" s="77"/>
      <c r="C6" s="77"/>
      <c r="D6" s="77"/>
      <c r="E6" s="77"/>
      <c r="F6" s="77"/>
    </row>
    <row r="7" spans="1:7" x14ac:dyDescent="0.3">
      <c r="B7" s="78" t="str">
        <f>CONCATENATE("по состоянию на",TEXT([1]Титул!$F$31,"[$-FC19] дд ММММ ГГГГ")," года       ")</f>
        <v xml:space="preserve">по состоянию на 31 марта 2025 года       </v>
      </c>
      <c r="C7" s="78"/>
      <c r="D7" s="78"/>
      <c r="E7" s="78"/>
      <c r="F7" s="9" t="str">
        <f>IF([1]Титул!$F$35="тенге",CONCATENATE("(",[1]Титул!$F$36,")"),CONCATENATE("(",[1]Титул!$F$37,")"))</f>
        <v>(тыс.тенге)</v>
      </c>
    </row>
    <row r="8" spans="1:7" s="11" customFormat="1" ht="9.75" customHeight="1" x14ac:dyDescent="0.15">
      <c r="A8" s="10"/>
      <c r="B8" s="10"/>
      <c r="C8" s="10"/>
      <c r="D8" s="10"/>
      <c r="E8" s="10"/>
      <c r="F8" s="10"/>
    </row>
    <row r="9" spans="1:7" ht="18.75" customHeight="1" x14ac:dyDescent="0.3">
      <c r="A9" s="79" t="str">
        <f>CONCATENATE(IF(OR(E57&lt;&gt;"", F57&lt;&gt;""), "Контроль баланса", "Наименование показателей"))</f>
        <v>Наименование показателей</v>
      </c>
      <c r="B9" s="80"/>
      <c r="C9" s="81"/>
      <c r="D9" s="85" t="s">
        <v>2</v>
      </c>
      <c r="E9" s="87" t="s">
        <v>3</v>
      </c>
      <c r="F9" s="87" t="s">
        <v>4</v>
      </c>
    </row>
    <row r="10" spans="1:7" ht="18.75" customHeight="1" x14ac:dyDescent="0.3">
      <c r="A10" s="82"/>
      <c r="B10" s="83"/>
      <c r="C10" s="84"/>
      <c r="D10" s="86"/>
      <c r="E10" s="88"/>
      <c r="F10" s="88"/>
    </row>
    <row r="11" spans="1:7" s="13" customFormat="1" ht="18" customHeight="1" x14ac:dyDescent="0.25">
      <c r="A11" s="74" t="s">
        <v>5</v>
      </c>
      <c r="B11" s="75"/>
      <c r="C11" s="76"/>
      <c r="D11" s="12" t="s">
        <v>6</v>
      </c>
      <c r="E11" s="12" t="s">
        <v>7</v>
      </c>
      <c r="F11" s="12" t="s">
        <v>8</v>
      </c>
    </row>
    <row r="12" spans="1:7" x14ac:dyDescent="0.3">
      <c r="A12" s="73" t="s">
        <v>9</v>
      </c>
      <c r="B12" s="73"/>
      <c r="C12" s="73"/>
      <c r="D12" s="14"/>
      <c r="E12" s="15"/>
      <c r="F12" s="15"/>
    </row>
    <row r="13" spans="1:7" x14ac:dyDescent="0.3">
      <c r="A13" s="71" t="s">
        <v>10</v>
      </c>
      <c r="B13" s="71"/>
      <c r="C13" s="71"/>
      <c r="D13" s="16">
        <v>3</v>
      </c>
      <c r="E13" s="17">
        <v>7536070</v>
      </c>
      <c r="F13" s="17">
        <v>7860764</v>
      </c>
    </row>
    <row r="14" spans="1:7" customFormat="1" x14ac:dyDescent="0.3">
      <c r="A14" s="71" t="s">
        <v>11</v>
      </c>
      <c r="B14" s="71"/>
      <c r="C14" s="71"/>
      <c r="D14" s="16"/>
      <c r="E14" s="17">
        <v>608287</v>
      </c>
      <c r="F14" s="17">
        <v>608287</v>
      </c>
      <c r="G14" s="3"/>
    </row>
    <row r="15" spans="1:7" customFormat="1" x14ac:dyDescent="0.3">
      <c r="A15" s="71" t="s">
        <v>12</v>
      </c>
      <c r="B15" s="71"/>
      <c r="C15" s="71"/>
      <c r="D15" s="16">
        <v>5</v>
      </c>
      <c r="E15" s="17">
        <v>7822212</v>
      </c>
      <c r="F15" s="17">
        <v>7783247</v>
      </c>
      <c r="G15" s="3"/>
    </row>
    <row r="16" spans="1:7" customFormat="1" x14ac:dyDescent="0.3">
      <c r="A16" s="71" t="s">
        <v>13</v>
      </c>
      <c r="B16" s="71"/>
      <c r="C16" s="71"/>
      <c r="D16" s="16">
        <v>6</v>
      </c>
      <c r="E16" s="17">
        <v>70413</v>
      </c>
      <c r="F16" s="17">
        <v>74119</v>
      </c>
      <c r="G16" s="3"/>
    </row>
    <row r="17" spans="1:12" customFormat="1" x14ac:dyDescent="0.3">
      <c r="A17" s="71" t="s">
        <v>14</v>
      </c>
      <c r="B17" s="71"/>
      <c r="C17" s="71"/>
      <c r="D17" s="16">
        <v>7</v>
      </c>
      <c r="E17" s="17">
        <v>2773106</v>
      </c>
      <c r="F17" s="17">
        <v>2161367</v>
      </c>
      <c r="G17" s="3"/>
    </row>
    <row r="18" spans="1:12" customFormat="1" x14ac:dyDescent="0.3">
      <c r="A18" s="71" t="s">
        <v>15</v>
      </c>
      <c r="B18" s="71"/>
      <c r="C18" s="71"/>
      <c r="D18" s="16">
        <v>8</v>
      </c>
      <c r="E18" s="17">
        <v>46258</v>
      </c>
      <c r="F18" s="17">
        <v>50764</v>
      </c>
      <c r="G18" s="3"/>
    </row>
    <row r="19" spans="1:12" customFormat="1" x14ac:dyDescent="0.3">
      <c r="A19" s="71" t="s">
        <v>16</v>
      </c>
      <c r="B19" s="71"/>
      <c r="C19" s="71"/>
      <c r="D19" s="16">
        <v>10</v>
      </c>
      <c r="E19" s="17">
        <v>855541</v>
      </c>
      <c r="F19" s="17">
        <v>855541</v>
      </c>
      <c r="G19" s="3"/>
    </row>
    <row r="20" spans="1:12" customFormat="1" x14ac:dyDescent="0.3">
      <c r="A20" s="71" t="s">
        <v>17</v>
      </c>
      <c r="B20" s="71"/>
      <c r="C20" s="71"/>
      <c r="D20" s="16"/>
      <c r="E20" s="17">
        <v>978645</v>
      </c>
      <c r="F20" s="17">
        <v>970231</v>
      </c>
      <c r="G20" s="3"/>
    </row>
    <row r="21" spans="1:12" customFormat="1" x14ac:dyDescent="0.3">
      <c r="A21" s="71" t="s">
        <v>18</v>
      </c>
      <c r="B21" s="71"/>
      <c r="C21" s="71"/>
      <c r="D21" s="16">
        <v>4</v>
      </c>
      <c r="E21" s="17">
        <v>41237</v>
      </c>
      <c r="F21" s="17">
        <v>39931</v>
      </c>
      <c r="G21" s="3"/>
    </row>
    <row r="22" spans="1:12" customFormat="1" x14ac:dyDescent="0.3">
      <c r="A22" s="72" t="s">
        <v>19</v>
      </c>
      <c r="B22" s="72"/>
      <c r="C22" s="72"/>
      <c r="D22" s="18"/>
      <c r="E22" s="19">
        <v>20731769</v>
      </c>
      <c r="F22" s="19">
        <v>20404251</v>
      </c>
      <c r="G22" s="3"/>
      <c r="H22" s="20"/>
      <c r="I22" s="20"/>
      <c r="K22" s="21"/>
      <c r="L22" s="21"/>
    </row>
    <row r="23" spans="1:12" customFormat="1" x14ac:dyDescent="0.3">
      <c r="A23" s="73" t="s">
        <v>20</v>
      </c>
      <c r="B23" s="73"/>
      <c r="C23" s="73"/>
      <c r="D23" s="14"/>
      <c r="E23" s="17"/>
      <c r="F23" s="17"/>
      <c r="G23" s="3"/>
    </row>
    <row r="24" spans="1:12" customFormat="1" x14ac:dyDescent="0.3">
      <c r="A24" s="71" t="s">
        <v>21</v>
      </c>
      <c r="B24" s="71"/>
      <c r="C24" s="71"/>
      <c r="D24" s="16">
        <v>11.12</v>
      </c>
      <c r="E24" s="17">
        <v>1591175</v>
      </c>
      <c r="F24" s="17">
        <v>2810390</v>
      </c>
      <c r="G24" s="3"/>
      <c r="H24" s="20"/>
      <c r="I24" s="20"/>
    </row>
    <row r="25" spans="1:12" customFormat="1" x14ac:dyDescent="0.3">
      <c r="A25" s="71" t="s">
        <v>22</v>
      </c>
      <c r="B25" s="71"/>
      <c r="C25" s="71"/>
      <c r="D25" s="16"/>
      <c r="E25" s="17">
        <v>10782469</v>
      </c>
      <c r="F25" s="17">
        <v>11308117</v>
      </c>
      <c r="G25" s="3"/>
    </row>
    <row r="26" spans="1:12" customFormat="1" x14ac:dyDescent="0.3">
      <c r="A26" s="71" t="s">
        <v>23</v>
      </c>
      <c r="B26" s="71"/>
      <c r="C26" s="71"/>
      <c r="D26" s="16"/>
      <c r="E26" s="17">
        <v>3528350</v>
      </c>
      <c r="F26" s="17">
        <v>3201675</v>
      </c>
      <c r="G26" s="3"/>
    </row>
    <row r="27" spans="1:12" customFormat="1" x14ac:dyDescent="0.3">
      <c r="A27" s="71" t="s">
        <v>24</v>
      </c>
      <c r="B27" s="71"/>
      <c r="C27" s="71"/>
      <c r="D27" s="16">
        <v>13</v>
      </c>
      <c r="E27" s="17">
        <v>73285</v>
      </c>
      <c r="F27" s="17">
        <v>269623</v>
      </c>
      <c r="G27" s="3"/>
    </row>
    <row r="28" spans="1:12" customFormat="1" x14ac:dyDescent="0.3">
      <c r="A28" s="71" t="s">
        <v>25</v>
      </c>
      <c r="B28" s="71"/>
      <c r="C28" s="71"/>
      <c r="D28" s="16"/>
      <c r="E28" s="17">
        <v>479375</v>
      </c>
      <c r="F28" s="17">
        <v>23630</v>
      </c>
      <c r="G28" s="3"/>
    </row>
    <row r="29" spans="1:12" customFormat="1" x14ac:dyDescent="0.3">
      <c r="A29" s="71" t="s">
        <v>26</v>
      </c>
      <c r="B29" s="71"/>
      <c r="C29" s="71"/>
      <c r="D29" s="16">
        <v>14</v>
      </c>
      <c r="E29" s="17">
        <v>901985</v>
      </c>
      <c r="F29" s="17">
        <v>1366854</v>
      </c>
      <c r="G29" s="3"/>
    </row>
    <row r="30" spans="1:12" customFormat="1" x14ac:dyDescent="0.3">
      <c r="A30" s="71" t="s">
        <v>27</v>
      </c>
      <c r="B30" s="71"/>
      <c r="C30" s="71"/>
      <c r="D30" s="16">
        <v>15</v>
      </c>
      <c r="E30" s="17">
        <v>334050</v>
      </c>
      <c r="F30" s="17">
        <v>370616</v>
      </c>
      <c r="G30" s="3"/>
    </row>
    <row r="31" spans="1:12" customFormat="1" x14ac:dyDescent="0.3">
      <c r="A31" s="72" t="s">
        <v>28</v>
      </c>
      <c r="B31" s="72"/>
      <c r="C31" s="72"/>
      <c r="D31" s="22"/>
      <c r="E31" s="19">
        <v>17690689</v>
      </c>
      <c r="F31" s="19">
        <v>19350905</v>
      </c>
      <c r="G31" s="3"/>
      <c r="H31" s="20"/>
      <c r="I31" s="20"/>
      <c r="K31" s="21"/>
      <c r="L31" s="21"/>
    </row>
    <row r="32" spans="1:12" customFormat="1" x14ac:dyDescent="0.3">
      <c r="A32" s="71" t="s">
        <v>29</v>
      </c>
      <c r="B32" s="71"/>
      <c r="C32" s="71"/>
      <c r="D32" s="16"/>
      <c r="E32" s="17" t="s">
        <v>122</v>
      </c>
      <c r="F32" s="17" t="s">
        <v>122</v>
      </c>
      <c r="G32" s="3"/>
    </row>
    <row r="33" spans="1:7" customFormat="1" x14ac:dyDescent="0.3">
      <c r="A33" s="72" t="s">
        <v>30</v>
      </c>
      <c r="B33" s="72"/>
      <c r="C33" s="72"/>
      <c r="D33" s="22"/>
      <c r="E33" s="19">
        <v>38422458</v>
      </c>
      <c r="F33" s="19">
        <v>39755156</v>
      </c>
      <c r="G33" s="3"/>
    </row>
    <row r="35" spans="1:7" s="13" customFormat="1" ht="18" customHeight="1" x14ac:dyDescent="0.25">
      <c r="A35" s="74" t="s">
        <v>31</v>
      </c>
      <c r="B35" s="75"/>
      <c r="C35" s="76"/>
      <c r="D35" s="12" t="s">
        <v>6</v>
      </c>
      <c r="E35" s="12" t="s">
        <v>7</v>
      </c>
      <c r="F35" s="12" t="s">
        <v>8</v>
      </c>
    </row>
    <row r="36" spans="1:7" customFormat="1" x14ac:dyDescent="0.3">
      <c r="A36" s="73" t="s">
        <v>32</v>
      </c>
      <c r="B36" s="73"/>
      <c r="C36" s="73"/>
      <c r="D36" s="23"/>
      <c r="E36" s="24"/>
      <c r="F36" s="24"/>
      <c r="G36" s="3"/>
    </row>
    <row r="37" spans="1:7" customFormat="1" x14ac:dyDescent="0.3">
      <c r="A37" s="71" t="s">
        <v>33</v>
      </c>
      <c r="B37" s="71"/>
      <c r="C37" s="71"/>
      <c r="D37" s="16">
        <v>16</v>
      </c>
      <c r="E37" s="17">
        <v>975375</v>
      </c>
      <c r="F37" s="17">
        <v>975375</v>
      </c>
      <c r="G37" s="3"/>
    </row>
    <row r="38" spans="1:7" customFormat="1" x14ac:dyDescent="0.3">
      <c r="A38" s="71" t="s">
        <v>34</v>
      </c>
      <c r="B38" s="71"/>
      <c r="C38" s="71"/>
      <c r="D38" s="16"/>
      <c r="E38" s="17">
        <v>12795826</v>
      </c>
      <c r="F38" s="17">
        <v>12365969</v>
      </c>
      <c r="G38" s="3"/>
    </row>
    <row r="39" spans="1:7" customFormat="1" x14ac:dyDescent="0.3">
      <c r="A39" s="72" t="s">
        <v>35</v>
      </c>
      <c r="B39" s="72"/>
      <c r="C39" s="72"/>
      <c r="D39" s="22"/>
      <c r="E39" s="19">
        <v>13771201</v>
      </c>
      <c r="F39" s="19">
        <v>13341344</v>
      </c>
      <c r="G39" s="3"/>
    </row>
    <row r="40" spans="1:7" x14ac:dyDescent="0.3">
      <c r="A40" s="73" t="s">
        <v>36</v>
      </c>
      <c r="B40" s="73"/>
      <c r="C40" s="73"/>
      <c r="D40" s="25"/>
      <c r="E40" s="17"/>
      <c r="F40" s="17"/>
    </row>
    <row r="41" spans="1:7" x14ac:dyDescent="0.3">
      <c r="A41" s="71" t="s">
        <v>37</v>
      </c>
      <c r="B41" s="71"/>
      <c r="C41" s="71"/>
      <c r="D41" s="16">
        <v>17</v>
      </c>
      <c r="E41" s="17">
        <v>3681321</v>
      </c>
      <c r="F41" s="17">
        <v>3836891</v>
      </c>
    </row>
    <row r="42" spans="1:7" x14ac:dyDescent="0.3">
      <c r="A42" s="71" t="s">
        <v>38</v>
      </c>
      <c r="B42" s="71"/>
      <c r="C42" s="71"/>
      <c r="D42" s="16"/>
      <c r="E42" s="17">
        <v>54623</v>
      </c>
      <c r="F42" s="17">
        <v>51193</v>
      </c>
    </row>
    <row r="43" spans="1:7" x14ac:dyDescent="0.3">
      <c r="A43" s="71" t="s">
        <v>39</v>
      </c>
      <c r="B43" s="71"/>
      <c r="C43" s="71"/>
      <c r="D43" s="16">
        <v>19</v>
      </c>
      <c r="E43" s="17">
        <v>2691925</v>
      </c>
      <c r="F43" s="17">
        <v>2691925</v>
      </c>
    </row>
    <row r="44" spans="1:7" x14ac:dyDescent="0.3">
      <c r="A44" s="72" t="s">
        <v>40</v>
      </c>
      <c r="B44" s="72"/>
      <c r="C44" s="72"/>
      <c r="D44" s="22"/>
      <c r="E44" s="19">
        <v>6427869</v>
      </c>
      <c r="F44" s="19">
        <v>6580009</v>
      </c>
    </row>
    <row r="45" spans="1:7" x14ac:dyDescent="0.3">
      <c r="A45" s="73" t="s">
        <v>41</v>
      </c>
      <c r="B45" s="73"/>
      <c r="C45" s="73"/>
      <c r="D45" s="25"/>
      <c r="E45" s="17"/>
      <c r="F45" s="17"/>
    </row>
    <row r="46" spans="1:7" x14ac:dyDescent="0.3">
      <c r="A46" s="71" t="s">
        <v>42</v>
      </c>
      <c r="B46" s="71"/>
      <c r="C46" s="71"/>
      <c r="D46" s="16"/>
      <c r="E46" s="17">
        <v>2320504</v>
      </c>
      <c r="F46" s="17">
        <v>2769289</v>
      </c>
    </row>
    <row r="47" spans="1:7" x14ac:dyDescent="0.3">
      <c r="A47" s="71" t="s">
        <v>43</v>
      </c>
      <c r="B47" s="71"/>
      <c r="C47" s="71"/>
      <c r="D47" s="16"/>
      <c r="E47" s="17">
        <v>29142</v>
      </c>
      <c r="F47" s="17">
        <v>40939</v>
      </c>
    </row>
    <row r="48" spans="1:7" x14ac:dyDescent="0.3">
      <c r="A48" s="71" t="s">
        <v>44</v>
      </c>
      <c r="B48" s="71"/>
      <c r="C48" s="71"/>
      <c r="D48" s="16">
        <v>18</v>
      </c>
      <c r="E48" s="17">
        <v>1487109</v>
      </c>
      <c r="F48" s="17">
        <v>1123993</v>
      </c>
    </row>
    <row r="49" spans="1:6" x14ac:dyDescent="0.3">
      <c r="A49" s="71" t="s">
        <v>45</v>
      </c>
      <c r="B49" s="71"/>
      <c r="C49" s="71"/>
      <c r="D49" s="16"/>
      <c r="E49" s="17">
        <v>17194</v>
      </c>
      <c r="F49" s="17">
        <v>22926</v>
      </c>
    </row>
    <row r="50" spans="1:6" x14ac:dyDescent="0.3">
      <c r="A50" s="71" t="s">
        <v>46</v>
      </c>
      <c r="B50" s="71"/>
      <c r="C50" s="71"/>
      <c r="D50" s="16">
        <v>19</v>
      </c>
      <c r="E50" s="17">
        <v>228010</v>
      </c>
      <c r="F50" s="17">
        <v>228010</v>
      </c>
    </row>
    <row r="51" spans="1:6" x14ac:dyDescent="0.3">
      <c r="A51" s="71" t="s">
        <v>47</v>
      </c>
      <c r="B51" s="71"/>
      <c r="C51" s="71"/>
      <c r="D51" s="16"/>
      <c r="E51" s="17">
        <v>659886</v>
      </c>
      <c r="F51" s="17">
        <v>173277</v>
      </c>
    </row>
    <row r="52" spans="1:6" x14ac:dyDescent="0.3">
      <c r="A52" s="71" t="s">
        <v>48</v>
      </c>
      <c r="B52" s="71"/>
      <c r="C52" s="71"/>
      <c r="D52" s="16">
        <v>20</v>
      </c>
      <c r="E52" s="17">
        <v>1145236</v>
      </c>
      <c r="F52" s="17">
        <v>1000755</v>
      </c>
    </row>
    <row r="53" spans="1:6" x14ac:dyDescent="0.3">
      <c r="A53" s="71" t="s">
        <v>49</v>
      </c>
      <c r="B53" s="71"/>
      <c r="C53" s="71"/>
      <c r="D53" s="16">
        <v>21</v>
      </c>
      <c r="E53" s="17">
        <v>10579864</v>
      </c>
      <c r="F53" s="17">
        <v>12983793</v>
      </c>
    </row>
    <row r="54" spans="1:6" x14ac:dyDescent="0.3">
      <c r="A54" s="71" t="s">
        <v>50</v>
      </c>
      <c r="B54" s="71"/>
      <c r="C54" s="71"/>
      <c r="D54" s="16">
        <v>21</v>
      </c>
      <c r="E54" s="17">
        <v>1756443</v>
      </c>
      <c r="F54" s="17">
        <v>1490821</v>
      </c>
    </row>
    <row r="55" spans="1:6" x14ac:dyDescent="0.3">
      <c r="A55" s="72" t="s">
        <v>51</v>
      </c>
      <c r="B55" s="72"/>
      <c r="C55" s="72"/>
      <c r="D55" s="22"/>
      <c r="E55" s="19">
        <v>18223388</v>
      </c>
      <c r="F55" s="19">
        <v>19833803</v>
      </c>
    </row>
    <row r="56" spans="1:6" x14ac:dyDescent="0.3">
      <c r="A56" s="72" t="s">
        <v>52</v>
      </c>
      <c r="B56" s="72"/>
      <c r="C56" s="72"/>
      <c r="D56" s="22"/>
      <c r="E56" s="19">
        <v>38422458</v>
      </c>
      <c r="F56" s="19">
        <v>39755156</v>
      </c>
    </row>
    <row r="57" spans="1:6" x14ac:dyDescent="0.3">
      <c r="E57" s="26" t="s">
        <v>122</v>
      </c>
      <c r="F57" s="26" t="s">
        <v>122</v>
      </c>
    </row>
    <row r="58" spans="1:6" s="28" customFormat="1" ht="15.6" x14ac:dyDescent="0.3">
      <c r="A58" s="68" t="s">
        <v>53</v>
      </c>
      <c r="B58" s="69"/>
      <c r="C58" s="69"/>
      <c r="D58" s="70"/>
      <c r="E58" s="27">
        <v>975375</v>
      </c>
      <c r="F58" s="27">
        <v>975375</v>
      </c>
    </row>
    <row r="59" spans="1:6" s="28" customFormat="1" ht="15.6" x14ac:dyDescent="0.3">
      <c r="A59" s="68" t="s">
        <v>54</v>
      </c>
      <c r="B59" s="69"/>
      <c r="C59" s="69"/>
      <c r="D59" s="70"/>
      <c r="E59" s="29">
        <v>14071</v>
      </c>
      <c r="F59" s="29">
        <v>13626</v>
      </c>
    </row>
    <row r="63" spans="1:6" ht="15.6" x14ac:dyDescent="0.3">
      <c r="A63" s="1" t="s">
        <v>55</v>
      </c>
      <c r="B63" s="64" t="str">
        <f>CONCATENATE([1]Титул!$C$39)</f>
        <v>Коврыгин Олег Александрович</v>
      </c>
      <c r="C63" s="64"/>
      <c r="D63" s="64"/>
      <c r="E63" s="65" t="s">
        <v>56</v>
      </c>
      <c r="F63" s="65"/>
    </row>
    <row r="64" spans="1:6" x14ac:dyDescent="0.3">
      <c r="A64" s="30"/>
      <c r="B64" s="66" t="s">
        <v>57</v>
      </c>
      <c r="C64" s="66"/>
      <c r="D64" s="66"/>
      <c r="E64" s="67" t="s">
        <v>58</v>
      </c>
      <c r="F64" s="67"/>
    </row>
    <row r="65" spans="1:6" x14ac:dyDescent="0.3">
      <c r="A65" s="32"/>
    </row>
    <row r="66" spans="1:6" ht="15.6" x14ac:dyDescent="0.3">
      <c r="A66" s="1" t="s">
        <v>59</v>
      </c>
      <c r="B66" s="64" t="str">
        <f>IF([1]Титул!$C$41&lt;&gt;"",[1]Титул!$C$41,"Не предусмотрено")</f>
        <v>Касымова Гульбану Рахимовна</v>
      </c>
      <c r="C66" s="64"/>
      <c r="D66" s="64"/>
      <c r="E66" s="65" t="s">
        <v>56</v>
      </c>
      <c r="F66" s="65"/>
    </row>
    <row r="67" spans="1:6" x14ac:dyDescent="0.3">
      <c r="A67" s="30"/>
      <c r="B67" s="66" t="s">
        <v>57</v>
      </c>
      <c r="C67" s="66"/>
      <c r="D67" s="66"/>
      <c r="E67" s="67" t="s">
        <v>58</v>
      </c>
      <c r="F67" s="67"/>
    </row>
    <row r="68" spans="1:6" x14ac:dyDescent="0.3">
      <c r="A68" s="33" t="s">
        <v>60</v>
      </c>
      <c r="B68" s="8"/>
      <c r="C68" s="8"/>
      <c r="D68" s="8"/>
      <c r="E68" s="8"/>
      <c r="F68" s="8"/>
    </row>
  </sheetData>
  <mergeCells count="65">
    <mergeCell ref="A1:B1"/>
    <mergeCell ref="C1:F1"/>
    <mergeCell ref="A4:B4"/>
    <mergeCell ref="C4:E4"/>
    <mergeCell ref="A6:F6"/>
    <mergeCell ref="B7:E7"/>
    <mergeCell ref="A9:C10"/>
    <mergeCell ref="D9:D10"/>
    <mergeCell ref="E9:E10"/>
    <mergeCell ref="F9:F10"/>
    <mergeCell ref="A22:C22"/>
    <mergeCell ref="A14:C14"/>
    <mergeCell ref="A15:C15"/>
    <mergeCell ref="A16:C16"/>
    <mergeCell ref="A11:C11"/>
    <mergeCell ref="A12:C12"/>
    <mergeCell ref="A13:C13"/>
    <mergeCell ref="A17:C17"/>
    <mergeCell ref="A18:C18"/>
    <mergeCell ref="A19:C19"/>
    <mergeCell ref="A20:C20"/>
    <mergeCell ref="A21:C21"/>
    <mergeCell ref="A33:C33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5:C35"/>
    <mergeCell ref="A36:C36"/>
    <mergeCell ref="A37:C37"/>
    <mergeCell ref="A38:C38"/>
    <mergeCell ref="A39:C39"/>
    <mergeCell ref="A43:C43"/>
    <mergeCell ref="A44:C44"/>
    <mergeCell ref="A45:C45"/>
    <mergeCell ref="A46:C46"/>
    <mergeCell ref="A40:C40"/>
    <mergeCell ref="A41:C41"/>
    <mergeCell ref="A42:C42"/>
    <mergeCell ref="A53:C53"/>
    <mergeCell ref="A54:C54"/>
    <mergeCell ref="A55:C55"/>
    <mergeCell ref="A56:C56"/>
    <mergeCell ref="A47:C47"/>
    <mergeCell ref="A48:C48"/>
    <mergeCell ref="A49:C49"/>
    <mergeCell ref="A50:C50"/>
    <mergeCell ref="A51:C51"/>
    <mergeCell ref="A52:C52"/>
    <mergeCell ref="B66:D66"/>
    <mergeCell ref="E66:F66"/>
    <mergeCell ref="B67:D67"/>
    <mergeCell ref="E67:F67"/>
    <mergeCell ref="A58:D58"/>
    <mergeCell ref="A59:D59"/>
    <mergeCell ref="B63:D63"/>
    <mergeCell ref="E63:F63"/>
    <mergeCell ref="B64:D64"/>
    <mergeCell ref="E64:F64"/>
  </mergeCells>
  <conditionalFormatting sqref="A9">
    <cfRule type="expression" dxfId="11" priority="6" stopIfTrue="1">
      <formula>OR(E57&lt;&gt;"", F57&lt;&gt;"")</formula>
    </cfRule>
    <cfRule type="expression" dxfId="10" priority="7" stopIfTrue="1">
      <formula>OR(E74&lt;&gt;"", F74&lt;&gt;"")</formula>
    </cfRule>
  </conditionalFormatting>
  <conditionalFormatting sqref="B9">
    <cfRule type="expression" dxfId="9" priority="4" stopIfTrue="1">
      <formula>OR(F57&lt;&gt;"", G60&lt;&gt;"")</formula>
    </cfRule>
    <cfRule type="expression" dxfId="8" priority="5" stopIfTrue="1">
      <formula>OR(F74&lt;&gt;"", G74&lt;&gt;"")</formula>
    </cfRule>
  </conditionalFormatting>
  <conditionalFormatting sqref="C9:C10 A10:B10">
    <cfRule type="expression" dxfId="7" priority="2" stopIfTrue="1">
      <formula>OR(E60&lt;&gt;"", F60&lt;&gt;"")</formula>
    </cfRule>
    <cfRule type="expression" dxfId="6" priority="3" stopIfTrue="1">
      <formula>OR(E74&lt;&gt;"", F74&lt;&gt;"")</formula>
    </cfRule>
  </conditionalFormatting>
  <conditionalFormatting sqref="E9:F9">
    <cfRule type="expression" dxfId="5" priority="1" stopIfTrue="1">
      <formula>E74&lt;&gt;""</formula>
    </cfRule>
  </conditionalFormatting>
  <printOptions horizontalCentered="1"/>
  <pageMargins left="0.98425196850393704" right="0.39370078740157483" top="0.59055118110236227" bottom="0.59055118110236227" header="0" footer="0"/>
  <pageSetup paperSize="9" scale="8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AC217-C42B-4DC1-9D50-E3CB71261AA4}">
  <sheetPr>
    <pageSetUpPr fitToPage="1"/>
  </sheetPr>
  <dimension ref="A1:F34"/>
  <sheetViews>
    <sheetView tabSelected="1" zoomScale="85" zoomScaleNormal="85" workbookViewId="0">
      <pane ySplit="10" topLeftCell="A14" activePane="bottomLeft" state="frozen"/>
      <selection sqref="A1:B1"/>
      <selection pane="bottomLeft" activeCell="E8" sqref="E8:F9"/>
    </sheetView>
  </sheetViews>
  <sheetFormatPr defaultColWidth="9.109375" defaultRowHeight="13.8" x14ac:dyDescent="0.25"/>
  <cols>
    <col min="1" max="1" width="30.6640625" style="3" customWidth="1"/>
    <col min="2" max="2" width="15.6640625" style="3" customWidth="1"/>
    <col min="3" max="3" width="25.6640625" style="3" customWidth="1"/>
    <col min="4" max="4" width="8.5546875" style="3" customWidth="1"/>
    <col min="5" max="6" width="18.6640625" style="3" customWidth="1"/>
    <col min="7" max="223" width="9.109375" style="3"/>
    <col min="224" max="224" width="9.109375" style="3" customWidth="1"/>
    <col min="225" max="225" width="4.33203125" style="3" customWidth="1"/>
    <col min="226" max="16384" width="9.109375" style="3"/>
  </cols>
  <sheetData>
    <row r="1" spans="1:6" ht="15.6" x14ac:dyDescent="0.25">
      <c r="A1" s="95" t="s">
        <v>61</v>
      </c>
      <c r="B1" s="95"/>
      <c r="C1" s="96" t="str">
        <f>CONCATENATE([1]Титул!D3)</f>
        <v>АО Акжал Голд Ресорсиз</v>
      </c>
      <c r="D1" s="96"/>
      <c r="E1" s="96"/>
      <c r="F1" s="34"/>
    </row>
    <row r="2" spans="1:6" s="11" customFormat="1" ht="10.5" customHeight="1" x14ac:dyDescent="0.15">
      <c r="A2" s="35"/>
      <c r="B2" s="35"/>
      <c r="C2" s="35"/>
      <c r="D2" s="35"/>
      <c r="E2" s="35"/>
      <c r="F2" s="35"/>
    </row>
    <row r="3" spans="1:6" ht="15.6" x14ac:dyDescent="0.25">
      <c r="A3" s="97" t="s">
        <v>62</v>
      </c>
      <c r="B3" s="97"/>
      <c r="C3" s="91" t="str">
        <f>CONCATENATE([1]Титул!C12)</f>
        <v>консолидированная</v>
      </c>
      <c r="D3" s="91"/>
      <c r="E3" s="91"/>
      <c r="F3" s="6"/>
    </row>
    <row r="4" spans="1:6" s="11" customFormat="1" ht="10.5" customHeight="1" x14ac:dyDescent="0.15">
      <c r="A4" s="35"/>
      <c r="B4" s="35"/>
      <c r="C4" s="35"/>
      <c r="D4" s="35"/>
      <c r="E4" s="35"/>
      <c r="F4" s="35"/>
    </row>
    <row r="5" spans="1:6" ht="44.25" customHeight="1" x14ac:dyDescent="0.25">
      <c r="A5" s="98" t="str">
        <f>IF([1]Титул!F31&lt;DATE(YEAR([1]Титул!C31),12,31), "ПРОМЕЖУТОЧНЫЙ ОТЧЕТ О ПРИБЫЛЕ ИЛИ УБЫТКЕ 
И ПРОЧЕМ СОВОКУПНОМ ДОХОДЕ", "ОТЧЕТ О ПРИБЫЛЕ ИЛИ УБЫТКЕ
И ПРОЧЕМ СОВОКУПНОМ ДОХОДЕ")</f>
        <v>ПРОМЕЖУТОЧНЫЙ ОТЧЕТ О ПРИБЫЛЕ ИЛИ УБЫТКЕ 
И ПРОЧЕМ СОВОКУПНОМ ДОХОДЕ</v>
      </c>
      <c r="B5" s="98"/>
      <c r="C5" s="98"/>
      <c r="D5" s="98"/>
      <c r="E5" s="98"/>
      <c r="F5" s="98"/>
    </row>
    <row r="6" spans="1:6" ht="15" customHeight="1" x14ac:dyDescent="0.25">
      <c r="A6" s="99" t="str">
        <f>IF(SUM([1]Титул!$F$31-[1]Титул!$C$31)&lt;100, CONCATENATE("за первый квартал, закончившийся ",TEXT([1]Титул!$F$31,"[$-FC19]дд ММММ ГГГГ")," года       "), IF(SUM([1]Титул!$F$31-[1]Титул!$C$31)&lt;200, CONCATENATE("за первое полугодие, закончившийся ",TEXT([1]Титул!$F$31,"[$-FC19]дд ММММ ГГГГ")," года       "), IF(SUM([1]Титул!$F$31-[1]Титул!$C$31)&lt;300, CONCATENATE("за девять месяцев, закончившийся ",TEXT([1]Титул!$F$31,"[$-FC19]дд ММММ ГГГГ")," года       "), CONCATENATE("за год, закончившийся ",TEXT([1]Титул!$F$31,"[$-FC19]дд ММММ ГГГГ")," года       "))))</f>
        <v xml:space="preserve">за первый квартал, закончившийся 31 марта 2025 года       </v>
      </c>
      <c r="B6" s="99"/>
      <c r="C6" s="99"/>
      <c r="D6" s="99"/>
      <c r="E6" s="99"/>
      <c r="F6" s="99"/>
    </row>
    <row r="7" spans="1:6" ht="15" customHeight="1" x14ac:dyDescent="0.25">
      <c r="A7" s="36"/>
      <c r="B7" s="36"/>
      <c r="C7" s="36"/>
      <c r="D7" s="36"/>
      <c r="F7" s="9" t="str">
        <f>IF([1]Титул!$F$35="тенге",CONCATENATE("(",[1]Титул!$F$36,")"),CONCATENATE("(",[1]Титул!$F$37,")"))</f>
        <v>(тыс.тенге)</v>
      </c>
    </row>
    <row r="8" spans="1:6" s="37" customFormat="1" ht="30" customHeight="1" x14ac:dyDescent="0.25">
      <c r="A8" s="79" t="s">
        <v>63</v>
      </c>
      <c r="B8" s="80"/>
      <c r="C8" s="81"/>
      <c r="D8" s="85" t="s">
        <v>2</v>
      </c>
      <c r="E8" s="87" t="s">
        <v>123</v>
      </c>
      <c r="F8" s="87" t="s">
        <v>124</v>
      </c>
    </row>
    <row r="9" spans="1:6" s="37" customFormat="1" ht="30" customHeight="1" x14ac:dyDescent="0.25">
      <c r="A9" s="82"/>
      <c r="B9" s="83"/>
      <c r="C9" s="84"/>
      <c r="D9" s="86"/>
      <c r="E9" s="88"/>
      <c r="F9" s="88"/>
    </row>
    <row r="10" spans="1:6" s="38" customFormat="1" ht="12.75" customHeight="1" x14ac:dyDescent="0.2">
      <c r="A10" s="94">
        <v>1</v>
      </c>
      <c r="B10" s="94"/>
      <c r="C10" s="94"/>
      <c r="D10" s="12">
        <v>2</v>
      </c>
      <c r="E10" s="12">
        <v>3</v>
      </c>
      <c r="F10" s="12">
        <v>4</v>
      </c>
    </row>
    <row r="11" spans="1:6" ht="15" customHeight="1" x14ac:dyDescent="0.25">
      <c r="A11" s="93" t="s">
        <v>64</v>
      </c>
      <c r="B11" s="93"/>
      <c r="C11" s="93"/>
      <c r="D11" s="16">
        <v>1</v>
      </c>
      <c r="E11" s="17">
        <v>8761313</v>
      </c>
      <c r="F11" s="17">
        <v>4995568</v>
      </c>
    </row>
    <row r="12" spans="1:6" ht="15" customHeight="1" x14ac:dyDescent="0.25">
      <c r="A12" s="93" t="s">
        <v>65</v>
      </c>
      <c r="B12" s="93"/>
      <c r="C12" s="93"/>
      <c r="D12" s="16"/>
      <c r="E12" s="17">
        <v>3961423</v>
      </c>
      <c r="F12" s="17">
        <v>2417451</v>
      </c>
    </row>
    <row r="13" spans="1:6" ht="15" customHeight="1" x14ac:dyDescent="0.25">
      <c r="A13" s="92" t="s">
        <v>66</v>
      </c>
      <c r="B13" s="92"/>
      <c r="C13" s="92"/>
      <c r="D13" s="39"/>
      <c r="E13" s="40">
        <v>4799890</v>
      </c>
      <c r="F13" s="40">
        <v>2578117</v>
      </c>
    </row>
    <row r="14" spans="1:6" ht="15" customHeight="1" x14ac:dyDescent="0.25">
      <c r="A14" s="93" t="s">
        <v>67</v>
      </c>
      <c r="B14" s="93"/>
      <c r="C14" s="93"/>
      <c r="D14" s="16"/>
      <c r="E14" s="17">
        <v>1067875</v>
      </c>
      <c r="F14" s="17">
        <v>832317</v>
      </c>
    </row>
    <row r="15" spans="1:6" ht="15" customHeight="1" x14ac:dyDescent="0.25">
      <c r="A15" s="93" t="s">
        <v>68</v>
      </c>
      <c r="B15" s="93"/>
      <c r="C15" s="93"/>
      <c r="D15" s="16"/>
      <c r="E15" s="17">
        <v>1524796</v>
      </c>
      <c r="F15" s="17">
        <v>642740</v>
      </c>
    </row>
    <row r="16" spans="1:6" ht="15" customHeight="1" x14ac:dyDescent="0.25">
      <c r="A16" s="92" t="s">
        <v>69</v>
      </c>
      <c r="B16" s="92"/>
      <c r="C16" s="92"/>
      <c r="D16" s="39"/>
      <c r="E16" s="40">
        <v>2207219</v>
      </c>
      <c r="F16" s="40">
        <v>1103060</v>
      </c>
    </row>
    <row r="17" spans="1:6" ht="15" customHeight="1" x14ac:dyDescent="0.25">
      <c r="A17" s="93" t="s">
        <v>70</v>
      </c>
      <c r="B17" s="93"/>
      <c r="C17" s="93"/>
      <c r="D17" s="16">
        <v>2</v>
      </c>
      <c r="E17" s="17">
        <v>523931</v>
      </c>
      <c r="F17" s="17">
        <v>380147</v>
      </c>
    </row>
    <row r="18" spans="1:6" ht="15" customHeight="1" x14ac:dyDescent="0.25">
      <c r="A18" s="93" t="s">
        <v>71</v>
      </c>
      <c r="B18" s="93"/>
      <c r="C18" s="93"/>
      <c r="D18" s="16"/>
      <c r="E18" s="17">
        <v>109310</v>
      </c>
      <c r="F18" s="17">
        <v>307715</v>
      </c>
    </row>
    <row r="19" spans="1:6" ht="15" customHeight="1" x14ac:dyDescent="0.25">
      <c r="A19" s="93" t="s">
        <v>72</v>
      </c>
      <c r="B19" s="93"/>
      <c r="C19" s="93"/>
      <c r="D19" s="16"/>
      <c r="E19" s="17">
        <v>430126</v>
      </c>
      <c r="F19" s="17">
        <v>937259</v>
      </c>
    </row>
    <row r="20" spans="1:6" ht="15" customHeight="1" x14ac:dyDescent="0.25">
      <c r="A20" s="93" t="s">
        <v>73</v>
      </c>
      <c r="B20" s="93"/>
      <c r="C20" s="93"/>
      <c r="D20" s="16"/>
      <c r="E20" s="17">
        <v>964320</v>
      </c>
      <c r="F20" s="17">
        <v>519606</v>
      </c>
    </row>
    <row r="21" spans="1:6" ht="15" customHeight="1" x14ac:dyDescent="0.25">
      <c r="A21" s="92" t="s">
        <v>74</v>
      </c>
      <c r="B21" s="92"/>
      <c r="C21" s="92"/>
      <c r="D21" s="39"/>
      <c r="E21" s="40">
        <v>2087646</v>
      </c>
      <c r="F21" s="40">
        <v>1593145</v>
      </c>
    </row>
    <row r="22" spans="1:6" ht="15" customHeight="1" x14ac:dyDescent="0.25">
      <c r="A22" s="93" t="s">
        <v>75</v>
      </c>
      <c r="B22" s="93"/>
      <c r="C22" s="93"/>
      <c r="D22" s="16"/>
      <c r="E22" s="17">
        <v>485553</v>
      </c>
      <c r="F22" s="17">
        <v>274</v>
      </c>
    </row>
    <row r="23" spans="1:6" ht="22.5" customHeight="1" x14ac:dyDescent="0.25">
      <c r="A23" s="92" t="s">
        <v>76</v>
      </c>
      <c r="B23" s="92"/>
      <c r="C23" s="92"/>
      <c r="D23" s="41"/>
      <c r="E23" s="40">
        <v>1602093</v>
      </c>
      <c r="F23" s="40">
        <v>1592871</v>
      </c>
    </row>
    <row r="24" spans="1:6" ht="15" customHeight="1" x14ac:dyDescent="0.25">
      <c r="A24" s="92" t="s">
        <v>77</v>
      </c>
      <c r="B24" s="92"/>
      <c r="C24" s="92"/>
      <c r="D24" s="39"/>
      <c r="E24" s="40"/>
      <c r="F24" s="40"/>
    </row>
    <row r="25" spans="1:6" ht="15" customHeight="1" x14ac:dyDescent="0.25">
      <c r="A25" s="93" t="s">
        <v>78</v>
      </c>
      <c r="B25" s="93"/>
      <c r="C25" s="93"/>
      <c r="D25" s="16"/>
      <c r="E25" s="17"/>
      <c r="F25" s="17"/>
    </row>
    <row r="26" spans="1:6" ht="15" customHeight="1" x14ac:dyDescent="0.25">
      <c r="A26" s="93" t="s">
        <v>79</v>
      </c>
      <c r="B26" s="93"/>
      <c r="C26" s="93"/>
      <c r="D26" s="16">
        <v>16</v>
      </c>
      <c r="E26" s="17">
        <v>1643</v>
      </c>
      <c r="F26" s="17">
        <v>1633</v>
      </c>
    </row>
    <row r="29" spans="1:6" ht="15.6" x14ac:dyDescent="0.3">
      <c r="A29" s="1" t="s">
        <v>55</v>
      </c>
      <c r="B29" s="64" t="str">
        <f>CONCATENATE([1]Титул!$C$39)</f>
        <v>Коврыгин Олег Александрович</v>
      </c>
      <c r="C29" s="64"/>
      <c r="D29" s="64"/>
      <c r="E29" s="65" t="s">
        <v>56</v>
      </c>
      <c r="F29" s="65"/>
    </row>
    <row r="30" spans="1:6" x14ac:dyDescent="0.25">
      <c r="A30" s="30"/>
      <c r="B30" s="66" t="s">
        <v>57</v>
      </c>
      <c r="C30" s="66"/>
      <c r="D30" s="66"/>
      <c r="E30" s="67" t="s">
        <v>58</v>
      </c>
      <c r="F30" s="67"/>
    </row>
    <row r="31" spans="1:6" x14ac:dyDescent="0.25">
      <c r="A31" s="32"/>
    </row>
    <row r="32" spans="1:6" ht="15.6" x14ac:dyDescent="0.3">
      <c r="A32" s="1" t="s">
        <v>59</v>
      </c>
      <c r="B32" s="64" t="str">
        <f>IF([1]Титул!$C$41&lt;&gt;"",[1]Титул!$C$41,"Не предусмотрено")</f>
        <v>Касымова Гульбану Рахимовна</v>
      </c>
      <c r="C32" s="64"/>
      <c r="D32" s="64"/>
      <c r="E32" s="65" t="s">
        <v>56</v>
      </c>
      <c r="F32" s="65"/>
    </row>
    <row r="33" spans="1:6" x14ac:dyDescent="0.25">
      <c r="A33" s="30"/>
      <c r="B33" s="66" t="s">
        <v>57</v>
      </c>
      <c r="C33" s="66"/>
      <c r="D33" s="66"/>
      <c r="E33" s="67" t="s">
        <v>58</v>
      </c>
      <c r="F33" s="67"/>
    </row>
    <row r="34" spans="1:6" x14ac:dyDescent="0.25">
      <c r="A34" s="33" t="s">
        <v>60</v>
      </c>
      <c r="B34" s="8"/>
      <c r="C34" s="8"/>
      <c r="D34" s="8"/>
      <c r="E34" s="8"/>
      <c r="F34" s="8"/>
    </row>
  </sheetData>
  <mergeCells count="35">
    <mergeCell ref="A6:F6"/>
    <mergeCell ref="A1:B1"/>
    <mergeCell ref="C1:E1"/>
    <mergeCell ref="A3:B3"/>
    <mergeCell ref="C3:E3"/>
    <mergeCell ref="A5:F5"/>
    <mergeCell ref="A17:C17"/>
    <mergeCell ref="A8:C9"/>
    <mergeCell ref="D8:D9"/>
    <mergeCell ref="E8:E9"/>
    <mergeCell ref="F8:F9"/>
    <mergeCell ref="A10:C10"/>
    <mergeCell ref="A11:C11"/>
    <mergeCell ref="A12:C12"/>
    <mergeCell ref="A13:C13"/>
    <mergeCell ref="A14:C14"/>
    <mergeCell ref="A15:C15"/>
    <mergeCell ref="A16:C16"/>
    <mergeCell ref="A24:C24"/>
    <mergeCell ref="A25:C25"/>
    <mergeCell ref="A26:C26"/>
    <mergeCell ref="A18:C18"/>
    <mergeCell ref="A19:C19"/>
    <mergeCell ref="A20:C20"/>
    <mergeCell ref="A21:C21"/>
    <mergeCell ref="A22:C22"/>
    <mergeCell ref="A23:C23"/>
    <mergeCell ref="B33:D33"/>
    <mergeCell ref="E33:F33"/>
    <mergeCell ref="B29:D29"/>
    <mergeCell ref="E29:F29"/>
    <mergeCell ref="B30:D30"/>
    <mergeCell ref="E30:F30"/>
    <mergeCell ref="B32:D32"/>
    <mergeCell ref="E32:F32"/>
  </mergeCells>
  <conditionalFormatting sqref="E8:F8">
    <cfRule type="expression" dxfId="4" priority="1" stopIfTrue="1">
      <formula>#REF!&lt;&gt;""</formula>
    </cfRule>
  </conditionalFormatting>
  <printOptions horizontalCentered="1"/>
  <pageMargins left="0.78740157480314965" right="0.39370078740157483" top="0.39370078740157483" bottom="0.39370078740157483" header="0" footer="0"/>
  <pageSetup paperSize="9" scale="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FC3DE-44CB-46AF-805A-500141D159E2}">
  <sheetPr>
    <pageSetUpPr fitToPage="1"/>
  </sheetPr>
  <dimension ref="A1:F50"/>
  <sheetViews>
    <sheetView zoomScale="85" zoomScaleNormal="85" workbookViewId="0">
      <selection activeCell="E8" sqref="E8:F9"/>
    </sheetView>
  </sheetViews>
  <sheetFormatPr defaultColWidth="4.5546875" defaultRowHeight="13.8" x14ac:dyDescent="0.25"/>
  <cols>
    <col min="1" max="1" width="20.6640625" style="3" customWidth="1"/>
    <col min="2" max="2" width="23.33203125" style="3" customWidth="1"/>
    <col min="3" max="3" width="30.6640625" style="3" customWidth="1"/>
    <col min="4" max="4" width="8.5546875" style="3" customWidth="1"/>
    <col min="5" max="6" width="18.6640625" style="3" customWidth="1"/>
    <col min="7" max="182" width="9.109375" style="3" customWidth="1"/>
    <col min="183" max="204" width="3" style="3" customWidth="1"/>
    <col min="205" max="206" width="5.5546875" style="3" customWidth="1"/>
    <col min="207" max="208" width="16.44140625" style="3" customWidth="1"/>
    <col min="209" max="16384" width="4.5546875" style="3"/>
  </cols>
  <sheetData>
    <row r="1" spans="1:6" s="37" customFormat="1" ht="18" customHeight="1" x14ac:dyDescent="0.25">
      <c r="A1" s="95" t="s">
        <v>80</v>
      </c>
      <c r="B1" s="95"/>
      <c r="C1" s="112" t="str">
        <f>CONCATENATE([1]Титул!D3)</f>
        <v>АО Акжал Голд Ресорсиз</v>
      </c>
      <c r="D1" s="112"/>
      <c r="E1" s="112"/>
      <c r="F1" s="42"/>
    </row>
    <row r="2" spans="1:6" s="11" customFormat="1" ht="10.5" customHeight="1" x14ac:dyDescent="0.15">
      <c r="A2" s="35"/>
      <c r="B2" s="35"/>
      <c r="C2" s="35"/>
      <c r="D2" s="35"/>
      <c r="E2" s="35"/>
      <c r="F2" s="35"/>
    </row>
    <row r="3" spans="1:6" ht="15.6" x14ac:dyDescent="0.25">
      <c r="A3" s="97" t="s">
        <v>81</v>
      </c>
      <c r="B3" s="97"/>
      <c r="C3" s="91" t="str">
        <f>CONCATENATE([1]Титул!C12)</f>
        <v>консолидированная</v>
      </c>
      <c r="D3" s="91"/>
      <c r="E3" s="91"/>
      <c r="F3" s="43"/>
    </row>
    <row r="4" spans="1:6" s="11" customFormat="1" ht="10.5" customHeight="1" x14ac:dyDescent="0.15">
      <c r="A4" s="35"/>
      <c r="B4" s="35"/>
      <c r="C4" s="35"/>
      <c r="D4" s="35"/>
      <c r="E4" s="35"/>
      <c r="F4" s="35"/>
    </row>
    <row r="5" spans="1:6" s="37" customFormat="1" ht="39" customHeight="1" x14ac:dyDescent="0.25">
      <c r="A5" s="98" t="str">
        <f>IF([1]Титул!F31&lt;DATE(YEAR([1]Титул!C31),12,31), "ПРОМЕЖУТОЧНЫЙ ОТЧЕТ О ДВИЖЕНИИ ДЕНЕЖНЫХ СРЕДСТВ
(Прямой метод)", "ОТЧЕТ О ДВИЖЕНИИ ДЕНЕЖНЫХ СРЕДСТВ 
(Прямой метод)")</f>
        <v>ПРОМЕЖУТОЧНЫЙ ОТЧЕТ О ДВИЖЕНИИ ДЕНЕЖНЫХ СРЕДСТВ
(Прямой метод)</v>
      </c>
      <c r="B5" s="98"/>
      <c r="C5" s="98"/>
      <c r="D5" s="98"/>
      <c r="E5" s="98"/>
      <c r="F5" s="98"/>
    </row>
    <row r="6" spans="1:6" s="37" customFormat="1" x14ac:dyDescent="0.25">
      <c r="A6" s="99" t="str">
        <f>IF(SUM([1]Титул!$F$31-[1]Титул!$C$31)&lt;100, CONCATENATE("за первый квартал, закончившийся ",TEXT([1]Титул!$F$31,"[$-FC19]дд ММММ ГГГГ")," года       "), IF(SUM([1]Титул!$F$31-[1]Титул!$C$31)&lt;200, CONCATENATE("за первое полугодие, закончившийся ",TEXT([1]Титул!$F$31,"[$-FC19]дд ММММ ГГГГ")," года       "), IF(SUM([1]Титул!$F$31-[1]Титул!$C$31)&lt;300, CONCATENATE("за девять месяцев, закончившийся ",TEXT([1]Титул!$F$31,"[$-FC19]дд ММММ ГГГГ")," года       "), CONCATENATE("за год, закончившийся ",TEXT([1]Титул!$F$31,"[$-FC19]дд ММММ ГГГГ")," года       "))))</f>
        <v xml:space="preserve">за первый квартал, закончившийся 31 марта 2025 года       </v>
      </c>
      <c r="B6" s="99"/>
      <c r="C6" s="99"/>
      <c r="D6" s="99"/>
      <c r="E6" s="99"/>
      <c r="F6" s="99"/>
    </row>
    <row r="7" spans="1:6" s="37" customFormat="1" ht="15" customHeight="1" x14ac:dyDescent="0.25">
      <c r="F7" s="9" t="str">
        <f>IF([1]Титул!$F$35="тенге",CONCATENATE("(",[1]Титул!$F$36,")"),CONCATENATE("(",[1]Титул!$F$37,")"))</f>
        <v>(тыс.тенге)</v>
      </c>
    </row>
    <row r="8" spans="1:6" s="37" customFormat="1" ht="30" customHeight="1" x14ac:dyDescent="0.25">
      <c r="A8" s="105" t="s">
        <v>63</v>
      </c>
      <c r="B8" s="106"/>
      <c r="C8" s="107"/>
      <c r="D8" s="85" t="s">
        <v>2</v>
      </c>
      <c r="E8" s="87" t="s">
        <v>123</v>
      </c>
      <c r="F8" s="87" t="s">
        <v>124</v>
      </c>
    </row>
    <row r="9" spans="1:6" s="37" customFormat="1" ht="30" customHeight="1" x14ac:dyDescent="0.25">
      <c r="A9" s="108"/>
      <c r="B9" s="109"/>
      <c r="C9" s="110"/>
      <c r="D9" s="86"/>
      <c r="E9" s="88"/>
      <c r="F9" s="88"/>
    </row>
    <row r="10" spans="1:6" s="38" customFormat="1" ht="13.2" x14ac:dyDescent="0.2">
      <c r="A10" s="111">
        <v>1</v>
      </c>
      <c r="B10" s="111"/>
      <c r="C10" s="111"/>
      <c r="D10" s="44">
        <v>2</v>
      </c>
      <c r="E10" s="12">
        <v>3</v>
      </c>
      <c r="F10" s="12">
        <v>4</v>
      </c>
    </row>
    <row r="11" spans="1:6" s="37" customFormat="1" ht="15" customHeight="1" x14ac:dyDescent="0.25">
      <c r="A11" s="104" t="s">
        <v>82</v>
      </c>
      <c r="B11" s="104"/>
      <c r="C11" s="104"/>
      <c r="D11" s="104"/>
      <c r="E11" s="45"/>
      <c r="F11" s="45"/>
    </row>
    <row r="12" spans="1:6" s="47" customFormat="1" ht="15.75" customHeight="1" x14ac:dyDescent="0.25">
      <c r="A12" s="100" t="s">
        <v>83</v>
      </c>
      <c r="B12" s="100"/>
      <c r="C12" s="100"/>
      <c r="D12" s="46"/>
      <c r="E12" s="40">
        <v>7845151</v>
      </c>
      <c r="F12" s="40">
        <v>6403902</v>
      </c>
    </row>
    <row r="13" spans="1:6" s="37" customFormat="1" ht="15.75" customHeight="1" x14ac:dyDescent="0.25">
      <c r="A13" s="103" t="s">
        <v>84</v>
      </c>
      <c r="B13" s="103"/>
      <c r="C13" s="103"/>
      <c r="D13" s="48"/>
      <c r="E13" s="17">
        <v>389659</v>
      </c>
      <c r="F13" s="17">
        <v>490541</v>
      </c>
    </row>
    <row r="14" spans="1:6" s="37" customFormat="1" ht="15.75" customHeight="1" x14ac:dyDescent="0.25">
      <c r="A14" s="103" t="s">
        <v>85</v>
      </c>
      <c r="B14" s="103"/>
      <c r="C14" s="103"/>
      <c r="D14" s="48"/>
      <c r="E14" s="17">
        <v>7393270</v>
      </c>
      <c r="F14" s="17">
        <v>5906866</v>
      </c>
    </row>
    <row r="15" spans="1:6" s="37" customFormat="1" ht="15.75" customHeight="1" x14ac:dyDescent="0.25">
      <c r="A15" s="103" t="s">
        <v>86</v>
      </c>
      <c r="B15" s="103"/>
      <c r="C15" s="103"/>
      <c r="D15" s="48"/>
      <c r="E15" s="17">
        <v>62049</v>
      </c>
      <c r="F15" s="17">
        <v>6462</v>
      </c>
    </row>
    <row r="16" spans="1:6" s="37" customFormat="1" ht="15.75" customHeight="1" x14ac:dyDescent="0.25">
      <c r="A16" s="103" t="s">
        <v>87</v>
      </c>
      <c r="B16" s="103"/>
      <c r="C16" s="103"/>
      <c r="D16" s="48"/>
      <c r="E16" s="17">
        <v>173</v>
      </c>
      <c r="F16" s="17">
        <v>33</v>
      </c>
    </row>
    <row r="17" spans="1:6" s="47" customFormat="1" ht="15.75" customHeight="1" x14ac:dyDescent="0.25">
      <c r="A17" s="100" t="s">
        <v>88</v>
      </c>
      <c r="B17" s="100"/>
      <c r="C17" s="100"/>
      <c r="D17" s="46"/>
      <c r="E17" s="40">
        <v>7596031</v>
      </c>
      <c r="F17" s="40">
        <v>3482163</v>
      </c>
    </row>
    <row r="18" spans="1:6" s="37" customFormat="1" ht="15.75" customHeight="1" x14ac:dyDescent="0.25">
      <c r="A18" s="103" t="s">
        <v>89</v>
      </c>
      <c r="B18" s="103"/>
      <c r="C18" s="103"/>
      <c r="D18" s="48"/>
      <c r="E18" s="17">
        <v>3117221</v>
      </c>
      <c r="F18" s="17">
        <v>-137354</v>
      </c>
    </row>
    <row r="19" spans="1:6" s="37" customFormat="1" ht="15.75" customHeight="1" x14ac:dyDescent="0.25">
      <c r="A19" s="103" t="s">
        <v>90</v>
      </c>
      <c r="B19" s="103"/>
      <c r="C19" s="103"/>
      <c r="D19" s="48"/>
      <c r="E19" s="17">
        <v>847090</v>
      </c>
      <c r="F19" s="17">
        <v>1143178</v>
      </c>
    </row>
    <row r="20" spans="1:6" s="37" customFormat="1" ht="15.75" customHeight="1" x14ac:dyDescent="0.25">
      <c r="A20" s="103" t="s">
        <v>91</v>
      </c>
      <c r="B20" s="103"/>
      <c r="C20" s="103"/>
      <c r="D20" s="48"/>
      <c r="E20" s="17">
        <v>1013169</v>
      </c>
      <c r="F20" s="17">
        <v>976777</v>
      </c>
    </row>
    <row r="21" spans="1:6" s="37" customFormat="1" ht="15.75" customHeight="1" x14ac:dyDescent="0.25">
      <c r="A21" s="103" t="s">
        <v>92</v>
      </c>
      <c r="B21" s="103"/>
      <c r="C21" s="103"/>
      <c r="D21" s="48"/>
      <c r="E21" s="17">
        <v>2564872</v>
      </c>
      <c r="F21" s="17">
        <v>1444476</v>
      </c>
    </row>
    <row r="22" spans="1:6" s="37" customFormat="1" ht="15.75" customHeight="1" x14ac:dyDescent="0.25">
      <c r="A22" s="103" t="s">
        <v>93</v>
      </c>
      <c r="B22" s="103"/>
      <c r="C22" s="103"/>
      <c r="D22" s="48"/>
      <c r="E22" s="17">
        <v>53679</v>
      </c>
      <c r="F22" s="17">
        <v>55086</v>
      </c>
    </row>
    <row r="23" spans="1:6" s="47" customFormat="1" ht="15.75" customHeight="1" x14ac:dyDescent="0.25">
      <c r="A23" s="100" t="s">
        <v>94</v>
      </c>
      <c r="B23" s="100"/>
      <c r="C23" s="100"/>
      <c r="D23" s="46"/>
      <c r="E23" s="40">
        <v>249120</v>
      </c>
      <c r="F23" s="40">
        <v>2921739</v>
      </c>
    </row>
    <row r="24" spans="1:6" s="37" customFormat="1" ht="15" customHeight="1" x14ac:dyDescent="0.25">
      <c r="A24" s="104" t="s">
        <v>95</v>
      </c>
      <c r="B24" s="104"/>
      <c r="C24" s="104"/>
      <c r="D24" s="104"/>
      <c r="E24" s="45"/>
      <c r="F24" s="45"/>
    </row>
    <row r="25" spans="1:6" s="47" customFormat="1" ht="15.75" customHeight="1" x14ac:dyDescent="0.25">
      <c r="A25" s="100" t="s">
        <v>96</v>
      </c>
      <c r="B25" s="100"/>
      <c r="C25" s="100"/>
      <c r="D25" s="46"/>
      <c r="E25" s="40" t="s">
        <v>122</v>
      </c>
      <c r="F25" s="40" t="s">
        <v>122</v>
      </c>
    </row>
    <row r="26" spans="1:6" s="47" customFormat="1" ht="15.75" customHeight="1" x14ac:dyDescent="0.25">
      <c r="A26" s="100" t="s">
        <v>97</v>
      </c>
      <c r="B26" s="100"/>
      <c r="C26" s="100"/>
      <c r="D26" s="46"/>
      <c r="E26" s="40">
        <v>600</v>
      </c>
      <c r="F26" s="40" t="s">
        <v>122</v>
      </c>
    </row>
    <row r="27" spans="1:6" s="37" customFormat="1" ht="15" customHeight="1" x14ac:dyDescent="0.25">
      <c r="A27" s="103" t="s">
        <v>98</v>
      </c>
      <c r="B27" s="103"/>
      <c r="C27" s="103"/>
      <c r="D27" s="48"/>
      <c r="E27" s="17">
        <v>600</v>
      </c>
      <c r="F27" s="17" t="s">
        <v>122</v>
      </c>
    </row>
    <row r="28" spans="1:6" s="47" customFormat="1" ht="15.75" customHeight="1" x14ac:dyDescent="0.25">
      <c r="A28" s="100" t="s">
        <v>99</v>
      </c>
      <c r="B28" s="100"/>
      <c r="C28" s="100"/>
      <c r="D28" s="46"/>
      <c r="E28" s="40">
        <v>-600</v>
      </c>
      <c r="F28" s="40" t="s">
        <v>122</v>
      </c>
    </row>
    <row r="29" spans="1:6" s="37" customFormat="1" ht="15" customHeight="1" x14ac:dyDescent="0.25">
      <c r="A29" s="104" t="s">
        <v>100</v>
      </c>
      <c r="B29" s="104"/>
      <c r="C29" s="104"/>
      <c r="D29" s="104"/>
      <c r="E29" s="45"/>
      <c r="F29" s="45"/>
    </row>
    <row r="30" spans="1:6" s="47" customFormat="1" ht="15.75" customHeight="1" x14ac:dyDescent="0.25">
      <c r="A30" s="100" t="s">
        <v>101</v>
      </c>
      <c r="B30" s="100"/>
      <c r="C30" s="100"/>
      <c r="D30" s="46"/>
      <c r="E30" s="40">
        <v>100600</v>
      </c>
      <c r="F30" s="40" t="s">
        <v>122</v>
      </c>
    </row>
    <row r="31" spans="1:6" s="37" customFormat="1" ht="15.75" customHeight="1" x14ac:dyDescent="0.25">
      <c r="A31" s="103" t="s">
        <v>102</v>
      </c>
      <c r="B31" s="103"/>
      <c r="C31" s="103"/>
      <c r="D31" s="48"/>
      <c r="E31" s="17">
        <v>600</v>
      </c>
      <c r="F31" s="17" t="s">
        <v>122</v>
      </c>
    </row>
    <row r="32" spans="1:6" s="37" customFormat="1" ht="15.75" customHeight="1" x14ac:dyDescent="0.25">
      <c r="A32" s="103" t="s">
        <v>103</v>
      </c>
      <c r="B32" s="103"/>
      <c r="C32" s="103"/>
      <c r="D32" s="48"/>
      <c r="E32" s="17">
        <v>100000</v>
      </c>
      <c r="F32" s="17" t="s">
        <v>122</v>
      </c>
    </row>
    <row r="33" spans="1:6" s="47" customFormat="1" ht="15.75" customHeight="1" x14ac:dyDescent="0.25">
      <c r="A33" s="100" t="s">
        <v>104</v>
      </c>
      <c r="B33" s="100"/>
      <c r="C33" s="100"/>
      <c r="D33" s="46"/>
      <c r="E33" s="40">
        <v>1574089</v>
      </c>
      <c r="F33" s="40">
        <v>2691111</v>
      </c>
    </row>
    <row r="34" spans="1:6" s="37" customFormat="1" ht="15.75" customHeight="1" x14ac:dyDescent="0.25">
      <c r="A34" s="103" t="s">
        <v>105</v>
      </c>
      <c r="B34" s="103"/>
      <c r="C34" s="103"/>
      <c r="D34" s="48"/>
      <c r="E34" s="17">
        <v>465228</v>
      </c>
      <c r="F34" s="17">
        <v>2368270</v>
      </c>
    </row>
    <row r="35" spans="1:6" s="37" customFormat="1" ht="15.75" customHeight="1" x14ac:dyDescent="0.25">
      <c r="A35" s="103" t="s">
        <v>106</v>
      </c>
      <c r="B35" s="103"/>
      <c r="C35" s="103"/>
      <c r="D35" s="48"/>
      <c r="E35" s="17">
        <v>112461</v>
      </c>
      <c r="F35" s="17">
        <v>322841</v>
      </c>
    </row>
    <row r="36" spans="1:6" s="37" customFormat="1" ht="15.75" customHeight="1" x14ac:dyDescent="0.25">
      <c r="A36" s="103" t="s">
        <v>107</v>
      </c>
      <c r="B36" s="103"/>
      <c r="C36" s="103"/>
      <c r="D36" s="48"/>
      <c r="E36" s="17">
        <v>996400</v>
      </c>
      <c r="F36" s="17" t="s">
        <v>122</v>
      </c>
    </row>
    <row r="37" spans="1:6" s="47" customFormat="1" ht="15.75" customHeight="1" x14ac:dyDescent="0.25">
      <c r="A37" s="100" t="s">
        <v>108</v>
      </c>
      <c r="B37" s="100"/>
      <c r="C37" s="100"/>
      <c r="D37" s="46"/>
      <c r="E37" s="40">
        <v>-1473489</v>
      </c>
      <c r="F37" s="40">
        <v>-2691111</v>
      </c>
    </row>
    <row r="38" spans="1:6" s="47" customFormat="1" ht="15.75" customHeight="1" x14ac:dyDescent="0.25">
      <c r="A38" s="101" t="s">
        <v>109</v>
      </c>
      <c r="B38" s="101"/>
      <c r="C38" s="101"/>
      <c r="D38" s="49"/>
      <c r="E38" s="17">
        <v>7059</v>
      </c>
      <c r="F38" s="17">
        <v>18317</v>
      </c>
    </row>
    <row r="39" spans="1:6" s="47" customFormat="1" ht="15.75" customHeight="1" x14ac:dyDescent="0.25">
      <c r="A39" s="100" t="s">
        <v>110</v>
      </c>
      <c r="B39" s="100"/>
      <c r="C39" s="100"/>
      <c r="D39" s="46"/>
      <c r="E39" s="40">
        <v>-1217910</v>
      </c>
      <c r="F39" s="40">
        <v>248945</v>
      </c>
    </row>
    <row r="40" spans="1:6" s="47" customFormat="1" ht="15.75" customHeight="1" x14ac:dyDescent="0.25">
      <c r="A40" s="100" t="s">
        <v>111</v>
      </c>
      <c r="B40" s="100"/>
      <c r="C40" s="100"/>
      <c r="D40" s="50"/>
      <c r="E40" s="17">
        <v>2850322</v>
      </c>
      <c r="F40" s="17">
        <v>1223997</v>
      </c>
    </row>
    <row r="41" spans="1:6" s="47" customFormat="1" ht="15.75" customHeight="1" x14ac:dyDescent="0.25">
      <c r="A41" s="100" t="s">
        <v>112</v>
      </c>
      <c r="B41" s="100"/>
      <c r="C41" s="100"/>
      <c r="D41" s="46"/>
      <c r="E41" s="40">
        <v>1632412</v>
      </c>
      <c r="F41" s="40">
        <v>1472942</v>
      </c>
    </row>
    <row r="43" spans="1:6" s="52" customFormat="1" x14ac:dyDescent="0.25">
      <c r="A43" s="102"/>
      <c r="B43" s="102"/>
      <c r="C43" s="102"/>
      <c r="D43" s="102"/>
      <c r="E43" s="51"/>
      <c r="F43" s="51"/>
    </row>
    <row r="45" spans="1:6" ht="15.6" x14ac:dyDescent="0.3">
      <c r="A45" s="1" t="s">
        <v>55</v>
      </c>
      <c r="B45" s="64" t="str">
        <f>CONCATENATE([1]Титул!$C$39)</f>
        <v>Коврыгин Олег Александрович</v>
      </c>
      <c r="C45" s="64"/>
      <c r="D45" s="64"/>
      <c r="E45" s="65" t="s">
        <v>56</v>
      </c>
      <c r="F45" s="65"/>
    </row>
    <row r="46" spans="1:6" x14ac:dyDescent="0.25">
      <c r="A46" s="30"/>
      <c r="B46" s="66" t="s">
        <v>57</v>
      </c>
      <c r="C46" s="66"/>
      <c r="D46" s="66"/>
      <c r="E46" s="67" t="s">
        <v>58</v>
      </c>
      <c r="F46" s="67"/>
    </row>
    <row r="47" spans="1:6" x14ac:dyDescent="0.25">
      <c r="A47" s="32"/>
    </row>
    <row r="48" spans="1:6" ht="15.6" x14ac:dyDescent="0.3">
      <c r="A48" s="1" t="s">
        <v>59</v>
      </c>
      <c r="B48" s="64" t="str">
        <f>IF([1]Титул!$C$41&lt;&gt;"",[1]Титул!$C$41,"Не предусмотрено")</f>
        <v>Касымова Гульбану Рахимовна</v>
      </c>
      <c r="C48" s="64"/>
      <c r="D48" s="64"/>
      <c r="E48" s="65" t="s">
        <v>56</v>
      </c>
      <c r="F48" s="65"/>
    </row>
    <row r="49" spans="1:6" x14ac:dyDescent="0.25">
      <c r="A49" s="30"/>
      <c r="B49" s="66" t="s">
        <v>57</v>
      </c>
      <c r="C49" s="66"/>
      <c r="D49" s="66"/>
      <c r="E49" s="67" t="s">
        <v>58</v>
      </c>
      <c r="F49" s="67"/>
    </row>
    <row r="50" spans="1:6" x14ac:dyDescent="0.25">
      <c r="A50" s="33" t="s">
        <v>60</v>
      </c>
      <c r="B50" s="8"/>
      <c r="C50" s="8"/>
      <c r="D50" s="8"/>
      <c r="E50" s="8"/>
      <c r="F50" s="8"/>
    </row>
  </sheetData>
  <mergeCells count="51">
    <mergeCell ref="A6:F6"/>
    <mergeCell ref="A1:B1"/>
    <mergeCell ref="C1:E1"/>
    <mergeCell ref="A3:B3"/>
    <mergeCell ref="C3:E3"/>
    <mergeCell ref="A5:F5"/>
    <mergeCell ref="D8:D9"/>
    <mergeCell ref="E8:E9"/>
    <mergeCell ref="F8:F9"/>
    <mergeCell ref="A10:C10"/>
    <mergeCell ref="A11:D11"/>
    <mergeCell ref="A12:C12"/>
    <mergeCell ref="A13:C13"/>
    <mergeCell ref="A14:C14"/>
    <mergeCell ref="A15:C15"/>
    <mergeCell ref="A8:C9"/>
    <mergeCell ref="A16:C16"/>
    <mergeCell ref="A17:C17"/>
    <mergeCell ref="A18:C18"/>
    <mergeCell ref="A19:C19"/>
    <mergeCell ref="A20:C20"/>
    <mergeCell ref="A26:C26"/>
    <mergeCell ref="A21:C21"/>
    <mergeCell ref="A22:C22"/>
    <mergeCell ref="A23:C23"/>
    <mergeCell ref="A24:D24"/>
    <mergeCell ref="A25:C25"/>
    <mergeCell ref="A29:D29"/>
    <mergeCell ref="A30:C30"/>
    <mergeCell ref="A31:C31"/>
    <mergeCell ref="A32:C32"/>
    <mergeCell ref="A27:C27"/>
    <mergeCell ref="A28:C28"/>
    <mergeCell ref="A43:D43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B49:D49"/>
    <mergeCell ref="E49:F49"/>
    <mergeCell ref="B45:D45"/>
    <mergeCell ref="E45:F45"/>
    <mergeCell ref="B46:D46"/>
    <mergeCell ref="E46:F46"/>
    <mergeCell ref="B48:D48"/>
    <mergeCell ref="E48:F48"/>
  </mergeCells>
  <conditionalFormatting sqref="A43:D43">
    <cfRule type="expression" dxfId="3" priority="2" stopIfTrue="1">
      <formula>$E$43&lt;&gt;""</formula>
    </cfRule>
  </conditionalFormatting>
  <conditionalFormatting sqref="E8:F8">
    <cfRule type="expression" dxfId="2" priority="1" stopIfTrue="1">
      <formula>#REF!&lt;&gt;""</formula>
    </cfRule>
  </conditionalFormatting>
  <printOptions horizontalCentered="1"/>
  <pageMargins left="0.78740157480314965" right="0.39370078740157483" top="0.78740157480314965" bottom="0.78740157480314965" header="0" footer="0"/>
  <pageSetup paperSize="9" scale="74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BF172-E88A-4398-BEE0-F781216EE787}">
  <sheetPr>
    <pageSetUpPr fitToPage="1"/>
  </sheetPr>
  <dimension ref="A1:G30"/>
  <sheetViews>
    <sheetView zoomScale="85" zoomScaleNormal="85" workbookViewId="0">
      <selection activeCell="G22" sqref="G22"/>
    </sheetView>
  </sheetViews>
  <sheetFormatPr defaultColWidth="9.109375" defaultRowHeight="13.8" x14ac:dyDescent="0.25"/>
  <cols>
    <col min="1" max="1" width="30.6640625" style="3" customWidth="1"/>
    <col min="2" max="2" width="15.6640625" style="3" customWidth="1"/>
    <col min="3" max="3" width="25.6640625" style="3" customWidth="1"/>
    <col min="4" max="4" width="8.5546875" style="3" customWidth="1"/>
    <col min="5" max="7" width="18.6640625" style="3" customWidth="1"/>
    <col min="8" max="220" width="9.109375" style="3"/>
    <col min="221" max="221" width="9.109375" style="3" customWidth="1"/>
    <col min="222" max="222" width="4.33203125" style="3" customWidth="1"/>
    <col min="223" max="16384" width="9.109375" style="3"/>
  </cols>
  <sheetData>
    <row r="1" spans="1:7" ht="15.6" x14ac:dyDescent="0.25">
      <c r="A1" s="127" t="s">
        <v>113</v>
      </c>
      <c r="B1" s="127"/>
      <c r="C1" s="96" t="str">
        <f>CONCATENATE([1]Титул!D3)</f>
        <v>АО Акжал Голд Ресорсиз</v>
      </c>
      <c r="D1" s="96"/>
      <c r="E1" s="96"/>
      <c r="F1" s="53"/>
      <c r="G1" s="34"/>
    </row>
    <row r="2" spans="1:7" s="11" customFormat="1" ht="10.5" customHeight="1" x14ac:dyDescent="0.15">
      <c r="A2" s="35"/>
      <c r="B2" s="35"/>
      <c r="C2" s="35"/>
      <c r="D2" s="35"/>
      <c r="E2" s="35"/>
      <c r="F2" s="35"/>
      <c r="G2" s="35"/>
    </row>
    <row r="3" spans="1:7" ht="15.6" x14ac:dyDescent="0.25">
      <c r="A3" s="97" t="s">
        <v>62</v>
      </c>
      <c r="B3" s="97"/>
      <c r="C3" s="91" t="str">
        <f>CONCATENATE([1]Титул!C12)</f>
        <v>консолидированная</v>
      </c>
      <c r="D3" s="91"/>
      <c r="E3" s="91"/>
      <c r="F3" s="54"/>
      <c r="G3" s="43"/>
    </row>
    <row r="4" spans="1:7" s="11" customFormat="1" ht="10.5" customHeight="1" x14ac:dyDescent="0.15">
      <c r="A4" s="35"/>
      <c r="B4" s="35"/>
      <c r="C4" s="35"/>
      <c r="D4" s="35"/>
      <c r="E4" s="35"/>
      <c r="F4" s="35"/>
      <c r="G4" s="35"/>
    </row>
    <row r="5" spans="1:7" ht="22.5" customHeight="1" x14ac:dyDescent="0.3">
      <c r="A5" s="128" t="str">
        <f>IF([1]Титул!F31&lt;DATE(YEAR([1]Титул!C31),12,31), "ПРОМЕЖУТОЧНЫЙ ОТЧЕТ ОБ ИЗМЕНЕНИЯХ В КАПИТАЛЕ", "ОТЧЕТ ОБ ИЗМЕНЕНИЯХ В КАПИТАЛЕ")</f>
        <v>ПРОМЕЖУТОЧНЫЙ ОТЧЕТ ОБ ИЗМЕНЕНИЯХ В КАПИТАЛЕ</v>
      </c>
      <c r="B5" s="128"/>
      <c r="C5" s="128"/>
      <c r="D5" s="128"/>
      <c r="E5" s="128"/>
      <c r="F5" s="128"/>
      <c r="G5" s="128"/>
    </row>
    <row r="6" spans="1:7" ht="15" customHeight="1" x14ac:dyDescent="0.25">
      <c r="A6" s="99" t="str">
        <f>IF(SUM([1]Титул!$F$31-[1]Титул!$C$31)&lt;100, CONCATENATE("за первый квартал, закончившийся ",TEXT([1]Титул!$F$31,"[$-FC19]дд ММММ ГГГГ")," года       "), IF(SUM([1]Титул!$F$31-[1]Титул!$C$31)&lt;200, CONCATENATE("за первое полугодие, закончившийся ",TEXT([1]Титул!$F$31,"[$-FC19]дд ММММ ГГГГ")," года       "), IF(SUM([1]Титул!$F$31-[1]Титул!$C$31)&lt;300, CONCATENATE("за девять месяцев, закончившийся ",TEXT([1]Титул!$F$31,"[$-FC19]дд ММММ ГГГГ")," года       "), CONCATENATE("за год, закончившийся ",TEXT([1]Титул!$F$31,"[$-FC19]дд ММММ ГГГГ")," года       "))))</f>
        <v xml:space="preserve">за первый квартал, закончившийся 31 марта 2025 года       </v>
      </c>
      <c r="B6" s="99"/>
      <c r="C6" s="99"/>
      <c r="D6" s="99"/>
      <c r="E6" s="99"/>
      <c r="F6" s="99"/>
      <c r="G6" s="99"/>
    </row>
    <row r="7" spans="1:7" ht="15" customHeight="1" x14ac:dyDescent="0.25">
      <c r="A7" s="36"/>
      <c r="B7" s="36"/>
      <c r="C7" s="36"/>
      <c r="D7" s="36"/>
      <c r="G7" s="9" t="str">
        <f>IF([1]Титул!$F$35="тенге",CONCATENATE("(",[1]Титул!$F$36,")"),CONCATENATE("(",[1]Титул!$F$37,")"))</f>
        <v>(тыс.тенге)</v>
      </c>
    </row>
    <row r="8" spans="1:7" s="37" customFormat="1" ht="30" customHeight="1" x14ac:dyDescent="0.25">
      <c r="A8" s="105" t="s">
        <v>63</v>
      </c>
      <c r="B8" s="106"/>
      <c r="C8" s="107"/>
      <c r="D8" s="85" t="s">
        <v>2</v>
      </c>
      <c r="E8" s="87" t="s">
        <v>114</v>
      </c>
      <c r="F8" s="87" t="s">
        <v>115</v>
      </c>
      <c r="G8" s="125" t="s">
        <v>116</v>
      </c>
    </row>
    <row r="9" spans="1:7" s="37" customFormat="1" ht="30" customHeight="1" x14ac:dyDescent="0.25">
      <c r="A9" s="108"/>
      <c r="B9" s="109"/>
      <c r="C9" s="110"/>
      <c r="D9" s="86"/>
      <c r="E9" s="88"/>
      <c r="F9" s="88"/>
      <c r="G9" s="126"/>
    </row>
    <row r="10" spans="1:7" s="38" customFormat="1" ht="12.75" customHeight="1" x14ac:dyDescent="0.2">
      <c r="A10" s="111">
        <v>1</v>
      </c>
      <c r="B10" s="111"/>
      <c r="C10" s="111"/>
      <c r="D10" s="44">
        <v>2</v>
      </c>
      <c r="E10" s="12">
        <v>3</v>
      </c>
      <c r="F10" s="12">
        <v>4</v>
      </c>
      <c r="G10" s="12">
        <v>5</v>
      </c>
    </row>
    <row r="11" spans="1:7" ht="15" customHeight="1" x14ac:dyDescent="0.25">
      <c r="A11" s="119" t="str">
        <f>CONCATENATE("Сальдо на",TEXT([1]Титул!$C$33,"[$-FC19] дд ММММ ГГГГ")," года")</f>
        <v>Сальдо на 02 января 2024 года</v>
      </c>
      <c r="B11" s="120"/>
      <c r="C11" s="121"/>
      <c r="D11" s="55"/>
      <c r="E11" s="56">
        <v>975375</v>
      </c>
      <c r="F11" s="56">
        <v>11656891</v>
      </c>
      <c r="G11" s="56">
        <v>12632266</v>
      </c>
    </row>
    <row r="12" spans="1:7" ht="15" customHeight="1" x14ac:dyDescent="0.25">
      <c r="A12" s="116" t="s">
        <v>117</v>
      </c>
      <c r="B12" s="117"/>
      <c r="C12" s="118"/>
      <c r="D12" s="58"/>
      <c r="E12" s="56">
        <v>975375</v>
      </c>
      <c r="F12" s="56">
        <v>11656891</v>
      </c>
      <c r="G12" s="56">
        <v>12632266</v>
      </c>
    </row>
    <row r="13" spans="1:7" ht="15" customHeight="1" x14ac:dyDescent="0.25">
      <c r="A13" s="116" t="s">
        <v>118</v>
      </c>
      <c r="B13" s="117"/>
      <c r="C13" s="118"/>
      <c r="D13" s="58"/>
      <c r="E13" s="56" t="s">
        <v>122</v>
      </c>
      <c r="F13" s="56">
        <v>1592872</v>
      </c>
      <c r="G13" s="56">
        <v>1592872</v>
      </c>
    </row>
    <row r="14" spans="1:7" ht="15" customHeight="1" x14ac:dyDescent="0.25">
      <c r="A14" s="113" t="s">
        <v>119</v>
      </c>
      <c r="B14" s="114"/>
      <c r="C14" s="115"/>
      <c r="D14" s="57"/>
      <c r="E14" s="17" t="s">
        <v>122</v>
      </c>
      <c r="F14" s="17">
        <v>1592872</v>
      </c>
      <c r="G14" s="56">
        <v>1592872</v>
      </c>
    </row>
    <row r="15" spans="1:7" ht="15" customHeight="1" x14ac:dyDescent="0.25">
      <c r="A15" s="122" t="str">
        <f>CONCATENATE("Сальдо на",TEXT([1]Титул!$F$33,"[$-FC19] дд ММММ ГГГГ")," года")</f>
        <v>Сальдо на 31 марта 2024 года</v>
      </c>
      <c r="B15" s="123"/>
      <c r="C15" s="124"/>
      <c r="D15" s="59"/>
      <c r="E15" s="56">
        <v>975375</v>
      </c>
      <c r="F15" s="56">
        <v>13249763</v>
      </c>
      <c r="G15" s="56">
        <v>14225138</v>
      </c>
    </row>
    <row r="16" spans="1:7" ht="15" customHeight="1" x14ac:dyDescent="0.25">
      <c r="A16" s="119" t="str">
        <f>CONCATENATE("Сальдо на",TEXT([1]Титул!C31,"[$-FC19] дд ММММ ГГГГ")," года")</f>
        <v>Сальдо на 01 января 2025 года</v>
      </c>
      <c r="B16" s="120"/>
      <c r="C16" s="121"/>
      <c r="D16" s="59"/>
      <c r="E16" s="56">
        <v>975375</v>
      </c>
      <c r="F16" s="56">
        <v>12365969</v>
      </c>
      <c r="G16" s="56">
        <v>13341344</v>
      </c>
    </row>
    <row r="17" spans="1:7" ht="15" customHeight="1" x14ac:dyDescent="0.25">
      <c r="A17" s="116" t="s">
        <v>117</v>
      </c>
      <c r="B17" s="117"/>
      <c r="C17" s="118"/>
      <c r="D17" s="58"/>
      <c r="E17" s="56">
        <v>975375</v>
      </c>
      <c r="F17" s="56">
        <v>12365969</v>
      </c>
      <c r="G17" s="56">
        <v>13341344</v>
      </c>
    </row>
    <row r="18" spans="1:7" ht="15" customHeight="1" x14ac:dyDescent="0.25">
      <c r="A18" s="116" t="s">
        <v>118</v>
      </c>
      <c r="B18" s="117"/>
      <c r="C18" s="118"/>
      <c r="D18" s="58"/>
      <c r="E18" s="56" t="s">
        <v>122</v>
      </c>
      <c r="F18" s="56">
        <v>2774328</v>
      </c>
      <c r="G18" s="56">
        <v>2774328</v>
      </c>
    </row>
    <row r="19" spans="1:7" ht="15" customHeight="1" x14ac:dyDescent="0.25">
      <c r="A19" s="113" t="s">
        <v>119</v>
      </c>
      <c r="B19" s="114"/>
      <c r="C19" s="115"/>
      <c r="D19" s="57"/>
      <c r="E19" s="17" t="s">
        <v>122</v>
      </c>
      <c r="F19" s="17">
        <v>2774328</v>
      </c>
      <c r="G19" s="56">
        <v>2774328</v>
      </c>
    </row>
    <row r="20" spans="1:7" ht="15" customHeight="1" x14ac:dyDescent="0.25">
      <c r="A20" s="116" t="s">
        <v>120</v>
      </c>
      <c r="B20" s="117"/>
      <c r="C20" s="118"/>
      <c r="D20" s="59"/>
      <c r="E20" s="56" t="s">
        <v>122</v>
      </c>
      <c r="F20" s="56">
        <v>-2344471</v>
      </c>
      <c r="G20" s="56">
        <v>-2344471</v>
      </c>
    </row>
    <row r="21" spans="1:7" ht="15" customHeight="1" x14ac:dyDescent="0.25">
      <c r="A21" s="113" t="s">
        <v>121</v>
      </c>
      <c r="B21" s="114"/>
      <c r="C21" s="115"/>
      <c r="D21" s="57"/>
      <c r="E21" s="17" t="s">
        <v>122</v>
      </c>
      <c r="F21" s="17">
        <v>-2344471</v>
      </c>
      <c r="G21" s="56">
        <v>-2344471</v>
      </c>
    </row>
    <row r="22" spans="1:7" ht="15" customHeight="1" x14ac:dyDescent="0.25">
      <c r="A22" s="116" t="str">
        <f>CONCATENATE("Сальдо на",TEXT([1]Титул!F31,"[$-FC19] дд ММММ ГГГГ")," года ")</f>
        <v xml:space="preserve">Сальдо на 31 марта 2025 года </v>
      </c>
      <c r="B22" s="117"/>
      <c r="C22" s="118"/>
      <c r="D22" s="59"/>
      <c r="E22" s="56">
        <v>975375</v>
      </c>
      <c r="F22" s="56">
        <v>12795826</v>
      </c>
      <c r="G22" s="56">
        <v>13771201</v>
      </c>
    </row>
    <row r="23" spans="1:7" ht="15" customHeight="1" x14ac:dyDescent="0.25">
      <c r="A23" s="60"/>
      <c r="B23" s="60"/>
      <c r="C23" s="60"/>
      <c r="D23" s="61"/>
      <c r="E23" s="62"/>
      <c r="F23" s="62"/>
      <c r="G23" s="62"/>
    </row>
    <row r="25" spans="1:7" ht="15.6" x14ac:dyDescent="0.3">
      <c r="A25" s="1" t="s">
        <v>55</v>
      </c>
      <c r="B25" s="64" t="str">
        <f>CONCATENATE([1]Титул!$C$39)</f>
        <v>Коврыгин Олег Александрович</v>
      </c>
      <c r="C25" s="64"/>
      <c r="D25" s="65" t="s">
        <v>56</v>
      </c>
      <c r="E25" s="65"/>
      <c r="F25" s="63"/>
      <c r="G25" s="63"/>
    </row>
    <row r="26" spans="1:7" x14ac:dyDescent="0.25">
      <c r="A26" s="30"/>
      <c r="B26" s="66" t="s">
        <v>57</v>
      </c>
      <c r="C26" s="66"/>
      <c r="D26" s="67" t="s">
        <v>58</v>
      </c>
      <c r="E26" s="67"/>
      <c r="F26" s="31"/>
      <c r="G26" s="31"/>
    </row>
    <row r="27" spans="1:7" x14ac:dyDescent="0.25">
      <c r="A27" s="32"/>
    </row>
    <row r="28" spans="1:7" ht="15.6" x14ac:dyDescent="0.3">
      <c r="A28" s="1" t="s">
        <v>59</v>
      </c>
      <c r="B28" s="64" t="str">
        <f>IF([1]Титул!$C$41&lt;&gt;"",[1]Титул!$C$41,"Не предусмотрено")</f>
        <v>Касымова Гульбану Рахимовна</v>
      </c>
      <c r="C28" s="64"/>
      <c r="D28" s="65" t="s">
        <v>56</v>
      </c>
      <c r="E28" s="65"/>
      <c r="F28" s="63"/>
      <c r="G28" s="63"/>
    </row>
    <row r="29" spans="1:7" x14ac:dyDescent="0.25">
      <c r="A29" s="30"/>
      <c r="B29" s="66" t="s">
        <v>57</v>
      </c>
      <c r="C29" s="66"/>
      <c r="D29" s="67" t="s">
        <v>58</v>
      </c>
      <c r="E29" s="67"/>
      <c r="F29" s="31"/>
      <c r="G29" s="31"/>
    </row>
    <row r="30" spans="1:7" x14ac:dyDescent="0.25">
      <c r="A30" s="33" t="s">
        <v>60</v>
      </c>
      <c r="B30" s="8"/>
      <c r="C30" s="8"/>
      <c r="D30" s="8"/>
      <c r="E30" s="8"/>
      <c r="F30" s="8"/>
      <c r="G30" s="8"/>
    </row>
  </sheetData>
  <mergeCells count="32">
    <mergeCell ref="A10:C10"/>
    <mergeCell ref="A1:B1"/>
    <mergeCell ref="C1:E1"/>
    <mergeCell ref="A3:B3"/>
    <mergeCell ref="C3:E3"/>
    <mergeCell ref="A5:G5"/>
    <mergeCell ref="A6:G6"/>
    <mergeCell ref="A8:C9"/>
    <mergeCell ref="D8:D9"/>
    <mergeCell ref="E8:E9"/>
    <mergeCell ref="F8:F9"/>
    <mergeCell ref="G8:G9"/>
    <mergeCell ref="A15:C15"/>
    <mergeCell ref="A11:C11"/>
    <mergeCell ref="A12:C12"/>
    <mergeCell ref="A13:C13"/>
    <mergeCell ref="A14:C14"/>
    <mergeCell ref="A21:C21"/>
    <mergeCell ref="A22:C22"/>
    <mergeCell ref="A20:C20"/>
    <mergeCell ref="A16:C16"/>
    <mergeCell ref="A17:C17"/>
    <mergeCell ref="A18:C18"/>
    <mergeCell ref="A19:C19"/>
    <mergeCell ref="B29:C29"/>
    <mergeCell ref="D29:E29"/>
    <mergeCell ref="B25:C25"/>
    <mergeCell ref="D25:E25"/>
    <mergeCell ref="B26:C26"/>
    <mergeCell ref="D26:E26"/>
    <mergeCell ref="B28:C28"/>
    <mergeCell ref="D28:E28"/>
  </mergeCells>
  <conditionalFormatting sqref="E8:G8">
    <cfRule type="expression" dxfId="1" priority="1" stopIfTrue="1">
      <formula>E23&lt;&gt;""</formula>
    </cfRule>
    <cfRule type="expression" dxfId="0" priority="2" stopIfTrue="1">
      <formula>E74&lt;&gt;""</formula>
    </cfRule>
  </conditionalFormatting>
  <printOptions horizontalCentered="1"/>
  <pageMargins left="0.59055118110236227" right="0.39370078740157483" top="0.39370078740157483" bottom="0.39370078740157483" header="0" footer="0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ББ-МСФО</vt:lpstr>
      <vt:lpstr>ОПиУ-МСФО</vt:lpstr>
      <vt:lpstr>ОДДС-МСФО</vt:lpstr>
      <vt:lpstr>ОИСК-МСФО</vt:lpstr>
      <vt:lpstr>'ББ-МСФО'!Область_печати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Жупар Байсагатова</dc:creator>
  <cp:lastModifiedBy>Жупар Байсагатова</cp:lastModifiedBy>
  <dcterms:created xsi:type="dcterms:W3CDTF">2025-05-14T04:00:48Z</dcterms:created>
  <dcterms:modified xsi:type="dcterms:W3CDTF">2025-05-14T04:17:51Z</dcterms:modified>
</cp:coreProperties>
</file>