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йсауле 2025-2030\АББ 972\AZM 20\ДФО КАСЕ\с компа Войтишиной\KASE\2025 год - info@azm kz - ZxCv1234@\касе 1 полугодие 2025 финал\"/>
    </mc:Choice>
  </mc:AlternateContent>
  <xr:revisionPtr revIDLastSave="0" documentId="13_ncr:1_{667D73AF-57F2-45A4-B23E-77143F8AB78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ОФП " sheetId="1" r:id="rId1"/>
    <sheet name="ОСД " sheetId="3" r:id="rId2"/>
    <sheet name="ОДДС" sheetId="6" r:id="rId3"/>
    <sheet name="ОИК" sheetId="2" r:id="rId4"/>
  </sheets>
  <definedNames>
    <definedName name="_Hlk38608682" localSheetId="2">ОДДС!$A$7</definedName>
    <definedName name="_Hlk38619009" localSheetId="0">#REF!</definedName>
    <definedName name="OLE_LINK1" localSheetId="0">'ОФП '!$A$16</definedName>
    <definedName name="_xlnm.Print_Titles" localSheetId="3">ОИК!$6:$7</definedName>
    <definedName name="_xlnm.Print_Titles" localSheetId="1">'ОСД '!$6:$6</definedName>
    <definedName name="_xlnm.Print_Titles" localSheetId="0">'ОФП '!$6:$6</definedName>
    <definedName name="_xlnm.Print_Area" localSheetId="3">ОИК!$A$1:$E$21</definedName>
    <definedName name="_xlnm.Print_Area" localSheetId="1">'ОСД '!$A$1:$D$31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" l="1"/>
  <c r="C11" i="6"/>
  <c r="B10" i="6"/>
  <c r="C7" i="6"/>
  <c r="B7" i="6"/>
  <c r="B13" i="6"/>
  <c r="D14" i="3"/>
  <c r="C14" i="3"/>
  <c r="D13" i="3"/>
  <c r="C13" i="3"/>
  <c r="C46" i="1"/>
  <c r="D46" i="1"/>
  <c r="D43" i="1"/>
  <c r="C43" i="1"/>
  <c r="C27" i="1"/>
  <c r="C12" i="6"/>
  <c r="B12" i="6"/>
  <c r="C9" i="6"/>
  <c r="B9" i="6"/>
  <c r="C10" i="3"/>
  <c r="C37" i="1"/>
  <c r="C15" i="2" l="1"/>
  <c r="C27" i="6" l="1"/>
  <c r="B27" i="6"/>
  <c r="C21" i="6"/>
  <c r="B21" i="6"/>
  <c r="C13" i="6"/>
  <c r="C16" i="6" s="1"/>
  <c r="B16" i="6"/>
  <c r="B29" i="6" l="1"/>
  <c r="B31" i="6" s="1"/>
  <c r="C29" i="6"/>
  <c r="C31" i="6" s="1"/>
  <c r="E9" i="2" l="1"/>
  <c r="D10" i="3" l="1"/>
  <c r="D15" i="3" s="1"/>
  <c r="D20" i="3" s="1"/>
  <c r="D23" i="3" l="1"/>
  <c r="D27" i="3" s="1"/>
  <c r="D24" i="3" l="1"/>
  <c r="C18" i="1"/>
  <c r="A4" i="2" l="1"/>
  <c r="D18" i="1" l="1"/>
  <c r="D48" i="1"/>
  <c r="C48" i="1"/>
  <c r="D37" i="1"/>
  <c r="C29" i="1"/>
  <c r="D29" i="1"/>
  <c r="A23" i="1"/>
  <c r="D49" i="1" l="1"/>
  <c r="C49" i="1"/>
  <c r="C15" i="3"/>
  <c r="C20" i="3" s="1"/>
  <c r="D30" i="1"/>
  <c r="D50" i="1" s="1"/>
  <c r="C30" i="1"/>
  <c r="C50" i="1" s="1"/>
  <c r="C23" i="3" l="1"/>
  <c r="C27" i="3" s="1"/>
  <c r="E11" i="2"/>
  <c r="D12" i="2"/>
  <c r="D15" i="2" s="1"/>
  <c r="D51" i="1"/>
  <c r="C51" i="1"/>
  <c r="C24" i="3" l="1"/>
  <c r="E12" i="2"/>
  <c r="E15" i="2" s="1"/>
</calcChain>
</file>

<file path=xl/sharedStrings.xml><?xml version="1.0" encoding="utf-8"?>
<sst xmlns="http://schemas.openxmlformats.org/spreadsheetml/2006/main" count="132" uniqueCount="99">
  <si>
    <t>Долгосрочные активы</t>
  </si>
  <si>
    <t>Основные средства</t>
  </si>
  <si>
    <t>Нематериальные активы</t>
  </si>
  <si>
    <t>Отложенные налоговые активы</t>
  </si>
  <si>
    <t>Торговая дебиторская задолженность</t>
  </si>
  <si>
    <t>Итого активы</t>
  </si>
  <si>
    <t>Торговая кредиторская задолженность</t>
  </si>
  <si>
    <t>ОТЧЕТ ОБ ИЗМЕНЕНИЯХ В КАПИТАЛЕ</t>
  </si>
  <si>
    <t>Расходы по реализации</t>
  </si>
  <si>
    <t>Прибыль до налогообложения</t>
  </si>
  <si>
    <t>Прибыль на акцию</t>
  </si>
  <si>
    <t>в тысячах тенге</t>
  </si>
  <si>
    <t>Прим.</t>
  </si>
  <si>
    <t>АКТИВЫ</t>
  </si>
  <si>
    <t>Незавершённое строительство</t>
  </si>
  <si>
    <t xml:space="preserve">Денежные средства, ограниченные в использовании </t>
  </si>
  <si>
    <t>Текущие активы</t>
  </si>
  <si>
    <t>Товарно-материальные запасы</t>
  </si>
  <si>
    <t>Налоги к возмещению</t>
  </si>
  <si>
    <t>Авансы выданные</t>
  </si>
  <si>
    <t>Прочие краткосрочные активы</t>
  </si>
  <si>
    <t>Денежные средства и их эквиваленты</t>
  </si>
  <si>
    <t xml:space="preserve">КАПИТАЛ И ОБЯЗАТЕЛЬСТВА </t>
  </si>
  <si>
    <t>Капитал</t>
  </si>
  <si>
    <t>Акционерный капитал</t>
  </si>
  <si>
    <t>Нераспределённая прибыль</t>
  </si>
  <si>
    <t xml:space="preserve">Кредиты и займы </t>
  </si>
  <si>
    <t>Текущие обязательства</t>
  </si>
  <si>
    <t>Прочая кредиторская задолженность и начисленные обязательства</t>
  </si>
  <si>
    <t>Корпоративный подоходный налог к уплате</t>
  </si>
  <si>
    <t>Прочие налоги к уплате</t>
  </si>
  <si>
    <t>Итого капитал и обязательства</t>
  </si>
  <si>
    <t>Доход от реализации продукции</t>
  </si>
  <si>
    <t>Себестоимость реализованной продукции</t>
  </si>
  <si>
    <t>Валовая прибыль</t>
  </si>
  <si>
    <t>Общие и административные расходы</t>
  </si>
  <si>
    <t xml:space="preserve">Финансовые затраты </t>
  </si>
  <si>
    <t>Финансовые доходы</t>
  </si>
  <si>
    <t>(Отрицательная) / положительная курсовая разница, нетто</t>
  </si>
  <si>
    <t>Прочие доходы, нетто</t>
  </si>
  <si>
    <t>Расходы по подоходному налогу</t>
  </si>
  <si>
    <t>Чистая прибыль за год</t>
  </si>
  <si>
    <t>Итого совокупный доход за год</t>
  </si>
  <si>
    <t xml:space="preserve">Итого </t>
  </si>
  <si>
    <t xml:space="preserve">Чистая прибыль </t>
  </si>
  <si>
    <t xml:space="preserve">Итого совокупный доход за год </t>
  </si>
  <si>
    <t>Подоходный налог уплаченный</t>
  </si>
  <si>
    <t>Балансовая стоимость одной простой акции (в тенге)</t>
  </si>
  <si>
    <t>Займы выданные</t>
  </si>
  <si>
    <t>______________</t>
  </si>
  <si>
    <t>Главный бухгалтер</t>
  </si>
  <si>
    <t>________________</t>
  </si>
  <si>
    <t>Прочие долгосрочные активы</t>
  </si>
  <si>
    <t>Промежуточная финансовая отчетность</t>
  </si>
  <si>
    <t>ОТЧЕТ О ФИНАНСОВОМ  ПОЛОЖЕНИИ</t>
  </si>
  <si>
    <t>ОТЧЕТ О СОВОКУПНОМ  ДОХОДЕ</t>
  </si>
  <si>
    <t>Долгосрочные авансы выданные</t>
  </si>
  <si>
    <t>Базовая прибыль на акцию (в тенге)</t>
  </si>
  <si>
    <t>Дивиденды к уплате</t>
  </si>
  <si>
    <t>Дивиденды к выплате</t>
  </si>
  <si>
    <t>Обязательства по договорам с покупателями</t>
  </si>
  <si>
    <t>Генеральный директор</t>
  </si>
  <si>
    <t>Операционная прибыль</t>
  </si>
  <si>
    <t>-</t>
  </si>
  <si>
    <t xml:space="preserve">На 1 января 2025 года </t>
  </si>
  <si>
    <t>Асанов С.К.</t>
  </si>
  <si>
    <t>Бисенгалиева А.Б.</t>
  </si>
  <si>
    <t>Предоплата по налогам</t>
  </si>
  <si>
    <t>Эмиссионный доход</t>
  </si>
  <si>
    <t>ОТЧЕТ О ДВИЖЕНИИ ДЕНЕЖНЫХ СРЕДСТВ</t>
  </si>
  <si>
    <t>Денежные потоки от операционной деятельности:</t>
  </si>
  <si>
    <t>Поступление денежных средств от покупателей</t>
  </si>
  <si>
    <t>Денежные средства, уплаченные работникам</t>
  </si>
  <si>
    <t>Прочие налоги и обязательные платежи уплаченные</t>
  </si>
  <si>
    <t>Денежные средства, уплаченные поставщикам</t>
  </si>
  <si>
    <t>Прочие поступления</t>
  </si>
  <si>
    <t>Прочие выплаты</t>
  </si>
  <si>
    <t>Денежные средства от операционной деятельности до выплаты процентов и подоходного налога</t>
  </si>
  <si>
    <t>Проценты уплаченные</t>
  </si>
  <si>
    <t>Чистое движение денежных средств от операционной деятельности</t>
  </si>
  <si>
    <t>Денежные потоки от инвестиционной деятельности:</t>
  </si>
  <si>
    <t>Покупка основных средств</t>
  </si>
  <si>
    <t>Реализация основных средств</t>
  </si>
  <si>
    <t>Чистое движение денежных средств от инвестиционной деятельности</t>
  </si>
  <si>
    <t>Денежные потоки от финансовой деятельности:</t>
  </si>
  <si>
    <t>Получение займов</t>
  </si>
  <si>
    <t>Погашение займов</t>
  </si>
  <si>
    <t>Выплата дивидендов</t>
  </si>
  <si>
    <t>Чистое движение денежных средств от финансовой деятельности</t>
  </si>
  <si>
    <t>Чистое изменение в денежных средствах</t>
  </si>
  <si>
    <t>Денежные средства на начало отчетного периода</t>
  </si>
  <si>
    <t>Денежные средства на конец отчетного периода</t>
  </si>
  <si>
    <t xml:space="preserve">АО "Актюбинский завод металлоконструкций" </t>
  </si>
  <si>
    <t>На 30 июня 2025 года</t>
  </si>
  <si>
    <t>30 июня 2025</t>
  </si>
  <si>
    <t>01 января 2025 года</t>
  </si>
  <si>
    <t>За 6  месяцев, закончившиеся 30 июня  2025 года</t>
  </si>
  <si>
    <t>За 6  месяцев, закончившиеся 30 июня  2024 года</t>
  </si>
  <si>
    <t>Отложенный подоходный налог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</si>
</sst>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164" formatCode="_-* #,##0\ _₽_-;\-* #,##0\ _₽_-;_-* &quot;-&quot;\ _₽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(* #,##0_);_(* \(#,##0\);_(* &quot;-&quot;??_);_(@_)"/>
    <numFmt numFmtId="169" formatCode="#,##0.0"/>
    <numFmt numFmtId="170" formatCode="[$-409]d\-mmm;@"/>
    <numFmt numFmtId="171" formatCode="[$-409]d\-mmm\-yy;@"/>
    <numFmt numFmtId="172" formatCode="#,##0.0_);\(#,##0.0\)"/>
    <numFmt numFmtId="173" formatCode="&quot;$&quot;#,##0.0_);[Red]\(&quot;$&quot;#,##0.0\)"/>
    <numFmt numFmtId="174" formatCode="#\ ##0_.\ &quot;zі&quot;\ 00\ &quot;gr&quot;;\(#\ ##0.00\z\і\)"/>
    <numFmt numFmtId="175" formatCode="#\ ##0&quot;zі&quot;00&quot;gr&quot;;\(#\ ##0.00\z\і\)"/>
    <numFmt numFmtId="176" formatCode="_-&quot;$&quot;* #,##0.00_-;\-&quot;$&quot;* #,##0.00_-;_-&quot;$&quot;* &quot;-&quot;??_-;_-@_-"/>
    <numFmt numFmtId="177" formatCode="0.0%;\(0.0%\)"/>
    <numFmt numFmtId="178" formatCode="_(* #,##0_);_(* \(#,##0\);_(* &quot;-&quot;_);_(@_)"/>
    <numFmt numFmtId="179" formatCode="&quot;Да&quot;;&quot;Да&quot;;&quot;Нет&quot;"/>
    <numFmt numFmtId="180" formatCode="[$€-2]\ ###,000_);[Red]\([$€-2]\ ###,000\)"/>
    <numFmt numFmtId="181" formatCode="&quot;$&quot;#,##0.00;[Red]&quot;$&quot;\-#,##0.00"/>
    <numFmt numFmtId="182" formatCode="mmm\-d\-yyyy"/>
    <numFmt numFmtId="183" formatCode="###0_);\(###0\)"/>
    <numFmt numFmtId="184" formatCode="0.0%;[Red]\(0.0%\)"/>
    <numFmt numFmtId="185" formatCode="#,##0.0_);[Red]\(#,##0.0\)"/>
    <numFmt numFmtId="186" formatCode="#,##0.0_);[Red]\(#,##0.0\);&quot;N/A &quot;"/>
    <numFmt numFmtId="187" formatCode="#,##0.00&quot; $&quot;;[Red]\-#,##0.00&quot; $&quot;"/>
    <numFmt numFmtId="188" formatCode="#,##0.000_);[Red]\(#,##0.000\)"/>
    <numFmt numFmtId="189" formatCode="#,##0.0_)\ \ ;[Red]\(#,##0.0\)\ \ "/>
    <numFmt numFmtId="190" formatCode="_(* #,##0,_);_(* \(#,##0,\);_(* &quot;-&quot;_);_(@_)"/>
    <numFmt numFmtId="191" formatCode="0.0%&quot;NWI/Sls&quot;"/>
    <numFmt numFmtId="192" formatCode="0%_);\(0%\)"/>
    <numFmt numFmtId="193" formatCode="_-* #,##0\ _$_-;\-* #,##0\ _$_-;_-* &quot;-&quot;\ _$_-;_-@_-"/>
    <numFmt numFmtId="194" formatCode="0.0%"/>
    <numFmt numFmtId="195" formatCode="0.0%&quot;Sales&quot;"/>
    <numFmt numFmtId="196" formatCode="\+0.0;\-0.0"/>
    <numFmt numFmtId="197" formatCode="\+0.0%;\-0.0%"/>
    <numFmt numFmtId="198" formatCode="&quot;$&quot;#,##0"/>
    <numFmt numFmtId="199" formatCode="#\ ##0&quot;zі&quot;_.00&quot;gr&quot;;\(#\ ##0.00\z\і\)"/>
    <numFmt numFmtId="200" formatCode="#\ ##0&quot;zі&quot;.00&quot;gr&quot;;\(#\ ##0&quot;zі&quot;.00&quot;gr&quot;\)"/>
    <numFmt numFmtId="201" formatCode="&quot;TFCF: &quot;#,##0_);[Red]&quot;No! &quot;\(#,##0\)"/>
    <numFmt numFmtId="202" formatCode="General_)"/>
    <numFmt numFmtId="204" formatCode="#,##0_р_.;\(#,##0\)_р_."/>
  </numFmts>
  <fonts count="12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indexed="2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Arial"/>
      <family val="2"/>
    </font>
    <font>
      <sz val="10"/>
      <color indexed="8"/>
      <name val="MS Sans Serif"/>
      <family val="2"/>
      <charset val="204"/>
    </font>
    <font>
      <sz val="9"/>
      <name val="Trebuchet MS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Times New Roman"/>
      <family val="2"/>
      <charset val="204"/>
    </font>
    <font>
      <sz val="10"/>
      <color indexed="9"/>
      <name val="Times New Roman"/>
      <family val="2"/>
      <charset val="204"/>
    </font>
    <font>
      <sz val="8"/>
      <name val="Times New Roman"/>
      <family val="1"/>
      <charset val="204"/>
    </font>
    <font>
      <sz val="11"/>
      <color indexed="20"/>
      <name val="Calibri"/>
      <family val="2"/>
      <charset val="204"/>
    </font>
    <font>
      <sz val="10"/>
      <color indexed="8"/>
      <name val="Arial"/>
      <family val="2"/>
    </font>
    <font>
      <sz val="10"/>
      <name val="Pragmatica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Times New Roman Cyr"/>
      <charset val="204"/>
    </font>
    <font>
      <sz val="10"/>
      <name val="MS Serif"/>
      <family val="2"/>
      <charset val="204"/>
    </font>
    <font>
      <b/>
      <sz val="8"/>
      <name val="Arial"/>
      <family val="2"/>
    </font>
    <font>
      <sz val="8"/>
      <color indexed="12"/>
      <name val="Arial"/>
      <family val="2"/>
    </font>
    <font>
      <sz val="10"/>
      <name val="MS Sans Serif"/>
      <family val="2"/>
      <charset val="204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MS Sans Serif"/>
      <family val="2"/>
      <charset val="204"/>
    </font>
    <font>
      <sz val="11"/>
      <color indexed="62"/>
      <name val="Calibri"/>
      <family val="2"/>
      <charset val="204"/>
    </font>
    <font>
      <sz val="8"/>
      <color indexed="39"/>
      <name val="Arial"/>
      <family val="2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color indexed="8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8"/>
      <color indexed="10"/>
      <name val="Arial"/>
      <family val="2"/>
    </font>
    <font>
      <sz val="8"/>
      <name val="Wingdings"/>
      <charset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sz val="10"/>
      <name val="NTHelvetica/Cyrillic"/>
      <charset val="204"/>
    </font>
    <font>
      <b/>
      <sz val="8"/>
      <color indexed="8"/>
      <name val="Helv"/>
    </font>
    <font>
      <sz val="7"/>
      <name val="Arial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color indexed="9"/>
      <name val="Arial"/>
      <family val="2"/>
    </font>
    <font>
      <sz val="11"/>
      <color indexed="62"/>
      <name val="Times New Roman"/>
      <family val="2"/>
      <charset val="204"/>
    </font>
    <font>
      <sz val="10"/>
      <color indexed="50"/>
      <name val="Times New Roman"/>
      <family val="2"/>
      <charset val="204"/>
    </font>
    <font>
      <b/>
      <sz val="11"/>
      <color indexed="63"/>
      <name val="Times New Roman"/>
      <family val="2"/>
      <charset val="204"/>
    </font>
    <font>
      <b/>
      <sz val="10"/>
      <color indexed="8"/>
      <name val="Times New Roman"/>
      <family val="2"/>
      <charset val="204"/>
    </font>
    <font>
      <b/>
      <sz val="11"/>
      <color indexed="52"/>
      <name val="Times New Roman"/>
      <family val="2"/>
      <charset val="204"/>
    </font>
    <font>
      <b/>
      <sz val="10"/>
      <color indexed="10"/>
      <name val="Times New Roman"/>
      <family val="2"/>
      <charset val="204"/>
    </font>
    <font>
      <u/>
      <sz val="10"/>
      <color indexed="12"/>
      <name val="Arial Cyr"/>
      <charset val="204"/>
    </font>
    <font>
      <u/>
      <sz val="11"/>
      <color indexed="12"/>
      <name val="Calibri"/>
      <family val="2"/>
      <charset val="204"/>
    </font>
    <font>
      <b/>
      <sz val="10"/>
      <name val="Arial Cyr"/>
      <family val="2"/>
      <charset val="204"/>
    </font>
    <font>
      <b/>
      <sz val="15"/>
      <color indexed="56"/>
      <name val="Times New Roman"/>
      <family val="2"/>
      <charset val="204"/>
    </font>
    <font>
      <b/>
      <sz val="15"/>
      <color indexed="45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3"/>
      <color indexed="45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color indexed="45"/>
      <name val="Times New Roman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Times New Roman"/>
      <family val="2"/>
      <charset val="204"/>
    </font>
    <font>
      <b/>
      <sz val="11"/>
      <color indexed="9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8"/>
      <color indexed="56"/>
      <name val="Times New Roman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60"/>
      <name val="Times New Roman"/>
      <family val="2"/>
      <charset val="204"/>
    </font>
    <font>
      <sz val="10"/>
      <color indexed="18"/>
      <name val="Times New Roman"/>
      <family val="2"/>
      <charset val="204"/>
    </font>
    <font>
      <sz val="11"/>
      <color indexed="20"/>
      <name val="Times New Roman"/>
      <family val="2"/>
      <charset val="204"/>
    </font>
    <font>
      <sz val="10"/>
      <color indexed="20"/>
      <name val="Times New Roman"/>
      <family val="2"/>
      <charset val="204"/>
    </font>
    <font>
      <i/>
      <sz val="11"/>
      <color indexed="23"/>
      <name val="Times New Roman"/>
      <family val="2"/>
      <charset val="204"/>
    </font>
    <font>
      <i/>
      <sz val="10"/>
      <color indexed="22"/>
      <name val="Times New Roman"/>
      <family val="2"/>
      <charset val="204"/>
    </font>
    <font>
      <sz val="11"/>
      <color indexed="52"/>
      <name val="Times New Roman"/>
      <family val="2"/>
      <charset val="204"/>
    </font>
    <font>
      <sz val="10"/>
      <color indexed="10"/>
      <name val="Times New Roman"/>
      <family val="2"/>
      <charset val="204"/>
    </font>
    <font>
      <sz val="11"/>
      <color indexed="10"/>
      <name val="Times New Roman"/>
      <family val="2"/>
      <charset val="204"/>
    </font>
    <font>
      <sz val="11"/>
      <color indexed="17"/>
      <name val="Times New Roman"/>
      <family val="2"/>
      <charset val="204"/>
    </font>
    <font>
      <sz val="10"/>
      <color indexed="46"/>
      <name val="Times New Roman"/>
      <family val="2"/>
      <charset val="204"/>
    </font>
    <font>
      <i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8"/>
      <color indexed="23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8"/>
      <color theme="0"/>
      <name val="Times New Roman"/>
      <family val="1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2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63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indexed="43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8"/>
      </patternFill>
    </fill>
    <fill>
      <patternFill patternType="solid">
        <fgColor indexed="40"/>
      </patternFill>
    </fill>
    <fill>
      <patternFill patternType="solid">
        <fgColor indexed="35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96">
    <xf numFmtId="0" fontId="0" fillId="0" borderId="0"/>
    <xf numFmtId="0" fontId="1" fillId="0" borderId="0"/>
    <xf numFmtId="0" fontId="7" fillId="0" borderId="0"/>
    <xf numFmtId="170" fontId="8" fillId="0" borderId="0"/>
    <xf numFmtId="170" fontId="9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2" fillId="0" borderId="0">
      <alignment horizontal="left"/>
    </xf>
    <xf numFmtId="0" fontId="11" fillId="0" borderId="0"/>
    <xf numFmtId="0" fontId="10" fillId="0" borderId="0"/>
    <xf numFmtId="0" fontId="13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2" fillId="0" borderId="0">
      <alignment horizontal="left"/>
    </xf>
    <xf numFmtId="0" fontId="1" fillId="0" borderId="0"/>
    <xf numFmtId="0" fontId="11" fillId="0" borderId="0"/>
    <xf numFmtId="0" fontId="14" fillId="0" borderId="0"/>
    <xf numFmtId="0" fontId="14" fillId="0" borderId="0"/>
    <xf numFmtId="0" fontId="12" fillId="0" borderId="0">
      <alignment horizontal="left"/>
    </xf>
    <xf numFmtId="0" fontId="10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6" fontId="15" fillId="0" borderId="0">
      <protection locked="0"/>
    </xf>
    <xf numFmtId="166" fontId="15" fillId="0" borderId="0">
      <protection locked="0"/>
    </xf>
    <xf numFmtId="166" fontId="15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5" fillId="0" borderId="1">
      <protection locked="0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2" borderId="0" applyNumberFormat="0" applyBorder="0" applyAlignment="0" applyProtection="0"/>
    <xf numFmtId="171" fontId="19" fillId="8" borderId="0" applyNumberFormat="0" applyBorder="0" applyAlignment="0" applyProtection="0"/>
    <xf numFmtId="0" fontId="18" fillId="3" borderId="0" applyNumberFormat="0" applyBorder="0" applyAlignment="0" applyProtection="0"/>
    <xf numFmtId="171" fontId="19" fillId="9" borderId="0" applyNumberFormat="0" applyBorder="0" applyAlignment="0" applyProtection="0"/>
    <xf numFmtId="0" fontId="18" fillId="4" borderId="0" applyNumberFormat="0" applyBorder="0" applyAlignment="0" applyProtection="0"/>
    <xf numFmtId="171" fontId="19" fillId="10" borderId="0" applyNumberFormat="0" applyBorder="0" applyAlignment="0" applyProtection="0"/>
    <xf numFmtId="0" fontId="18" fillId="5" borderId="0" applyNumberFormat="0" applyBorder="0" applyAlignment="0" applyProtection="0"/>
    <xf numFmtId="171" fontId="19" fillId="11" borderId="0" applyNumberFormat="0" applyBorder="0" applyAlignment="0" applyProtection="0"/>
    <xf numFmtId="0" fontId="18" fillId="6" borderId="0" applyNumberFormat="0" applyBorder="0" applyAlignment="0" applyProtection="0"/>
    <xf numFmtId="171" fontId="19" fillId="6" borderId="0" applyNumberFormat="0" applyBorder="0" applyAlignment="0" applyProtection="0"/>
    <xf numFmtId="0" fontId="18" fillId="7" borderId="0" applyNumberFormat="0" applyBorder="0" applyAlignment="0" applyProtection="0"/>
    <xf numFmtId="171" fontId="19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5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8" fillId="13" borderId="0" applyNumberFormat="0" applyBorder="0" applyAlignment="0" applyProtection="0"/>
    <xf numFmtId="171" fontId="19" fillId="6" borderId="0" applyNumberFormat="0" applyBorder="0" applyAlignment="0" applyProtection="0"/>
    <xf numFmtId="0" fontId="18" fillId="9" borderId="0" applyNumberFormat="0" applyBorder="0" applyAlignment="0" applyProtection="0"/>
    <xf numFmtId="171" fontId="19" fillId="15" borderId="0" applyNumberFormat="0" applyBorder="0" applyAlignment="0" applyProtection="0"/>
    <xf numFmtId="0" fontId="18" fillId="14" borderId="0" applyNumberFormat="0" applyBorder="0" applyAlignment="0" applyProtection="0"/>
    <xf numFmtId="171" fontId="19" fillId="10" borderId="0" applyNumberFormat="0" applyBorder="0" applyAlignment="0" applyProtection="0"/>
    <xf numFmtId="0" fontId="18" fillId="5" borderId="0" applyNumberFormat="0" applyBorder="0" applyAlignment="0" applyProtection="0"/>
    <xf numFmtId="171" fontId="19" fillId="16" borderId="0" applyNumberFormat="0" applyBorder="0" applyAlignment="0" applyProtection="0"/>
    <xf numFmtId="0" fontId="18" fillId="13" borderId="0" applyNumberFormat="0" applyBorder="0" applyAlignment="0" applyProtection="0"/>
    <xf numFmtId="171" fontId="19" fillId="6" borderId="0" applyNumberFormat="0" applyBorder="0" applyAlignment="0" applyProtection="0"/>
    <xf numFmtId="0" fontId="18" fillId="10" borderId="0" applyNumberFormat="0" applyBorder="0" applyAlignment="0" applyProtection="0"/>
    <xf numFmtId="171" fontId="19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9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8" borderId="0" applyNumberFormat="0" applyBorder="0" applyAlignment="0" applyProtection="0"/>
    <xf numFmtId="0" fontId="21" fillId="18" borderId="0" applyNumberFormat="0" applyBorder="0" applyAlignment="0" applyProtection="0"/>
    <xf numFmtId="171" fontId="22" fillId="6" borderId="0" applyNumberFormat="0" applyBorder="0" applyAlignment="0" applyProtection="0"/>
    <xf numFmtId="0" fontId="21" fillId="9" borderId="0" applyNumberFormat="0" applyBorder="0" applyAlignment="0" applyProtection="0"/>
    <xf numFmtId="171" fontId="22" fillId="15" borderId="0" applyNumberFormat="0" applyBorder="0" applyAlignment="0" applyProtection="0"/>
    <xf numFmtId="0" fontId="21" fillId="14" borderId="0" applyNumberFormat="0" applyBorder="0" applyAlignment="0" applyProtection="0"/>
    <xf numFmtId="171" fontId="22" fillId="10" borderId="0" applyNumberFormat="0" applyBorder="0" applyAlignment="0" applyProtection="0"/>
    <xf numFmtId="0" fontId="21" fillId="19" borderId="0" applyNumberFormat="0" applyBorder="0" applyAlignment="0" applyProtection="0"/>
    <xf numFmtId="171" fontId="22" fillId="21" borderId="0" applyNumberFormat="0" applyBorder="0" applyAlignment="0" applyProtection="0"/>
    <xf numFmtId="0" fontId="21" fillId="20" borderId="0" applyNumberFormat="0" applyBorder="0" applyAlignment="0" applyProtection="0"/>
    <xf numFmtId="171" fontId="22" fillId="6" borderId="0" applyNumberFormat="0" applyBorder="0" applyAlignment="0" applyProtection="0"/>
    <xf numFmtId="0" fontId="21" fillId="8" borderId="0" applyNumberFormat="0" applyBorder="0" applyAlignment="0" applyProtection="0"/>
    <xf numFmtId="171" fontId="22" fillId="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5" borderId="0" applyNumberFormat="0" applyBorder="0" applyAlignment="0" applyProtection="0"/>
    <xf numFmtId="0" fontId="23" fillId="0" borderId="0">
      <alignment horizontal="center" wrapText="1"/>
      <protection locked="0"/>
    </xf>
    <xf numFmtId="0" fontId="24" fillId="3" borderId="0" applyNumberFormat="0" applyBorder="0" applyAlignment="0" applyProtection="0"/>
    <xf numFmtId="0" fontId="25" fillId="0" borderId="0" applyFill="0" applyBorder="0" applyAlignment="0"/>
    <xf numFmtId="171" fontId="25" fillId="0" borderId="0" applyFill="0" applyBorder="0" applyAlignment="0"/>
    <xf numFmtId="172" fontId="10" fillId="0" borderId="0" applyFill="0" applyBorder="0" applyAlignment="0"/>
    <xf numFmtId="173" fontId="1" fillId="0" borderId="0" applyFill="0" applyBorder="0" applyAlignment="0"/>
    <xf numFmtId="174" fontId="26" fillId="0" borderId="0" applyFill="0" applyBorder="0" applyAlignment="0"/>
    <xf numFmtId="175" fontId="26" fillId="0" borderId="0" applyFill="0" applyBorder="0" applyAlignment="0"/>
    <xf numFmtId="176" fontId="10" fillId="0" borderId="0" applyFill="0" applyBorder="0" applyAlignment="0"/>
    <xf numFmtId="177" fontId="10" fillId="0" borderId="0" applyFill="0" applyBorder="0" applyAlignment="0"/>
    <xf numFmtId="172" fontId="10" fillId="0" borderId="0" applyFill="0" applyBorder="0" applyAlignment="0"/>
    <xf numFmtId="0" fontId="27" fillId="26" borderId="2" applyNumberFormat="0" applyAlignment="0" applyProtection="0"/>
    <xf numFmtId="178" fontId="11" fillId="27" borderId="3">
      <alignment vertical="center"/>
    </xf>
    <xf numFmtId="0" fontId="28" fillId="28" borderId="4" applyNumberFormat="0" applyAlignment="0" applyProtection="0"/>
    <xf numFmtId="165" fontId="29" fillId="0" borderId="0" applyFont="0" applyFill="0" applyBorder="0" applyAlignment="0" applyProtection="0"/>
    <xf numFmtId="176" fontId="10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30" fillId="0" borderId="0" applyNumberFormat="0" applyAlignment="0">
      <alignment horizontal="left"/>
    </xf>
    <xf numFmtId="172" fontId="10" fillId="0" borderId="0" applyFont="0" applyFill="0" applyBorder="0" applyAlignment="0" applyProtection="0"/>
    <xf numFmtId="173" fontId="6" fillId="0" borderId="0" applyFont="0" applyFill="0" applyBorder="0" applyAlignment="0"/>
    <xf numFmtId="181" fontId="1" fillId="0" borderId="0" applyFont="0" applyFill="0" applyBorder="0" applyAlignment="0"/>
    <xf numFmtId="171" fontId="1" fillId="29" borderId="0" applyFont="0" applyFill="0" applyBorder="0" applyAlignment="0" applyProtection="0"/>
    <xf numFmtId="15" fontId="31" fillId="0" borderId="0" applyFill="0" applyBorder="0" applyAlignment="0"/>
    <xf numFmtId="0" fontId="31" fillId="30" borderId="0" applyFont="0" applyFill="0" applyBorder="0" applyAlignment="0" applyProtection="0"/>
    <xf numFmtId="182" fontId="32" fillId="30" borderId="5" applyFont="0" applyFill="0" applyBorder="0" applyAlignment="0" applyProtection="0"/>
    <xf numFmtId="17" fontId="31" fillId="0" borderId="0" applyFill="0" applyBorder="0">
      <alignment horizontal="right"/>
    </xf>
    <xf numFmtId="14" fontId="25" fillId="0" borderId="0" applyFill="0" applyBorder="0" applyAlignment="0"/>
    <xf numFmtId="170" fontId="1" fillId="29" borderId="0" applyFont="0" applyFill="0" applyBorder="0" applyAlignment="0" applyProtection="0"/>
    <xf numFmtId="38" fontId="33" fillId="0" borderId="6">
      <alignment vertical="center"/>
    </xf>
    <xf numFmtId="0" fontId="34" fillId="0" borderId="0" applyNumberFormat="0" applyFill="0" applyBorder="0" applyAlignment="0" applyProtection="0"/>
    <xf numFmtId="176" fontId="10" fillId="0" borderId="0" applyFill="0" applyBorder="0" applyAlignment="0"/>
    <xf numFmtId="172" fontId="10" fillId="0" borderId="0" applyFill="0" applyBorder="0" applyAlignment="0"/>
    <xf numFmtId="176" fontId="10" fillId="0" borderId="0" applyFill="0" applyBorder="0" applyAlignment="0"/>
    <xf numFmtId="177" fontId="10" fillId="0" borderId="0" applyFill="0" applyBorder="0" applyAlignment="0"/>
    <xf numFmtId="172" fontId="10" fillId="0" borderId="0" applyFill="0" applyBorder="0" applyAlignment="0"/>
    <xf numFmtId="0" fontId="35" fillId="0" borderId="0" applyNumberFormat="0" applyAlignment="0">
      <alignment horizontal="left"/>
    </xf>
    <xf numFmtId="0" fontId="36" fillId="0" borderId="0" applyNumberFormat="0" applyFill="0" applyBorder="0" applyAlignment="0" applyProtection="0"/>
    <xf numFmtId="183" fontId="1" fillId="30" borderId="0" applyFont="0" applyFill="0" applyBorder="0" applyAlignment="0"/>
    <xf numFmtId="10" fontId="37" fillId="31" borderId="7" applyNumberFormat="0" applyFill="0" applyBorder="0" applyAlignment="0" applyProtection="0">
      <protection locked="0"/>
    </xf>
    <xf numFmtId="0" fontId="38" fillId="4" borderId="0" applyNumberFormat="0" applyBorder="0" applyAlignment="0" applyProtection="0"/>
    <xf numFmtId="38" fontId="6" fillId="32" borderId="0" applyNumberFormat="0" applyBorder="0" applyAlignment="0" applyProtection="0"/>
    <xf numFmtId="38" fontId="6" fillId="32" borderId="0" applyNumberFormat="0" applyBorder="0" applyAlignment="0" applyProtection="0"/>
    <xf numFmtId="0" fontId="39" fillId="0" borderId="8" applyNumberFormat="0" applyAlignment="0" applyProtection="0">
      <alignment horizontal="left" vertical="center"/>
    </xf>
    <xf numFmtId="0" fontId="39" fillId="0" borderId="9">
      <alignment horizontal="left" vertical="center"/>
    </xf>
    <xf numFmtId="14" fontId="40" fillId="33" borderId="10">
      <alignment horizontal="center" vertical="center" wrapText="1"/>
    </xf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10">
      <alignment horizontal="center"/>
    </xf>
    <xf numFmtId="0" fontId="44" fillId="0" borderId="0">
      <alignment horizontal="center"/>
    </xf>
    <xf numFmtId="0" fontId="45" fillId="7" borderId="2" applyNumberFormat="0" applyAlignment="0" applyProtection="0"/>
    <xf numFmtId="10" fontId="6" fillId="30" borderId="7" applyNumberFormat="0" applyBorder="0" applyAlignment="0" applyProtection="0"/>
    <xf numFmtId="181" fontId="6" fillId="30" borderId="0" applyFont="0" applyBorder="0" applyAlignment="0" applyProtection="0">
      <protection locked="0"/>
    </xf>
    <xf numFmtId="15" fontId="6" fillId="30" borderId="0" applyFont="0" applyBorder="0" applyAlignment="0" applyProtection="0">
      <protection locked="0"/>
    </xf>
    <xf numFmtId="183" fontId="6" fillId="30" borderId="0" applyFont="0" applyBorder="0" applyAlignment="0">
      <protection locked="0"/>
    </xf>
    <xf numFmtId="38" fontId="6" fillId="30" borderId="0">
      <protection locked="0"/>
    </xf>
    <xf numFmtId="184" fontId="6" fillId="30" borderId="0" applyFont="0" applyBorder="0" applyAlignment="0">
      <protection locked="0"/>
    </xf>
    <xf numFmtId="10" fontId="6" fillId="30" borderId="0">
      <protection locked="0"/>
    </xf>
    <xf numFmtId="185" fontId="46" fillId="30" borderId="0" applyNumberFormat="0" applyBorder="0" applyAlignment="0">
      <protection locked="0"/>
    </xf>
    <xf numFmtId="178" fontId="11" fillId="34" borderId="7" applyBorder="0">
      <alignment horizontal="center" vertical="center"/>
      <protection locked="0"/>
    </xf>
    <xf numFmtId="176" fontId="10" fillId="0" borderId="0" applyFill="0" applyBorder="0" applyAlignment="0"/>
    <xf numFmtId="172" fontId="10" fillId="0" borderId="0" applyFill="0" applyBorder="0" applyAlignment="0"/>
    <xf numFmtId="176" fontId="10" fillId="0" borderId="0" applyFill="0" applyBorder="0" applyAlignment="0"/>
    <xf numFmtId="177" fontId="10" fillId="0" borderId="0" applyFill="0" applyBorder="0" applyAlignment="0"/>
    <xf numFmtId="172" fontId="10" fillId="0" borderId="0" applyFill="0" applyBorder="0" applyAlignment="0"/>
    <xf numFmtId="0" fontId="47" fillId="0" borderId="14" applyNumberFormat="0" applyFill="0" applyAlignment="0" applyProtection="0"/>
    <xf numFmtId="186" fontId="6" fillId="32" borderId="0" applyFont="0" applyBorder="0" applyAlignment="0" applyProtection="0">
      <alignment horizontal="right"/>
      <protection hidden="1"/>
    </xf>
    <xf numFmtId="0" fontId="48" fillId="35" borderId="0" applyNumberFormat="0" applyBorder="0" applyAlignment="0" applyProtection="0"/>
    <xf numFmtId="187" fontId="1" fillId="0" borderId="0"/>
    <xf numFmtId="38" fontId="6" fillId="0" borderId="0" applyFont="0" applyFill="0" applyBorder="0" applyAlignment="0"/>
    <xf numFmtId="185" fontId="1" fillId="0" borderId="0" applyFont="0" applyFill="0" applyBorder="0" applyAlignment="0"/>
    <xf numFmtId="40" fontId="6" fillId="0" borderId="0" applyFont="0" applyFill="0" applyBorder="0" applyAlignment="0"/>
    <xf numFmtId="188" fontId="6" fillId="0" borderId="0" applyFont="0" applyFill="0" applyBorder="0" applyAlignment="0"/>
    <xf numFmtId="0" fontId="12" fillId="0" borderId="0">
      <alignment horizontal="left"/>
    </xf>
    <xf numFmtId="0" fontId="12" fillId="0" borderId="0">
      <alignment horizontal="left"/>
    </xf>
    <xf numFmtId="0" fontId="6" fillId="0" borderId="0"/>
    <xf numFmtId="0" fontId="1" fillId="0" borderId="0"/>
    <xf numFmtId="0" fontId="12" fillId="0" borderId="0"/>
    <xf numFmtId="0" fontId="12" fillId="0" borderId="0"/>
    <xf numFmtId="0" fontId="9" fillId="0" borderId="0"/>
    <xf numFmtId="171" fontId="49" fillId="0" borderId="0"/>
    <xf numFmtId="185" fontId="31" fillId="0" borderId="0" applyNumberFormat="0" applyFill="0" applyBorder="0" applyAlignment="0" applyProtection="0"/>
    <xf numFmtId="189" fontId="6" fillId="0" borderId="0" applyFont="0" applyFill="0" applyBorder="0" applyAlignment="0" applyProtection="0"/>
    <xf numFmtId="0" fontId="23" fillId="0" borderId="0"/>
    <xf numFmtId="0" fontId="50" fillId="0" borderId="0"/>
    <xf numFmtId="0" fontId="10" fillId="0" borderId="0"/>
    <xf numFmtId="0" fontId="4" fillId="17" borderId="15" applyNumberFormat="0" applyFont="0" applyAlignment="0" applyProtection="0"/>
    <xf numFmtId="0" fontId="6" fillId="0" borderId="0" applyFont="0" applyFill="0" applyBorder="0" applyAlignment="0" applyProtection="0"/>
    <xf numFmtId="190" fontId="1" fillId="29" borderId="0"/>
    <xf numFmtId="191" fontId="6" fillId="0" borderId="0" applyFont="0" applyFill="0" applyBorder="0" applyAlignment="0" applyProtection="0"/>
    <xf numFmtId="0" fontId="51" fillId="26" borderId="16" applyNumberFormat="0" applyAlignment="0" applyProtection="0"/>
    <xf numFmtId="0" fontId="52" fillId="29" borderId="0"/>
    <xf numFmtId="177" fontId="6" fillId="0" borderId="0"/>
    <xf numFmtId="14" fontId="23" fillId="0" borderId="0">
      <alignment horizontal="center" wrapText="1"/>
      <protection locked="0"/>
    </xf>
    <xf numFmtId="192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84" fontId="6" fillId="0" borderId="0" applyFont="0" applyFill="0" applyBorder="0" applyAlignment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196" fontId="10" fillId="0" borderId="0"/>
    <xf numFmtId="197" fontId="10" fillId="0" borderId="0"/>
    <xf numFmtId="176" fontId="10" fillId="0" borderId="0" applyFill="0" applyBorder="0" applyAlignment="0"/>
    <xf numFmtId="172" fontId="10" fillId="0" borderId="0" applyFill="0" applyBorder="0" applyAlignment="0"/>
    <xf numFmtId="176" fontId="10" fillId="0" borderId="0" applyFill="0" applyBorder="0" applyAlignment="0"/>
    <xf numFmtId="177" fontId="10" fillId="0" borderId="0" applyFill="0" applyBorder="0" applyAlignment="0"/>
    <xf numFmtId="172" fontId="10" fillId="0" borderId="0" applyFill="0" applyBorder="0" applyAlignment="0"/>
    <xf numFmtId="0" fontId="53" fillId="0" borderId="0" applyNumberFormat="0">
      <alignment horizontal="left"/>
    </xf>
    <xf numFmtId="185" fontId="54" fillId="0" borderId="0" applyNumberFormat="0" applyFill="0" applyBorder="0" applyAlignment="0" applyProtection="0">
      <alignment horizontal="left"/>
    </xf>
    <xf numFmtId="0" fontId="55" fillId="36" borderId="0" applyNumberFormat="0" applyFont="0" applyBorder="0" applyAlignment="0">
      <alignment horizontal="center"/>
    </xf>
    <xf numFmtId="0" fontId="53" fillId="0" borderId="0" applyNumberFormat="0" applyFill="0" applyBorder="0" applyAlignment="0" applyProtection="0">
      <alignment horizontal="left"/>
    </xf>
    <xf numFmtId="3" fontId="11" fillId="0" borderId="0" applyFont="0" applyFill="0" applyBorder="0" applyAlignment="0"/>
    <xf numFmtId="4" fontId="25" fillId="37" borderId="16" applyNumberFormat="0" applyProtection="0">
      <alignment vertical="center"/>
    </xf>
    <xf numFmtId="4" fontId="56" fillId="37" borderId="16" applyNumberFormat="0" applyProtection="0">
      <alignment vertical="center"/>
    </xf>
    <xf numFmtId="4" fontId="25" fillId="37" borderId="16" applyNumberFormat="0" applyProtection="0">
      <alignment horizontal="left" vertical="center" indent="1"/>
    </xf>
    <xf numFmtId="4" fontId="25" fillId="37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25" fillId="39" borderId="16" applyNumberFormat="0" applyProtection="0">
      <alignment horizontal="right" vertical="center"/>
    </xf>
    <xf numFmtId="4" fontId="25" fillId="40" borderId="16" applyNumberFormat="0" applyProtection="0">
      <alignment horizontal="right" vertical="center"/>
    </xf>
    <xf numFmtId="4" fontId="25" fillId="41" borderId="16" applyNumberFormat="0" applyProtection="0">
      <alignment horizontal="right" vertical="center"/>
    </xf>
    <xf numFmtId="4" fontId="25" fillId="42" borderId="16" applyNumberFormat="0" applyProtection="0">
      <alignment horizontal="right" vertical="center"/>
    </xf>
    <xf numFmtId="4" fontId="25" fillId="43" borderId="16" applyNumberFormat="0" applyProtection="0">
      <alignment horizontal="right" vertical="center"/>
    </xf>
    <xf numFmtId="4" fontId="25" fillId="44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7" borderId="16" applyNumberFormat="0" applyProtection="0">
      <alignment horizontal="right" vertical="center"/>
    </xf>
    <xf numFmtId="4" fontId="57" fillId="48" borderId="16" applyNumberFormat="0" applyProtection="0">
      <alignment horizontal="left" vertical="center" indent="1"/>
    </xf>
    <xf numFmtId="4" fontId="25" fillId="49" borderId="17" applyNumberFormat="0" applyProtection="0">
      <alignment horizontal="left" vertical="center" indent="1"/>
    </xf>
    <xf numFmtId="4" fontId="58" fillId="50" borderId="0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59" fillId="49" borderId="16" applyNumberFormat="0" applyProtection="0">
      <alignment horizontal="left" vertical="center" indent="1"/>
    </xf>
    <xf numFmtId="4" fontId="59" fillId="51" borderId="16" applyNumberFormat="0" applyProtection="0">
      <alignment horizontal="left" vertical="center" indent="1"/>
    </xf>
    <xf numFmtId="0" fontId="1" fillId="51" borderId="16" applyNumberFormat="0" applyProtection="0">
      <alignment horizontal="left" vertical="center" indent="1"/>
    </xf>
    <xf numFmtId="0" fontId="1" fillId="51" borderId="16" applyNumberFormat="0" applyProtection="0">
      <alignment horizontal="left" vertical="center" indent="1"/>
    </xf>
    <xf numFmtId="0" fontId="1" fillId="52" borderId="16" applyNumberFormat="0" applyProtection="0">
      <alignment horizontal="left" vertical="center" indent="1"/>
    </xf>
    <xf numFmtId="0" fontId="1" fillId="5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25" fillId="30" borderId="16" applyNumberFormat="0" applyProtection="0">
      <alignment vertical="center"/>
    </xf>
    <xf numFmtId="4" fontId="56" fillId="30" borderId="16" applyNumberFormat="0" applyProtection="0">
      <alignment vertical="center"/>
    </xf>
    <xf numFmtId="4" fontId="25" fillId="30" borderId="16" applyNumberFormat="0" applyProtection="0">
      <alignment horizontal="left" vertical="center" indent="1"/>
    </xf>
    <xf numFmtId="4" fontId="25" fillId="30" borderId="16" applyNumberFormat="0" applyProtection="0">
      <alignment horizontal="left" vertical="center" indent="1"/>
    </xf>
    <xf numFmtId="4" fontId="25" fillId="49" borderId="16" applyNumberFormat="0" applyProtection="0">
      <alignment horizontal="right" vertical="center"/>
    </xf>
    <xf numFmtId="4" fontId="56" fillId="49" borderId="16" applyNumberFormat="0" applyProtection="0">
      <alignment horizontal="right" vertical="center"/>
    </xf>
    <xf numFmtId="0" fontId="1" fillId="38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0" fontId="60" fillId="0" borderId="0"/>
    <xf numFmtId="4" fontId="61" fillId="49" borderId="16" applyNumberFormat="0" applyProtection="0">
      <alignment horizontal="right" vertical="center"/>
    </xf>
    <xf numFmtId="0" fontId="55" fillId="1" borderId="9" applyNumberFormat="0" applyFont="0" applyAlignment="0">
      <alignment horizontal="center"/>
    </xf>
    <xf numFmtId="0" fontId="62" fillId="0" borderId="0" applyNumberFormat="0" applyFill="0" applyBorder="0" applyAlignment="0">
      <alignment horizontal="center"/>
    </xf>
    <xf numFmtId="198" fontId="63" fillId="0" borderId="7">
      <alignment horizontal="left" vertical="center"/>
      <protection locked="0"/>
    </xf>
    <xf numFmtId="185" fontId="6" fillId="53" borderId="0" applyNumberFormat="0" applyFont="0" applyBorder="0" applyAlignment="0">
      <protection hidden="1"/>
    </xf>
    <xf numFmtId="0" fontId="11" fillId="0" borderId="0"/>
    <xf numFmtId="40" fontId="64" fillId="0" borderId="0" applyBorder="0">
      <alignment horizontal="right"/>
    </xf>
    <xf numFmtId="185" fontId="1" fillId="47" borderId="0" applyNumberFormat="0" applyFont="0" applyBorder="0" applyAlignment="0" applyProtection="0"/>
    <xf numFmtId="49" fontId="25" fillId="0" borderId="0" applyFill="0" applyBorder="0" applyAlignment="0"/>
    <xf numFmtId="199" fontId="26" fillId="0" borderId="0" applyFill="0" applyBorder="0" applyAlignment="0"/>
    <xf numFmtId="200" fontId="26" fillId="0" borderId="0" applyFill="0" applyBorder="0" applyAlignment="0"/>
    <xf numFmtId="201" fontId="65" fillId="0" borderId="0" applyFill="0" applyBorder="0" applyAlignment="0" applyProtection="0">
      <alignment horizontal="right"/>
    </xf>
    <xf numFmtId="0" fontId="66" fillId="0" borderId="0" applyFill="0" applyBorder="0" applyProtection="0">
      <alignment horizontal="left" vertical="top"/>
    </xf>
    <xf numFmtId="0" fontId="67" fillId="0" borderId="0" applyNumberFormat="0" applyFill="0" applyBorder="0" applyAlignment="0" applyProtection="0"/>
    <xf numFmtId="0" fontId="68" fillId="0" borderId="18" applyNumberFormat="0" applyFill="0" applyAlignment="0" applyProtection="0"/>
    <xf numFmtId="0" fontId="69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0" fontId="21" fillId="22" borderId="0" applyNumberFormat="0" applyBorder="0" applyAlignment="0" applyProtection="0"/>
    <xf numFmtId="171" fontId="22" fillId="54" borderId="0" applyNumberFormat="0" applyBorder="0" applyAlignment="0" applyProtection="0"/>
    <xf numFmtId="0" fontId="21" fillId="23" borderId="0" applyNumberFormat="0" applyBorder="0" applyAlignment="0" applyProtection="0"/>
    <xf numFmtId="171" fontId="22" fillId="15" borderId="0" applyNumberFormat="0" applyBorder="0" applyAlignment="0" applyProtection="0"/>
    <xf numFmtId="0" fontId="21" fillId="24" borderId="0" applyNumberFormat="0" applyBorder="0" applyAlignment="0" applyProtection="0"/>
    <xf numFmtId="171" fontId="22" fillId="55" borderId="0" applyNumberFormat="0" applyBorder="0" applyAlignment="0" applyProtection="0"/>
    <xf numFmtId="0" fontId="21" fillId="19" borderId="0" applyNumberFormat="0" applyBorder="0" applyAlignment="0" applyProtection="0"/>
    <xf numFmtId="171" fontId="22" fillId="35" borderId="0" applyNumberFormat="0" applyBorder="0" applyAlignment="0" applyProtection="0"/>
    <xf numFmtId="0" fontId="21" fillId="20" borderId="0" applyNumberFormat="0" applyBorder="0" applyAlignment="0" applyProtection="0"/>
    <xf numFmtId="171" fontId="22" fillId="54" borderId="0" applyNumberFormat="0" applyBorder="0" applyAlignment="0" applyProtection="0"/>
    <xf numFmtId="0" fontId="21" fillId="25" borderId="0" applyNumberFormat="0" applyBorder="0" applyAlignment="0" applyProtection="0"/>
    <xf numFmtId="171" fontId="22" fillId="15" borderId="0" applyNumberFormat="0" applyBorder="0" applyAlignment="0" applyProtection="0"/>
    <xf numFmtId="202" fontId="11" fillId="0" borderId="19">
      <protection locked="0"/>
    </xf>
    <xf numFmtId="0" fontId="71" fillId="7" borderId="2" applyNumberFormat="0" applyAlignment="0" applyProtection="0"/>
    <xf numFmtId="171" fontId="72" fillId="9" borderId="15" applyNumberFormat="0" applyAlignment="0" applyProtection="0"/>
    <xf numFmtId="0" fontId="73" fillId="26" borderId="16" applyNumberFormat="0" applyAlignment="0" applyProtection="0"/>
    <xf numFmtId="171" fontId="74" fillId="11" borderId="20" applyNumberFormat="0" applyAlignment="0" applyProtection="0"/>
    <xf numFmtId="0" fontId="75" fillId="26" borderId="2" applyNumberFormat="0" applyAlignment="0" applyProtection="0"/>
    <xf numFmtId="171" fontId="76" fillId="11" borderId="15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171" fontId="78" fillId="0" borderId="0" applyNumberFormat="0" applyFill="0" applyBorder="0" applyAlignment="0" applyProtection="0">
      <alignment vertical="top"/>
      <protection locked="0"/>
    </xf>
    <xf numFmtId="171" fontId="78" fillId="0" borderId="0" applyNumberFormat="0" applyFill="0" applyBorder="0" applyAlignment="0" applyProtection="0">
      <alignment vertical="top"/>
      <protection locked="0"/>
    </xf>
    <xf numFmtId="171" fontId="77" fillId="0" borderId="0" applyNumberFormat="0" applyFill="0" applyBorder="0" applyAlignment="0" applyProtection="0">
      <alignment vertical="top"/>
      <protection locked="0"/>
    </xf>
    <xf numFmtId="0" fontId="79" fillId="32" borderId="3"/>
    <xf numFmtId="14" fontId="11" fillId="0" borderId="0">
      <alignment horizontal="right"/>
    </xf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0" fontId="80" fillId="0" borderId="11" applyNumberFormat="0" applyFill="0" applyAlignment="0" applyProtection="0"/>
    <xf numFmtId="171" fontId="81" fillId="0" borderId="21" applyNumberFormat="0" applyFill="0" applyAlignment="0" applyProtection="0"/>
    <xf numFmtId="0" fontId="82" fillId="0" borderId="12" applyNumberFormat="0" applyFill="0" applyAlignment="0" applyProtection="0"/>
    <xf numFmtId="171" fontId="83" fillId="0" borderId="22" applyNumberFormat="0" applyFill="0" applyAlignment="0" applyProtection="0"/>
    <xf numFmtId="0" fontId="84" fillId="0" borderId="13" applyNumberFormat="0" applyFill="0" applyAlignment="0" applyProtection="0"/>
    <xf numFmtId="171" fontId="85" fillId="0" borderId="23" applyNumberFormat="0" applyFill="0" applyAlignment="0" applyProtection="0"/>
    <xf numFmtId="0" fontId="84" fillId="0" borderId="0" applyNumberFormat="0" applyFill="0" applyBorder="0" applyAlignment="0" applyProtection="0"/>
    <xf numFmtId="171" fontId="85" fillId="0" borderId="0" applyNumberFormat="0" applyFill="0" applyBorder="0" applyAlignment="0" applyProtection="0"/>
    <xf numFmtId="202" fontId="86" fillId="33" borderId="19"/>
    <xf numFmtId="0" fontId="1" fillId="0" borderId="7">
      <alignment horizontal="right"/>
    </xf>
    <xf numFmtId="0" fontId="87" fillId="0" borderId="18" applyNumberFormat="0" applyFill="0" applyAlignment="0" applyProtection="0"/>
    <xf numFmtId="171" fontId="74" fillId="0" borderId="24" applyNumberFormat="0" applyFill="0" applyAlignment="0" applyProtection="0"/>
    <xf numFmtId="0" fontId="1" fillId="0" borderId="0"/>
    <xf numFmtId="178" fontId="4" fillId="0" borderId="0"/>
    <xf numFmtId="0" fontId="88" fillId="28" borderId="4" applyNumberFormat="0" applyAlignment="0" applyProtection="0"/>
    <xf numFmtId="171" fontId="89" fillId="21" borderId="25" applyNumberFormat="0" applyAlignment="0" applyProtection="0"/>
    <xf numFmtId="3" fontId="9" fillId="0" borderId="0"/>
    <xf numFmtId="0" fontId="90" fillId="0" borderId="0" applyNumberFormat="0" applyFill="0" applyBorder="0" applyAlignment="0" applyProtection="0"/>
    <xf numFmtId="171" fontId="91" fillId="0" borderId="0" applyNumberFormat="0" applyFill="0" applyBorder="0" applyAlignment="0" applyProtection="0"/>
    <xf numFmtId="0" fontId="92" fillId="35" borderId="0" applyNumberFormat="0" applyBorder="0" applyAlignment="0" applyProtection="0"/>
    <xf numFmtId="171" fontId="93" fillId="17" borderId="0" applyNumberFormat="0" applyBorder="0" applyAlignment="0" applyProtection="0"/>
    <xf numFmtId="0" fontId="9" fillId="0" borderId="0">
      <alignment horizontal="left"/>
    </xf>
    <xf numFmtId="0" fontId="12" fillId="0" borderId="0"/>
    <xf numFmtId="0" fontId="105" fillId="0" borderId="0"/>
    <xf numFmtId="0" fontId="104" fillId="0" borderId="0"/>
    <xf numFmtId="180" fontId="105" fillId="0" borderId="0"/>
    <xf numFmtId="2" fontId="6" fillId="0" borderId="0"/>
    <xf numFmtId="0" fontId="105" fillId="0" borderId="0"/>
    <xf numFmtId="171" fontId="105" fillId="0" borderId="0"/>
    <xf numFmtId="0" fontId="105" fillId="0" borderId="0"/>
    <xf numFmtId="170" fontId="105" fillId="0" borderId="0"/>
    <xf numFmtId="0" fontId="105" fillId="0" borderId="0"/>
    <xf numFmtId="171" fontId="12" fillId="0" borderId="0"/>
    <xf numFmtId="170" fontId="106" fillId="0" borderId="0"/>
    <xf numFmtId="178" fontId="104" fillId="0" borderId="0"/>
    <xf numFmtId="0" fontId="1" fillId="0" borderId="0"/>
    <xf numFmtId="0" fontId="107" fillId="0" borderId="0"/>
    <xf numFmtId="0" fontId="4" fillId="0" borderId="0"/>
    <xf numFmtId="0" fontId="6" fillId="0" borderId="0"/>
    <xf numFmtId="0" fontId="19" fillId="0" borderId="0"/>
    <xf numFmtId="0" fontId="6" fillId="0" borderId="0"/>
    <xf numFmtId="170" fontId="9" fillId="0" borderId="0"/>
    <xf numFmtId="0" fontId="1" fillId="0" borderId="0"/>
    <xf numFmtId="0" fontId="1" fillId="0" borderId="0">
      <alignment horizontal="left"/>
    </xf>
    <xf numFmtId="171" fontId="104" fillId="0" borderId="0"/>
    <xf numFmtId="171" fontId="104" fillId="0" borderId="0"/>
    <xf numFmtId="171" fontId="104" fillId="0" borderId="0"/>
    <xf numFmtId="171" fontId="104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/>
    <xf numFmtId="0" fontId="1" fillId="0" borderId="0"/>
    <xf numFmtId="0" fontId="1" fillId="0" borderId="0"/>
    <xf numFmtId="0" fontId="12" fillId="0" borderId="0"/>
    <xf numFmtId="178" fontId="12" fillId="0" borderId="0"/>
    <xf numFmtId="0" fontId="12" fillId="0" borderId="0"/>
    <xf numFmtId="0" fontId="104" fillId="0" borderId="0"/>
    <xf numFmtId="0" fontId="104" fillId="0" borderId="0"/>
    <xf numFmtId="0" fontId="108" fillId="0" borderId="0"/>
    <xf numFmtId="178" fontId="1" fillId="0" borderId="0"/>
    <xf numFmtId="0" fontId="6" fillId="0" borderId="0"/>
    <xf numFmtId="0" fontId="6" fillId="0" borderId="0"/>
    <xf numFmtId="0" fontId="6" fillId="0" borderId="0"/>
    <xf numFmtId="178" fontId="104" fillId="0" borderId="0"/>
    <xf numFmtId="0" fontId="1" fillId="0" borderId="0"/>
    <xf numFmtId="178" fontId="104" fillId="0" borderId="0"/>
    <xf numFmtId="178" fontId="104" fillId="0" borderId="0"/>
    <xf numFmtId="178" fontId="104" fillId="0" borderId="0"/>
    <xf numFmtId="178" fontId="104" fillId="0" borderId="0"/>
    <xf numFmtId="178" fontId="104" fillId="0" borderId="0"/>
    <xf numFmtId="178" fontId="104" fillId="0" borderId="0"/>
    <xf numFmtId="178" fontId="104" fillId="0" borderId="0"/>
    <xf numFmtId="178" fontId="104" fillId="0" borderId="0"/>
    <xf numFmtId="0" fontId="6" fillId="0" borderId="0"/>
    <xf numFmtId="0" fontId="1" fillId="0" borderId="0"/>
    <xf numFmtId="0" fontId="1" fillId="0" borderId="0"/>
    <xf numFmtId="170" fontId="104" fillId="0" borderId="0"/>
    <xf numFmtId="170" fontId="104" fillId="0" borderId="0"/>
    <xf numFmtId="170" fontId="104" fillId="0" borderId="0"/>
    <xf numFmtId="170" fontId="104" fillId="0" borderId="0"/>
    <xf numFmtId="0" fontId="9" fillId="0" borderId="0"/>
    <xf numFmtId="170" fontId="1" fillId="0" borderId="0"/>
    <xf numFmtId="0" fontId="9" fillId="0" borderId="0"/>
    <xf numFmtId="0" fontId="9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170" fontId="6" fillId="0" borderId="0"/>
    <xf numFmtId="0" fontId="9" fillId="0" borderId="0"/>
    <xf numFmtId="0" fontId="108" fillId="0" borderId="0"/>
    <xf numFmtId="171" fontId="108" fillId="0" borderId="0"/>
    <xf numFmtId="170" fontId="108" fillId="0" borderId="0"/>
    <xf numFmtId="170" fontId="59" fillId="0" borderId="0">
      <alignment vertical="top"/>
    </xf>
    <xf numFmtId="0" fontId="94" fillId="3" borderId="0" applyNumberFormat="0" applyBorder="0" applyAlignment="0" applyProtection="0"/>
    <xf numFmtId="171" fontId="95" fillId="56" borderId="0" applyNumberFormat="0" applyBorder="0" applyAlignment="0" applyProtection="0"/>
    <xf numFmtId="0" fontId="96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0" fontId="18" fillId="17" borderId="15" applyNumberFormat="0" applyFont="0" applyAlignment="0" applyProtection="0"/>
    <xf numFmtId="171" fontId="4" fillId="17" borderId="2" applyNumberFormat="0" applyFont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98" fillId="0" borderId="14" applyNumberFormat="0" applyFill="0" applyAlignment="0" applyProtection="0"/>
    <xf numFmtId="171" fontId="99" fillId="0" borderId="26" applyNumberFormat="0" applyFill="0" applyAlignment="0" applyProtection="0"/>
    <xf numFmtId="0" fontId="10" fillId="0" borderId="0"/>
    <xf numFmtId="171" fontId="10" fillId="0" borderId="0"/>
    <xf numFmtId="171" fontId="11" fillId="0" borderId="0"/>
    <xf numFmtId="0" fontId="33" fillId="0" borderId="0" applyNumberFormat="0" applyFont="0" applyFill="0" applyBorder="0" applyAlignment="0" applyProtection="0">
      <alignment vertical="top"/>
    </xf>
    <xf numFmtId="0" fontId="33" fillId="0" borderId="0" applyNumberFormat="0" applyFont="0" applyFill="0" applyBorder="0" applyAlignment="0" applyProtection="0">
      <alignment vertical="top"/>
    </xf>
    <xf numFmtId="0" fontId="33" fillId="0" borderId="0" applyNumberFormat="0" applyFont="0" applyFill="0" applyBorder="0" applyAlignment="0" applyProtection="0">
      <alignment vertical="top"/>
    </xf>
    <xf numFmtId="0" fontId="33" fillId="0" borderId="0" applyNumberFormat="0" applyFont="0" applyFill="0" applyBorder="0" applyAlignment="0" applyProtection="0">
      <alignment vertical="top"/>
    </xf>
    <xf numFmtId="171" fontId="33" fillId="0" borderId="0" applyNumberFormat="0" applyFont="0" applyFill="0" applyBorder="0" applyAlignment="0" applyProtection="0">
      <alignment vertical="top"/>
    </xf>
    <xf numFmtId="0" fontId="9" fillId="0" borderId="0">
      <alignment vertical="justify"/>
    </xf>
    <xf numFmtId="0" fontId="100" fillId="0" borderId="0" applyNumberFormat="0" applyFill="0" applyBorder="0" applyAlignment="0" applyProtection="0"/>
    <xf numFmtId="171" fontId="99" fillId="0" borderId="0" applyNumberFormat="0" applyFill="0" applyBorder="0" applyAlignment="0" applyProtection="0"/>
    <xf numFmtId="38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4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4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5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1" fillId="4" borderId="0" applyNumberFormat="0" applyBorder="0" applyAlignment="0" applyProtection="0"/>
    <xf numFmtId="171" fontId="102" fillId="10" borderId="0" applyNumberFormat="0" applyBorder="0" applyAlignment="0" applyProtection="0"/>
    <xf numFmtId="4" fontId="1" fillId="0" borderId="7"/>
    <xf numFmtId="166" fontId="15" fillId="0" borderId="0">
      <protection locked="0"/>
    </xf>
  </cellStyleXfs>
  <cellXfs count="136">
    <xf numFmtId="0" fontId="0" fillId="0" borderId="0" xfId="0"/>
    <xf numFmtId="167" fontId="4" fillId="0" borderId="0" xfId="473" applyFont="1" applyFill="1"/>
    <xf numFmtId="0" fontId="110" fillId="0" borderId="0" xfId="0" applyFont="1" applyAlignment="1">
      <alignment wrapText="1"/>
    </xf>
    <xf numFmtId="0" fontId="109" fillId="0" borderId="0" xfId="0" applyFont="1" applyAlignment="1">
      <alignment wrapText="1"/>
    </xf>
    <xf numFmtId="0" fontId="112" fillId="0" borderId="0" xfId="0" applyFont="1" applyAlignment="1">
      <alignment wrapText="1"/>
    </xf>
    <xf numFmtId="0" fontId="2" fillId="0" borderId="0" xfId="359" applyFont="1" applyAlignment="1">
      <alignment vertical="center"/>
    </xf>
    <xf numFmtId="0" fontId="113" fillId="0" borderId="0" xfId="0" applyFont="1"/>
    <xf numFmtId="0" fontId="109" fillId="0" borderId="0" xfId="0" applyFont="1" applyAlignment="1">
      <alignment vertical="center" wrapText="1"/>
    </xf>
    <xf numFmtId="0" fontId="110" fillId="0" borderId="10" xfId="0" applyFont="1" applyBorder="1" applyAlignment="1">
      <alignment wrapText="1"/>
    </xf>
    <xf numFmtId="0" fontId="4" fillId="0" borderId="0" xfId="400" applyFont="1"/>
    <xf numFmtId="0" fontId="5" fillId="0" borderId="0" xfId="400" applyFont="1" applyAlignment="1">
      <alignment horizontal="center"/>
    </xf>
    <xf numFmtId="164" fontId="109" fillId="0" borderId="0" xfId="0" applyNumberFormat="1" applyFont="1" applyAlignment="1">
      <alignment horizontal="right" wrapText="1"/>
    </xf>
    <xf numFmtId="164" fontId="109" fillId="0" borderId="27" xfId="0" applyNumberFormat="1" applyFont="1" applyBorder="1" applyAlignment="1">
      <alignment horizontal="right" wrapText="1"/>
    </xf>
    <xf numFmtId="164" fontId="103" fillId="0" borderId="0" xfId="0" applyNumberFormat="1" applyFont="1"/>
    <xf numFmtId="0" fontId="109" fillId="0" borderId="0" xfId="0" applyFont="1" applyAlignment="1">
      <alignment vertical="top" wrapText="1"/>
    </xf>
    <xf numFmtId="0" fontId="114" fillId="0" borderId="27" xfId="0" applyFont="1" applyBorder="1" applyAlignment="1">
      <alignment horizontal="right" wrapText="1"/>
    </xf>
    <xf numFmtId="0" fontId="109" fillId="0" borderId="27" xfId="0" applyFont="1" applyBorder="1" applyAlignment="1">
      <alignment wrapText="1"/>
    </xf>
    <xf numFmtId="0" fontId="110" fillId="0" borderId="27" xfId="0" applyFont="1" applyBorder="1" applyAlignment="1">
      <alignment wrapText="1"/>
    </xf>
    <xf numFmtId="164" fontId="109" fillId="0" borderId="27" xfId="473" applyNumberFormat="1" applyFont="1" applyFill="1" applyBorder="1" applyAlignment="1">
      <alignment horizontal="right" wrapText="1"/>
    </xf>
    <xf numFmtId="0" fontId="3" fillId="0" borderId="0" xfId="359" applyFont="1" applyAlignment="1">
      <alignment vertical="center"/>
    </xf>
    <xf numFmtId="0" fontId="113" fillId="0" borderId="0" xfId="0" applyFont="1" applyAlignment="1">
      <alignment vertical="top"/>
    </xf>
    <xf numFmtId="0" fontId="0" fillId="0" borderId="0" xfId="0" applyAlignment="1">
      <alignment vertical="top"/>
    </xf>
    <xf numFmtId="0" fontId="118" fillId="0" borderId="0" xfId="359" applyFont="1" applyAlignment="1">
      <alignment horizontal="left" vertical="center"/>
    </xf>
    <xf numFmtId="0" fontId="6" fillId="0" borderId="0" xfId="362" applyAlignment="1">
      <alignment horizontal="left"/>
    </xf>
    <xf numFmtId="0" fontId="6" fillId="0" borderId="0" xfId="362"/>
    <xf numFmtId="0" fontId="117" fillId="0" borderId="0" xfId="362" applyFont="1"/>
    <xf numFmtId="0" fontId="4" fillId="0" borderId="0" xfId="362" applyFont="1" applyAlignment="1">
      <alignment wrapText="1"/>
    </xf>
    <xf numFmtId="204" fontId="4" fillId="0" borderId="0" xfId="362" applyNumberFormat="1" applyFont="1" applyAlignment="1">
      <alignment horizontal="right" wrapText="1"/>
    </xf>
    <xf numFmtId="0" fontId="3" fillId="0" borderId="0" xfId="362" applyFont="1" applyAlignment="1">
      <alignment wrapText="1"/>
    </xf>
    <xf numFmtId="0" fontId="4" fillId="0" borderId="10" xfId="362" applyFont="1" applyBorder="1" applyAlignment="1">
      <alignment wrapText="1"/>
    </xf>
    <xf numFmtId="204" fontId="4" fillId="0" borderId="10" xfId="362" applyNumberFormat="1" applyFont="1" applyBorder="1" applyAlignment="1">
      <alignment horizontal="right" wrapText="1"/>
    </xf>
    <xf numFmtId="0" fontId="3" fillId="0" borderId="10" xfId="362" applyFont="1" applyBorder="1" applyAlignment="1">
      <alignment wrapText="1"/>
    </xf>
    <xf numFmtId="204" fontId="3" fillId="0" borderId="10" xfId="362" applyNumberFormat="1" applyFont="1" applyBorder="1" applyAlignment="1">
      <alignment horizontal="right" wrapText="1"/>
    </xf>
    <xf numFmtId="0" fontId="117" fillId="0" borderId="0" xfId="362" applyFont="1" applyAlignment="1">
      <alignment wrapText="1"/>
    </xf>
    <xf numFmtId="0" fontId="3" fillId="0" borderId="8" xfId="362" applyFont="1" applyBorder="1" applyAlignment="1">
      <alignment wrapText="1"/>
    </xf>
    <xf numFmtId="204" fontId="3" fillId="0" borderId="8" xfId="362" applyNumberFormat="1" applyFont="1" applyBorder="1" applyAlignment="1">
      <alignment horizontal="right" wrapText="1"/>
    </xf>
    <xf numFmtId="204" fontId="6" fillId="0" borderId="0" xfId="362" applyNumberFormat="1"/>
    <xf numFmtId="0" fontId="119" fillId="0" borderId="27" xfId="0" applyFont="1" applyBorder="1" applyAlignment="1">
      <alignment wrapText="1"/>
    </xf>
    <xf numFmtId="0" fontId="110" fillId="0" borderId="27" xfId="0" applyFont="1" applyBorder="1" applyAlignment="1">
      <alignment horizontal="center" wrapText="1"/>
    </xf>
    <xf numFmtId="0" fontId="110" fillId="0" borderId="0" xfId="0" applyFont="1" applyAlignment="1">
      <alignment horizontal="center" wrapText="1"/>
    </xf>
    <xf numFmtId="0" fontId="109" fillId="0" borderId="0" xfId="0" applyFont="1" applyAlignment="1">
      <alignment horizontal="center" wrapText="1"/>
    </xf>
    <xf numFmtId="0" fontId="111" fillId="0" borderId="0" xfId="0" applyFont="1" applyAlignment="1">
      <alignment horizontal="center" wrapText="1"/>
    </xf>
    <xf numFmtId="164" fontId="109" fillId="0" borderId="0" xfId="0" applyNumberFormat="1" applyFont="1" applyAlignment="1">
      <alignment horizontal="center" wrapText="1"/>
    </xf>
    <xf numFmtId="0" fontId="109" fillId="0" borderId="27" xfId="0" applyFont="1" applyBorder="1" applyAlignment="1">
      <alignment horizontal="center" wrapText="1"/>
    </xf>
    <xf numFmtId="0" fontId="109" fillId="0" borderId="0" xfId="0" applyFont="1" applyAlignment="1">
      <alignment horizontal="left" wrapText="1"/>
    </xf>
    <xf numFmtId="0" fontId="110" fillId="0" borderId="10" xfId="0" applyFont="1" applyBorder="1" applyAlignment="1">
      <alignment horizontal="center" wrapText="1"/>
    </xf>
    <xf numFmtId="0" fontId="4" fillId="0" borderId="0" xfId="389" applyFont="1"/>
    <xf numFmtId="0" fontId="4" fillId="0" borderId="0" xfId="389" applyFont="1" applyAlignment="1">
      <alignment horizontal="center"/>
    </xf>
    <xf numFmtId="0" fontId="109" fillId="0" borderId="0" xfId="0" applyFont="1"/>
    <xf numFmtId="0" fontId="3" fillId="0" borderId="0" xfId="389" applyFont="1" applyAlignment="1">
      <alignment horizontal="center"/>
    </xf>
    <xf numFmtId="164" fontId="110" fillId="0" borderId="27" xfId="0" applyNumberFormat="1" applyFont="1" applyBorder="1" applyAlignment="1">
      <alignment horizontal="right" wrapText="1"/>
    </xf>
    <xf numFmtId="0" fontId="109" fillId="0" borderId="29" xfId="0" applyFont="1" applyBorder="1" applyAlignment="1">
      <alignment wrapText="1"/>
    </xf>
    <xf numFmtId="0" fontId="109" fillId="0" borderId="29" xfId="0" applyFont="1" applyBorder="1" applyAlignment="1">
      <alignment horizontal="center" wrapText="1"/>
    </xf>
    <xf numFmtId="164" fontId="109" fillId="0" borderId="29" xfId="0" applyNumberFormat="1" applyFont="1" applyBorder="1" applyAlignment="1">
      <alignment horizontal="right" wrapText="1"/>
    </xf>
    <xf numFmtId="164" fontId="110" fillId="0" borderId="10" xfId="0" applyNumberFormat="1" applyFont="1" applyBorder="1" applyAlignment="1">
      <alignment horizontal="right" wrapText="1"/>
    </xf>
    <xf numFmtId="3" fontId="110" fillId="0" borderId="0" xfId="0" applyNumberFormat="1" applyFont="1" applyAlignment="1">
      <alignment horizontal="right" wrapText="1"/>
    </xf>
    <xf numFmtId="0" fontId="3" fillId="0" borderId="0" xfId="359" applyFont="1"/>
    <xf numFmtId="0" fontId="3" fillId="0" borderId="0" xfId="359" applyFont="1" applyAlignment="1">
      <alignment horizontal="left"/>
    </xf>
    <xf numFmtId="0" fontId="3" fillId="0" borderId="30" xfId="362" applyFont="1" applyBorder="1"/>
    <xf numFmtId="0" fontId="3" fillId="0" borderId="0" xfId="389" applyFont="1" applyAlignment="1">
      <alignment horizontal="left"/>
    </xf>
    <xf numFmtId="0" fontId="0" fillId="0" borderId="0" xfId="0" applyAlignment="1">
      <alignment horizontal="left"/>
    </xf>
    <xf numFmtId="0" fontId="110" fillId="0" borderId="0" xfId="0" applyFont="1" applyAlignment="1">
      <alignment horizontal="center" wrapText="1"/>
    </xf>
    <xf numFmtId="0" fontId="110" fillId="0" borderId="27" xfId="0" applyFont="1" applyBorder="1" applyAlignment="1">
      <alignment horizontal="center" wrapText="1"/>
    </xf>
    <xf numFmtId="0" fontId="116" fillId="0" borderId="0" xfId="0" applyFont="1" applyAlignment="1">
      <alignment wrapText="1"/>
    </xf>
    <xf numFmtId="0" fontId="116" fillId="0" borderId="27" xfId="0" applyFont="1" applyBorder="1" applyAlignment="1">
      <alignment wrapText="1"/>
    </xf>
    <xf numFmtId="0" fontId="0" fillId="0" borderId="0" xfId="0"/>
    <xf numFmtId="3" fontId="2" fillId="0" borderId="0" xfId="359" applyNumberFormat="1" applyFont="1" applyAlignment="1">
      <alignment vertical="center"/>
    </xf>
    <xf numFmtId="3" fontId="118" fillId="0" borderId="0" xfId="359" applyNumberFormat="1" applyFont="1" applyAlignment="1">
      <alignment horizontal="right" vertical="center"/>
    </xf>
    <xf numFmtId="3" fontId="114" fillId="0" borderId="27" xfId="0" applyNumberFormat="1" applyFont="1" applyBorder="1" applyAlignment="1">
      <alignment horizontal="right" wrapText="1"/>
    </xf>
    <xf numFmtId="3" fontId="109" fillId="0" borderId="0" xfId="0" applyNumberFormat="1" applyFont="1" applyAlignment="1">
      <alignment horizontal="right" wrapText="1"/>
    </xf>
    <xf numFmtId="3" fontId="4" fillId="0" borderId="0" xfId="0" applyNumberFormat="1" applyFont="1" applyAlignment="1">
      <alignment horizontal="right" wrapText="1"/>
    </xf>
    <xf numFmtId="3" fontId="4" fillId="0" borderId="27" xfId="0" applyNumberFormat="1" applyFont="1" applyBorder="1" applyAlignment="1">
      <alignment horizontal="right" wrapText="1"/>
    </xf>
    <xf numFmtId="3" fontId="112" fillId="0" borderId="0" xfId="0" applyNumberFormat="1" applyFont="1" applyAlignment="1">
      <alignment wrapText="1"/>
    </xf>
    <xf numFmtId="3" fontId="113" fillId="0" borderId="0" xfId="0" applyNumberFormat="1" applyFont="1"/>
    <xf numFmtId="3" fontId="109" fillId="0" borderId="0" xfId="0" applyNumberFormat="1" applyFont="1" applyAlignment="1">
      <alignment vertical="center" wrapText="1"/>
    </xf>
    <xf numFmtId="3" fontId="113" fillId="0" borderId="0" xfId="0" applyNumberFormat="1" applyFont="1" applyAlignment="1">
      <alignment vertical="top"/>
    </xf>
    <xf numFmtId="3" fontId="109" fillId="0" borderId="0" xfId="0" applyNumberFormat="1" applyFont="1" applyAlignment="1">
      <alignment vertical="top" wrapText="1"/>
    </xf>
    <xf numFmtId="0" fontId="3" fillId="0" borderId="0" xfId="359" applyFont="1" applyFill="1" applyAlignment="1">
      <alignment vertical="center"/>
    </xf>
    <xf numFmtId="0" fontId="2" fillId="0" borderId="0" xfId="359" applyFont="1" applyFill="1" applyAlignment="1">
      <alignment vertical="center"/>
    </xf>
    <xf numFmtId="3" fontId="2" fillId="0" borderId="0" xfId="359" applyNumberFormat="1" applyFont="1" applyFill="1" applyAlignment="1">
      <alignment vertical="center"/>
    </xf>
    <xf numFmtId="3" fontId="118" fillId="0" borderId="0" xfId="359" applyNumberFormat="1" applyFont="1" applyFill="1" applyAlignment="1">
      <alignment horizontal="right" vertical="center"/>
    </xf>
    <xf numFmtId="0" fontId="0" fillId="0" borderId="0" xfId="0" applyFill="1"/>
    <xf numFmtId="0" fontId="3" fillId="0" borderId="0" xfId="359" applyFont="1" applyFill="1" applyAlignment="1">
      <alignment horizontal="left"/>
    </xf>
    <xf numFmtId="0" fontId="116" fillId="0" borderId="27" xfId="0" applyFont="1" applyFill="1" applyBorder="1" applyAlignment="1">
      <alignment wrapText="1"/>
    </xf>
    <xf numFmtId="0" fontId="110" fillId="0" borderId="27" xfId="0" applyFont="1" applyFill="1" applyBorder="1" applyAlignment="1">
      <alignment horizontal="center" wrapText="1"/>
    </xf>
    <xf numFmtId="3" fontId="114" fillId="0" borderId="27" xfId="0" applyNumberFormat="1" applyFont="1" applyFill="1" applyBorder="1" applyAlignment="1">
      <alignment horizontal="right" wrapText="1"/>
    </xf>
    <xf numFmtId="0" fontId="110" fillId="0" borderId="0" xfId="0" applyFont="1" applyFill="1" applyAlignment="1">
      <alignment wrapText="1"/>
    </xf>
    <xf numFmtId="0" fontId="110" fillId="0" borderId="0" xfId="0" applyFont="1" applyFill="1" applyAlignment="1">
      <alignment horizontal="center" wrapText="1"/>
    </xf>
    <xf numFmtId="3" fontId="114" fillId="0" borderId="0" xfId="0" applyNumberFormat="1" applyFont="1" applyFill="1" applyAlignment="1">
      <alignment horizontal="right" wrapText="1"/>
    </xf>
    <xf numFmtId="0" fontId="109" fillId="0" borderId="0" xfId="0" applyFont="1" applyFill="1" applyAlignment="1">
      <alignment horizontal="center" wrapText="1"/>
    </xf>
    <xf numFmtId="3" fontId="110" fillId="0" borderId="0" xfId="0" applyNumberFormat="1" applyFont="1" applyFill="1" applyAlignment="1">
      <alignment horizontal="right" wrapText="1"/>
    </xf>
    <xf numFmtId="3" fontId="109" fillId="0" borderId="0" xfId="0" applyNumberFormat="1" applyFont="1" applyFill="1" applyAlignment="1">
      <alignment horizontal="right" wrapText="1"/>
    </xf>
    <xf numFmtId="0" fontId="111" fillId="0" borderId="0" xfId="0" applyFont="1" applyFill="1" applyAlignment="1">
      <alignment horizontal="center" wrapText="1"/>
    </xf>
    <xf numFmtId="0" fontId="109" fillId="0" borderId="0" xfId="0" applyFont="1" applyFill="1" applyAlignment="1">
      <alignment wrapText="1"/>
    </xf>
    <xf numFmtId="3" fontId="4" fillId="0" borderId="0" xfId="0" applyNumberFormat="1" applyFont="1" applyFill="1" applyAlignment="1">
      <alignment horizontal="right" wrapText="1"/>
    </xf>
    <xf numFmtId="0" fontId="114" fillId="0" borderId="9" xfId="0" applyFont="1" applyFill="1" applyBorder="1" applyAlignment="1">
      <alignment wrapText="1"/>
    </xf>
    <xf numFmtId="0" fontId="110" fillId="0" borderId="9" xfId="0" applyFont="1" applyFill="1" applyBorder="1" applyAlignment="1">
      <alignment horizontal="center" wrapText="1"/>
    </xf>
    <xf numFmtId="3" fontId="3" fillId="0" borderId="9" xfId="0" applyNumberFormat="1" applyFont="1" applyFill="1" applyBorder="1" applyAlignment="1">
      <alignment horizontal="right" wrapText="1"/>
    </xf>
    <xf numFmtId="3" fontId="110" fillId="0" borderId="9" xfId="0" applyNumberFormat="1" applyFont="1" applyFill="1" applyBorder="1" applyAlignment="1">
      <alignment horizontal="right" wrapText="1"/>
    </xf>
    <xf numFmtId="0" fontId="110" fillId="0" borderId="28" xfId="0" applyFont="1" applyFill="1" applyBorder="1" applyAlignment="1">
      <alignment horizontal="left" wrapText="1"/>
    </xf>
    <xf numFmtId="0" fontId="110" fillId="0" borderId="28" xfId="0" applyFont="1" applyFill="1" applyBorder="1" applyAlignment="1">
      <alignment horizontal="center" wrapText="1"/>
    </xf>
    <xf numFmtId="3" fontId="3" fillId="0" borderId="28" xfId="0" applyNumberFormat="1" applyFont="1" applyFill="1" applyBorder="1" applyAlignment="1">
      <alignment horizontal="right" wrapText="1"/>
    </xf>
    <xf numFmtId="3" fontId="110" fillId="0" borderId="28" xfId="0" applyNumberFormat="1" applyFont="1" applyFill="1" applyBorder="1" applyAlignment="1">
      <alignment horizontal="right" wrapText="1"/>
    </xf>
    <xf numFmtId="3" fontId="115" fillId="0" borderId="0" xfId="0" applyNumberFormat="1" applyFont="1" applyFill="1" applyAlignment="1">
      <alignment horizontal="right" wrapText="1"/>
    </xf>
    <xf numFmtId="164" fontId="109" fillId="0" borderId="0" xfId="0" applyNumberFormat="1" applyFont="1" applyFill="1" applyAlignment="1">
      <alignment horizontal="center" wrapText="1"/>
    </xf>
    <xf numFmtId="0" fontId="111" fillId="0" borderId="0" xfId="0" applyFont="1" applyFill="1" applyAlignment="1">
      <alignment wrapText="1"/>
    </xf>
    <xf numFmtId="0" fontId="113" fillId="0" borderId="0" xfId="0" applyFont="1" applyFill="1"/>
    <xf numFmtId="0" fontId="111" fillId="0" borderId="0" xfId="0" applyFont="1" applyFill="1" applyAlignment="1">
      <alignment vertical="center" wrapText="1"/>
    </xf>
    <xf numFmtId="0" fontId="109" fillId="0" borderId="27" xfId="0" applyFont="1" applyFill="1" applyBorder="1" applyAlignment="1">
      <alignment horizontal="left" wrapText="1"/>
    </xf>
    <xf numFmtId="0" fontId="109" fillId="0" borderId="27" xfId="0" applyFont="1" applyFill="1" applyBorder="1" applyAlignment="1">
      <alignment horizontal="center" wrapText="1"/>
    </xf>
    <xf numFmtId="3" fontId="4" fillId="0" borderId="27" xfId="0" applyNumberFormat="1" applyFont="1" applyFill="1" applyBorder="1" applyAlignment="1">
      <alignment horizontal="right" wrapText="1"/>
    </xf>
    <xf numFmtId="3" fontId="120" fillId="0" borderId="0" xfId="0" applyNumberFormat="1" applyFont="1" applyFill="1"/>
    <xf numFmtId="0" fontId="112" fillId="0" borderId="0" xfId="0" applyFont="1" applyFill="1" applyAlignment="1">
      <alignment wrapText="1"/>
    </xf>
    <xf numFmtId="3" fontId="112" fillId="0" borderId="0" xfId="0" applyNumberFormat="1" applyFont="1" applyFill="1" applyAlignment="1">
      <alignment wrapText="1"/>
    </xf>
    <xf numFmtId="0" fontId="109" fillId="0" borderId="0" xfId="0" applyFont="1" applyFill="1" applyAlignment="1">
      <alignment horizontal="left" wrapText="1"/>
    </xf>
    <xf numFmtId="3" fontId="113" fillId="0" borderId="0" xfId="0" applyNumberFormat="1" applyFont="1" applyFill="1"/>
    <xf numFmtId="3" fontId="109" fillId="0" borderId="0" xfId="0" applyNumberFormat="1" applyFont="1" applyFill="1" applyAlignment="1">
      <alignment wrapText="1"/>
    </xf>
    <xf numFmtId="0" fontId="109" fillId="0" borderId="0" xfId="0" applyFont="1" applyFill="1" applyAlignment="1">
      <alignment vertical="center" wrapText="1"/>
    </xf>
    <xf numFmtId="3" fontId="109" fillId="0" borderId="0" xfId="0" applyNumberFormat="1" applyFont="1" applyFill="1" applyAlignment="1">
      <alignment vertical="center" wrapText="1"/>
    </xf>
    <xf numFmtId="0" fontId="109" fillId="0" borderId="0" xfId="0" applyFont="1" applyFill="1" applyAlignment="1">
      <alignment vertical="top" wrapText="1"/>
    </xf>
    <xf numFmtId="3" fontId="113" fillId="0" borderId="0" xfId="0" applyNumberFormat="1" applyFont="1" applyFill="1" applyAlignment="1">
      <alignment vertical="top"/>
    </xf>
    <xf numFmtId="3" fontId="109" fillId="0" borderId="0" xfId="0" applyNumberFormat="1" applyFont="1" applyFill="1" applyAlignment="1">
      <alignment vertical="top" wrapText="1"/>
    </xf>
    <xf numFmtId="0" fontId="0" fillId="0" borderId="0" xfId="0" applyFill="1" applyAlignment="1">
      <alignment vertical="top"/>
    </xf>
    <xf numFmtId="3" fontId="4" fillId="0" borderId="0" xfId="400" applyNumberFormat="1" applyFont="1" applyAlignment="1">
      <alignment horizontal="right"/>
    </xf>
    <xf numFmtId="3" fontId="5" fillId="0" borderId="0" xfId="400" applyNumberFormat="1" applyFont="1" applyAlignment="1">
      <alignment horizontal="center"/>
    </xf>
    <xf numFmtId="3" fontId="110" fillId="0" borderId="0" xfId="0" applyNumberFormat="1" applyFont="1" applyAlignment="1">
      <alignment wrapText="1"/>
    </xf>
    <xf numFmtId="3" fontId="111" fillId="0" borderId="0" xfId="0" applyNumberFormat="1" applyFont="1" applyAlignment="1">
      <alignment wrapText="1"/>
    </xf>
    <xf numFmtId="3" fontId="3" fillId="0" borderId="0" xfId="0" applyNumberFormat="1" applyFont="1" applyAlignment="1">
      <alignment horizontal="right" wrapText="1"/>
    </xf>
    <xf numFmtId="3" fontId="109" fillId="0" borderId="27" xfId="0" applyNumberFormat="1" applyFont="1" applyBorder="1" applyAlignment="1">
      <alignment horizontal="right" wrapText="1"/>
    </xf>
    <xf numFmtId="3" fontId="3" fillId="0" borderId="27" xfId="0" applyNumberFormat="1" applyFont="1" applyBorder="1" applyAlignment="1">
      <alignment horizontal="right" wrapText="1"/>
    </xf>
    <xf numFmtId="3" fontId="3" fillId="0" borderId="10" xfId="0" applyNumberFormat="1" applyFont="1" applyBorder="1" applyAlignment="1">
      <alignment horizontal="right" wrapText="1"/>
    </xf>
    <xf numFmtId="3" fontId="0" fillId="0" borderId="0" xfId="0" applyNumberFormat="1"/>
    <xf numFmtId="204" fontId="4" fillId="57" borderId="0" xfId="362" applyNumberFormat="1" applyFont="1" applyFill="1" applyAlignment="1">
      <alignment horizontal="right" wrapText="1"/>
    </xf>
    <xf numFmtId="204" fontId="3" fillId="57" borderId="0" xfId="362" applyNumberFormat="1" applyFont="1" applyFill="1" applyAlignment="1">
      <alignment horizontal="right" wrapText="1"/>
    </xf>
    <xf numFmtId="204" fontId="3" fillId="57" borderId="8" xfId="362" applyNumberFormat="1" applyFont="1" applyFill="1" applyBorder="1" applyAlignment="1">
      <alignment horizontal="right" wrapText="1"/>
    </xf>
    <xf numFmtId="204" fontId="113" fillId="0" borderId="0" xfId="0" applyNumberFormat="1" applyFont="1"/>
  </cellXfs>
  <cellStyles count="496">
    <cellStyle name=" б" xfId="1" xr:uid="{00000000-0005-0000-0000-000000000000}"/>
    <cellStyle name="_x000d__x000a_JournalTemplate=C:\COMFO\CTALK\JOURSTD.TPL_x000d__x000a_LbStateAddress=3 3 0 251 1 89 2 311_x000d__x000a_LbStateJou" xfId="2" xr:uid="{00000000-0005-0000-0000-000001000000}"/>
    <cellStyle name="% 2" xfId="3" xr:uid="{00000000-0005-0000-0000-000002000000}"/>
    <cellStyle name="% 3" xfId="4" xr:uid="{00000000-0005-0000-0000-000003000000}"/>
    <cellStyle name="_~3392002" xfId="5" xr:uid="{00000000-0005-0000-0000-000004000000}"/>
    <cellStyle name="_~4999504" xfId="6" xr:uid="{00000000-0005-0000-0000-000005000000}"/>
    <cellStyle name="_0 ФО с примечаниями" xfId="7" xr:uid="{00000000-0005-0000-0000-000006000000}"/>
    <cellStyle name="_2008 Alina D Баланс" xfId="8" xr:uid="{00000000-0005-0000-0000-000007000000}"/>
    <cellStyle name="_2009 ПЯТ Баланс" xfId="9" xr:uid="{00000000-0005-0000-0000-000008000000}"/>
    <cellStyle name="_4 ФО Бектуров  отдельная" xfId="10" xr:uid="{00000000-0005-0000-0000-000009000000}"/>
    <cellStyle name="_Alina Pro КПН после исправл" xfId="11" xr:uid="{00000000-0005-0000-0000-00000A000000}"/>
    <cellStyle name="_E 08 Прочие дебиторы и авансы" xfId="12" xr:uid="{00000000-0005-0000-0000-00000B000000}"/>
    <cellStyle name="_E 7 и 17 ДЗ Бектурова" xfId="13" xr:uid="{00000000-0005-0000-0000-00000C000000}"/>
    <cellStyle name="_PRICE_1C" xfId="14" xr:uid="{00000000-0005-0000-0000-00000D000000}"/>
    <cellStyle name="_V 2009 Alina Management ФО с расш" xfId="15" xr:uid="{00000000-0005-0000-0000-00000E000000}"/>
    <cellStyle name="_V 2009 Holding (КФО)" xfId="16" xr:uid="{00000000-0005-0000-0000-00000F000000}"/>
    <cellStyle name="_V 2009 Holding ОФО" xfId="17" xr:uid="{00000000-0005-0000-0000-000010000000}"/>
    <cellStyle name="_V 2009 ПЯТ ФО" xfId="18" xr:uid="{00000000-0005-0000-0000-000011000000}"/>
    <cellStyle name="_V Alina D ФО с расшифр" xfId="19" xr:uid="{00000000-0005-0000-0000-000012000000}"/>
    <cellStyle name="_V Расчет ОНО" xfId="20" xr:uid="{00000000-0005-0000-0000-000013000000}"/>
    <cellStyle name="_V Расшифровка в Ф-3" xfId="21" xr:uid="{00000000-0005-0000-0000-000014000000}"/>
    <cellStyle name="_V Ф-100 версия от 29.03.10" xfId="22" xr:uid="{00000000-0005-0000-0000-000015000000}"/>
    <cellStyle name="_Баланс за 2005 год КИНГ отд." xfId="23" xr:uid="{00000000-0005-0000-0000-000016000000}"/>
    <cellStyle name="_Баланс за 2005 год по  МСФО (расш) КИНГ отд." xfId="24" xr:uid="{00000000-0005-0000-0000-000017000000}"/>
    <cellStyle name="_Е 14 Налогообложение " xfId="25" xr:uid="{00000000-0005-0000-0000-000018000000}"/>
    <cellStyle name="_Книга2" xfId="26" xr:uid="{00000000-0005-0000-0000-000019000000}"/>
    <cellStyle name="_Копия Приложения к формам отчетов" xfId="27" xr:uid="{00000000-0005-0000-0000-00001A000000}"/>
    <cellStyle name="_мебель, оборудование инвентарь1207" xfId="28" xr:uid="{00000000-0005-0000-0000-00001B000000}"/>
    <cellStyle name="_ОНО для ОС" xfId="29" xr:uid="{00000000-0005-0000-0000-00001C000000}"/>
    <cellStyle name="_ОНО по ОС на 2009 МГЛ" xfId="30" xr:uid="{00000000-0005-0000-0000-00001D000000}"/>
    <cellStyle name="_ОНО ТОО Сонгвон Галя актуальный 17.04.09" xfId="31" xr:uid="{00000000-0005-0000-0000-00001E000000}"/>
    <cellStyle name="_Отдельная ФО ПЯТ за 2008 год" xfId="32" xr:uid="{00000000-0005-0000-0000-00001F000000}"/>
    <cellStyle name="_ОТЧЕТ для ДКФ    06 04 05  (6)" xfId="33" xr:uid="{00000000-0005-0000-0000-000020000000}"/>
    <cellStyle name="_План развития ПТС на 2005-2010 (связи станционной части)" xfId="34" xr:uid="{00000000-0005-0000-0000-000021000000}"/>
    <cellStyle name="_Поставщики" xfId="35" xr:uid="{00000000-0005-0000-0000-000022000000}"/>
    <cellStyle name="_Приложения к формам отчетов за 2005 год КИНГ свод." xfId="36" xr:uid="{00000000-0005-0000-0000-000023000000}"/>
    <cellStyle name="_произв.цели - приложение к СНР_айгерим_09.11" xfId="37" xr:uid="{00000000-0005-0000-0000-000024000000}"/>
    <cellStyle name="_Раб.таблица 1 кв.2006" xfId="38" xr:uid="{00000000-0005-0000-0000-000025000000}"/>
    <cellStyle name="_Рабочая таблица Баланс за 2005 год1 (version 1)" xfId="39" xr:uid="{00000000-0005-0000-0000-000026000000}"/>
    <cellStyle name="_Расшифровка статей баланса" xfId="40" xr:uid="{00000000-0005-0000-0000-000027000000}"/>
    <cellStyle name="_Расшифровка статей баланса Алина Про 2009 Стар" xfId="41" xr:uid="{00000000-0005-0000-0000-000028000000}"/>
    <cellStyle name="_Расшифровка статей баланса Норсервис 2007" xfId="42" xr:uid="{00000000-0005-0000-0000-000029000000}"/>
    <cellStyle name="_Расшифровка статей баланса Норсервис 2009" xfId="43" xr:uid="{00000000-0005-0000-0000-00002A000000}"/>
    <cellStyle name="_Расшифровка фин отчета" xfId="44" xr:uid="{00000000-0005-0000-0000-00002B000000}"/>
    <cellStyle name="_Расшифровки на 01.01.06" xfId="45" xr:uid="{00000000-0005-0000-0000-00002C000000}"/>
    <cellStyle name="_Резерв по отпускам Холдинг" xfId="46" xr:uid="{00000000-0005-0000-0000-00002D000000}"/>
    <cellStyle name="_сверка лицевых" xfId="47" xr:uid="{00000000-0005-0000-0000-00002E000000}"/>
    <cellStyle name="_Свод КазНИПИ-Приложения к формам отчетов" xfId="48" xr:uid="{00000000-0005-0000-0000-00002F000000}"/>
    <cellStyle name="_Сводные расшифровки МСФО" xfId="49" xr:uid="{00000000-0005-0000-0000-000030000000}"/>
    <cellStyle name="_Утв СД Бюджет расшиф 29 12 05" xfId="50" xr:uid="{00000000-0005-0000-0000-000031000000}"/>
    <cellStyle name="_Ф-2 Ляззат" xfId="51" xr:uid="{00000000-0005-0000-0000-000032000000}"/>
    <cellStyle name="_Финансовая отчетность ТОО АГСС 2009" xfId="52" xr:uid="{00000000-0005-0000-0000-000033000000}"/>
    <cellStyle name="_ФО" xfId="53" xr:uid="{00000000-0005-0000-0000-000034000000}"/>
    <cellStyle name="_ФО 2009 АРЦ Алматыгаз" xfId="54" xr:uid="{00000000-0005-0000-0000-000035000000}"/>
    <cellStyle name="_ФО 6 " xfId="55" xr:uid="{00000000-0005-0000-0000-000036000000}"/>
    <cellStyle name="_ФО за 2009 г. ТОО" xfId="56" xr:uid="{00000000-0005-0000-0000-000037000000}"/>
    <cellStyle name="_Форма ввода для гибкой загрузки КМГ 12.2008" xfId="57" xr:uid="{00000000-0005-0000-0000-000038000000}"/>
    <cellStyle name="_Формы МСФОс для ДЧП(расш) " xfId="58" xr:uid="{00000000-0005-0000-0000-000039000000}"/>
    <cellStyle name="_шаблон формы отчетности 2009 отдельная 01.02" xfId="59" xr:uid="{00000000-0005-0000-0000-00003A000000}"/>
    <cellStyle name="”ќђќ‘ћ‚›‰" xfId="60" xr:uid="{00000000-0005-0000-0000-00003B000000}"/>
    <cellStyle name="”љ‘ђћ‚ђќќ›‰" xfId="61" xr:uid="{00000000-0005-0000-0000-00003C000000}"/>
    <cellStyle name="„…ќ…†ќ›‰" xfId="62" xr:uid="{00000000-0005-0000-0000-00003D000000}"/>
    <cellStyle name="‡ђѓћ‹ћ‚ћљ1" xfId="63" xr:uid="{00000000-0005-0000-0000-00003E000000}"/>
    <cellStyle name="‡ђѓћ‹ћ‚ћљ2" xfId="64" xr:uid="{00000000-0005-0000-0000-00003F000000}"/>
    <cellStyle name="’ћѓћ‚›‰" xfId="65" xr:uid="{00000000-0005-0000-0000-000040000000}"/>
    <cellStyle name="20% - Accent1" xfId="66" xr:uid="{00000000-0005-0000-0000-000041000000}"/>
    <cellStyle name="20% - Accent2" xfId="67" xr:uid="{00000000-0005-0000-0000-000042000000}"/>
    <cellStyle name="20% - Accent3" xfId="68" xr:uid="{00000000-0005-0000-0000-000043000000}"/>
    <cellStyle name="20% - Accent4" xfId="69" xr:uid="{00000000-0005-0000-0000-000044000000}"/>
    <cellStyle name="20% - Accent5" xfId="70" xr:uid="{00000000-0005-0000-0000-000045000000}"/>
    <cellStyle name="20% - Accent6" xfId="71" xr:uid="{00000000-0005-0000-0000-000046000000}"/>
    <cellStyle name="20% - Акцент1 2" xfId="72" xr:uid="{00000000-0005-0000-0000-000047000000}"/>
    <cellStyle name="20% - Акцент1 3" xfId="73" xr:uid="{00000000-0005-0000-0000-000048000000}"/>
    <cellStyle name="20% - Акцент2 2" xfId="74" xr:uid="{00000000-0005-0000-0000-000049000000}"/>
    <cellStyle name="20% - Акцент2 3" xfId="75" xr:uid="{00000000-0005-0000-0000-00004A000000}"/>
    <cellStyle name="20% - Акцент3 2" xfId="76" xr:uid="{00000000-0005-0000-0000-00004B000000}"/>
    <cellStyle name="20% - Акцент3 3" xfId="77" xr:uid="{00000000-0005-0000-0000-00004C000000}"/>
    <cellStyle name="20% - Акцент4 2" xfId="78" xr:uid="{00000000-0005-0000-0000-00004D000000}"/>
    <cellStyle name="20% - Акцент4 3" xfId="79" xr:uid="{00000000-0005-0000-0000-00004E000000}"/>
    <cellStyle name="20% - Акцент5 2" xfId="80" xr:uid="{00000000-0005-0000-0000-00004F000000}"/>
    <cellStyle name="20% - Акцент5 3" xfId="81" xr:uid="{00000000-0005-0000-0000-000050000000}"/>
    <cellStyle name="20% - Акцент6 2" xfId="82" xr:uid="{00000000-0005-0000-0000-000051000000}"/>
    <cellStyle name="20% - Акцент6 3" xfId="83" xr:uid="{00000000-0005-0000-0000-000052000000}"/>
    <cellStyle name="40% - Accent1" xfId="84" xr:uid="{00000000-0005-0000-0000-000053000000}"/>
    <cellStyle name="40% - Accent2" xfId="85" xr:uid="{00000000-0005-0000-0000-000054000000}"/>
    <cellStyle name="40% - Accent3" xfId="86" xr:uid="{00000000-0005-0000-0000-000055000000}"/>
    <cellStyle name="40% - Accent4" xfId="87" xr:uid="{00000000-0005-0000-0000-000056000000}"/>
    <cellStyle name="40% - Accent5" xfId="88" xr:uid="{00000000-0005-0000-0000-000057000000}"/>
    <cellStyle name="40% - Accent6" xfId="89" xr:uid="{00000000-0005-0000-0000-000058000000}"/>
    <cellStyle name="40% - Акцент1 2" xfId="90" xr:uid="{00000000-0005-0000-0000-000059000000}"/>
    <cellStyle name="40% - Акцент1 3" xfId="91" xr:uid="{00000000-0005-0000-0000-00005A000000}"/>
    <cellStyle name="40% - Акцент2 2" xfId="92" xr:uid="{00000000-0005-0000-0000-00005B000000}"/>
    <cellStyle name="40% - Акцент2 3" xfId="93" xr:uid="{00000000-0005-0000-0000-00005C000000}"/>
    <cellStyle name="40% - Акцент3 2" xfId="94" xr:uid="{00000000-0005-0000-0000-00005D000000}"/>
    <cellStyle name="40% - Акцент3 3" xfId="95" xr:uid="{00000000-0005-0000-0000-00005E000000}"/>
    <cellStyle name="40% - Акцент4 2" xfId="96" xr:uid="{00000000-0005-0000-0000-00005F000000}"/>
    <cellStyle name="40% - Акцент4 3" xfId="97" xr:uid="{00000000-0005-0000-0000-000060000000}"/>
    <cellStyle name="40% - Акцент5 2" xfId="98" xr:uid="{00000000-0005-0000-0000-000061000000}"/>
    <cellStyle name="40% - Акцент5 3" xfId="99" xr:uid="{00000000-0005-0000-0000-000062000000}"/>
    <cellStyle name="40% - Акцент6 2" xfId="100" xr:uid="{00000000-0005-0000-0000-000063000000}"/>
    <cellStyle name="40% - Акцент6 3" xfId="101" xr:uid="{00000000-0005-0000-0000-000064000000}"/>
    <cellStyle name="60% - Accent1" xfId="102" xr:uid="{00000000-0005-0000-0000-000065000000}"/>
    <cellStyle name="60% - Accent2" xfId="103" xr:uid="{00000000-0005-0000-0000-000066000000}"/>
    <cellStyle name="60% - Accent3" xfId="104" xr:uid="{00000000-0005-0000-0000-000067000000}"/>
    <cellStyle name="60% - Accent4" xfId="105" xr:uid="{00000000-0005-0000-0000-000068000000}"/>
    <cellStyle name="60% - Accent5" xfId="106" xr:uid="{00000000-0005-0000-0000-000069000000}"/>
    <cellStyle name="60% - Accent6" xfId="107" xr:uid="{00000000-0005-0000-0000-00006A000000}"/>
    <cellStyle name="60% - Акцент1 2" xfId="108" xr:uid="{00000000-0005-0000-0000-00006B000000}"/>
    <cellStyle name="60% - Акцент1 3" xfId="109" xr:uid="{00000000-0005-0000-0000-00006C000000}"/>
    <cellStyle name="60% - Акцент2 2" xfId="110" xr:uid="{00000000-0005-0000-0000-00006D000000}"/>
    <cellStyle name="60% - Акцент2 3" xfId="111" xr:uid="{00000000-0005-0000-0000-00006E000000}"/>
    <cellStyle name="60% - Акцент3 2" xfId="112" xr:uid="{00000000-0005-0000-0000-00006F000000}"/>
    <cellStyle name="60% - Акцент3 3" xfId="113" xr:uid="{00000000-0005-0000-0000-000070000000}"/>
    <cellStyle name="60% - Акцент4 2" xfId="114" xr:uid="{00000000-0005-0000-0000-000071000000}"/>
    <cellStyle name="60% - Акцент4 3" xfId="115" xr:uid="{00000000-0005-0000-0000-000072000000}"/>
    <cellStyle name="60% - Акцент5 2" xfId="116" xr:uid="{00000000-0005-0000-0000-000073000000}"/>
    <cellStyle name="60% - Акцент5 3" xfId="117" xr:uid="{00000000-0005-0000-0000-000074000000}"/>
    <cellStyle name="60% - Акцент6 2" xfId="118" xr:uid="{00000000-0005-0000-0000-000075000000}"/>
    <cellStyle name="60% - Акцент6 3" xfId="119" xr:uid="{00000000-0005-0000-0000-000076000000}"/>
    <cellStyle name="Accent1" xfId="120" xr:uid="{00000000-0005-0000-0000-000077000000}"/>
    <cellStyle name="Accent2" xfId="121" xr:uid="{00000000-0005-0000-0000-000078000000}"/>
    <cellStyle name="Accent3" xfId="122" xr:uid="{00000000-0005-0000-0000-000079000000}"/>
    <cellStyle name="Accent4" xfId="123" xr:uid="{00000000-0005-0000-0000-00007A000000}"/>
    <cellStyle name="Accent5" xfId="124" xr:uid="{00000000-0005-0000-0000-00007B000000}"/>
    <cellStyle name="Accent6" xfId="125" xr:uid="{00000000-0005-0000-0000-00007C000000}"/>
    <cellStyle name="args.style" xfId="126" xr:uid="{00000000-0005-0000-0000-00007D000000}"/>
    <cellStyle name="Bad" xfId="127" xr:uid="{00000000-0005-0000-0000-00007E000000}"/>
    <cellStyle name="Calc Currency (0)" xfId="128" xr:uid="{00000000-0005-0000-0000-00007F000000}"/>
    <cellStyle name="Calc Currency (0) 2" xfId="129" xr:uid="{00000000-0005-0000-0000-000080000000}"/>
    <cellStyle name="Calc Currency (2)" xfId="130" xr:uid="{00000000-0005-0000-0000-000081000000}"/>
    <cellStyle name="Calc Percent (0)" xfId="131" xr:uid="{00000000-0005-0000-0000-000082000000}"/>
    <cellStyle name="Calc Percent (1)" xfId="132" xr:uid="{00000000-0005-0000-0000-000083000000}"/>
    <cellStyle name="Calc Percent (2)" xfId="133" xr:uid="{00000000-0005-0000-0000-000084000000}"/>
    <cellStyle name="Calc Units (0)" xfId="134" xr:uid="{00000000-0005-0000-0000-000085000000}"/>
    <cellStyle name="Calc Units (1)" xfId="135" xr:uid="{00000000-0005-0000-0000-000086000000}"/>
    <cellStyle name="Calc Units (2)" xfId="136" xr:uid="{00000000-0005-0000-0000-000087000000}"/>
    <cellStyle name="Calculation" xfId="137" xr:uid="{00000000-0005-0000-0000-000088000000}"/>
    <cellStyle name="Check" xfId="138" xr:uid="{00000000-0005-0000-0000-000089000000}"/>
    <cellStyle name="Check Cell" xfId="139" xr:uid="{00000000-0005-0000-0000-00008A000000}"/>
    <cellStyle name="Comma [0]_Attachement 7 Fixed assets disclosure" xfId="140" xr:uid="{00000000-0005-0000-0000-00008B000000}"/>
    <cellStyle name="Comma [00]" xfId="141" xr:uid="{00000000-0005-0000-0000-00008C000000}"/>
    <cellStyle name="Comma 6" xfId="142" xr:uid="{00000000-0005-0000-0000-00008D000000}"/>
    <cellStyle name="Comma_02 CAP-PBC Eurasia Air" xfId="143" xr:uid="{00000000-0005-0000-0000-00008E000000}"/>
    <cellStyle name="Copied" xfId="144" xr:uid="{00000000-0005-0000-0000-00008F000000}"/>
    <cellStyle name="Currency [00]" xfId="145" xr:uid="{00000000-0005-0000-0000-000090000000}"/>
    <cellStyle name="Currency [1]" xfId="146" xr:uid="{00000000-0005-0000-0000-000091000000}"/>
    <cellStyle name="Currency [2]" xfId="147" xr:uid="{00000000-0005-0000-0000-000092000000}"/>
    <cellStyle name="Date" xfId="148" xr:uid="{00000000-0005-0000-0000-000093000000}"/>
    <cellStyle name="Date [d-mmm-yy]" xfId="149" xr:uid="{00000000-0005-0000-0000-000094000000}"/>
    <cellStyle name="Date [mm-d-yy]" xfId="150" xr:uid="{00000000-0005-0000-0000-000095000000}"/>
    <cellStyle name="Date [mm-d-yyyy]" xfId="151" xr:uid="{00000000-0005-0000-0000-000096000000}"/>
    <cellStyle name="Date [mmm-yy]" xfId="152" xr:uid="{00000000-0005-0000-0000-000097000000}"/>
    <cellStyle name="Date Short" xfId="153" xr:uid="{00000000-0005-0000-0000-000098000000}"/>
    <cellStyle name="Date without year" xfId="154" xr:uid="{00000000-0005-0000-0000-000099000000}"/>
    <cellStyle name="DELTA" xfId="155" xr:uid="{00000000-0005-0000-0000-00009A000000}"/>
    <cellStyle name="E&amp;Y House" xfId="156" xr:uid="{00000000-0005-0000-0000-00009B000000}"/>
    <cellStyle name="Enter Currency (0)" xfId="157" xr:uid="{00000000-0005-0000-0000-00009C000000}"/>
    <cellStyle name="Enter Currency (2)" xfId="158" xr:uid="{00000000-0005-0000-0000-00009D000000}"/>
    <cellStyle name="Enter Units (0)" xfId="159" xr:uid="{00000000-0005-0000-0000-00009E000000}"/>
    <cellStyle name="Enter Units (1)" xfId="160" xr:uid="{00000000-0005-0000-0000-00009F000000}"/>
    <cellStyle name="Enter Units (2)" xfId="161" xr:uid="{00000000-0005-0000-0000-0000A0000000}"/>
    <cellStyle name="Entered" xfId="162" xr:uid="{00000000-0005-0000-0000-0000A1000000}"/>
    <cellStyle name="Explanatory Text" xfId="163" xr:uid="{00000000-0005-0000-0000-0000A2000000}"/>
    <cellStyle name="Fixed [0]" xfId="164" xr:uid="{00000000-0005-0000-0000-0000A3000000}"/>
    <cellStyle name="From" xfId="165" xr:uid="{00000000-0005-0000-0000-0000A4000000}"/>
    <cellStyle name="Good" xfId="166" xr:uid="{00000000-0005-0000-0000-0000A5000000}"/>
    <cellStyle name="Grey" xfId="167" xr:uid="{00000000-0005-0000-0000-0000A6000000}"/>
    <cellStyle name="Grey 2" xfId="168" xr:uid="{00000000-0005-0000-0000-0000A7000000}"/>
    <cellStyle name="Header1" xfId="169" xr:uid="{00000000-0005-0000-0000-0000A8000000}"/>
    <cellStyle name="Header2" xfId="170" xr:uid="{00000000-0005-0000-0000-0000A9000000}"/>
    <cellStyle name="Heading" xfId="171" xr:uid="{00000000-0005-0000-0000-0000AA000000}"/>
    <cellStyle name="Heading 1" xfId="172" xr:uid="{00000000-0005-0000-0000-0000AB000000}"/>
    <cellStyle name="Heading 2" xfId="173" xr:uid="{00000000-0005-0000-0000-0000AC000000}"/>
    <cellStyle name="Heading 3" xfId="174" xr:uid="{00000000-0005-0000-0000-0000AD000000}"/>
    <cellStyle name="Heading 4" xfId="175" xr:uid="{00000000-0005-0000-0000-0000AE000000}"/>
    <cellStyle name="HEADINGS" xfId="176" xr:uid="{00000000-0005-0000-0000-0000AF000000}"/>
    <cellStyle name="HEADINGSTOP" xfId="177" xr:uid="{00000000-0005-0000-0000-0000B0000000}"/>
    <cellStyle name="Input" xfId="178" xr:uid="{00000000-0005-0000-0000-0000B1000000}"/>
    <cellStyle name="Input [yellow]" xfId="179" xr:uid="{00000000-0005-0000-0000-0000B2000000}"/>
    <cellStyle name="Input Currency" xfId="180" xr:uid="{00000000-0005-0000-0000-0000B3000000}"/>
    <cellStyle name="Input Date" xfId="181" xr:uid="{00000000-0005-0000-0000-0000B4000000}"/>
    <cellStyle name="Input Fixed [0]" xfId="182" xr:uid="{00000000-0005-0000-0000-0000B5000000}"/>
    <cellStyle name="Input Normal" xfId="183" xr:uid="{00000000-0005-0000-0000-0000B6000000}"/>
    <cellStyle name="Input Percent" xfId="184" xr:uid="{00000000-0005-0000-0000-0000B7000000}"/>
    <cellStyle name="Input Percent [2]" xfId="185" xr:uid="{00000000-0005-0000-0000-0000B8000000}"/>
    <cellStyle name="Input Titles" xfId="186" xr:uid="{00000000-0005-0000-0000-0000B9000000}"/>
    <cellStyle name="Input_Cell" xfId="187" xr:uid="{00000000-0005-0000-0000-0000BA000000}"/>
    <cellStyle name="Link Currency (0)" xfId="188" xr:uid="{00000000-0005-0000-0000-0000BB000000}"/>
    <cellStyle name="Link Currency (2)" xfId="189" xr:uid="{00000000-0005-0000-0000-0000BC000000}"/>
    <cellStyle name="Link Units (0)" xfId="190" xr:uid="{00000000-0005-0000-0000-0000BD000000}"/>
    <cellStyle name="Link Units (1)" xfId="191" xr:uid="{00000000-0005-0000-0000-0000BE000000}"/>
    <cellStyle name="Link Units (2)" xfId="192" xr:uid="{00000000-0005-0000-0000-0000BF000000}"/>
    <cellStyle name="Linked Cell" xfId="193" xr:uid="{00000000-0005-0000-0000-0000C0000000}"/>
    <cellStyle name="NA is zero" xfId="194" xr:uid="{00000000-0005-0000-0000-0000C1000000}"/>
    <cellStyle name="Neutral" xfId="195" xr:uid="{00000000-0005-0000-0000-0000C2000000}"/>
    <cellStyle name="Normal - Style1" xfId="196" xr:uid="{00000000-0005-0000-0000-0000C3000000}"/>
    <cellStyle name="Normal [0]" xfId="197" xr:uid="{00000000-0005-0000-0000-0000C4000000}"/>
    <cellStyle name="Normal [1]" xfId="198" xr:uid="{00000000-0005-0000-0000-0000C5000000}"/>
    <cellStyle name="Normal [2]" xfId="199" xr:uid="{00000000-0005-0000-0000-0000C6000000}"/>
    <cellStyle name="Normal [3]" xfId="200" xr:uid="{00000000-0005-0000-0000-0000C7000000}"/>
    <cellStyle name="Normal 2" xfId="201" xr:uid="{00000000-0005-0000-0000-0000C8000000}"/>
    <cellStyle name="Normal 2 2" xfId="202" xr:uid="{00000000-0005-0000-0000-0000C9000000}"/>
    <cellStyle name="Normal 2 3" xfId="203" xr:uid="{00000000-0005-0000-0000-0000CA000000}"/>
    <cellStyle name="Normal 3" xfId="204" xr:uid="{00000000-0005-0000-0000-0000CB000000}"/>
    <cellStyle name="Normal 3 2" xfId="205" xr:uid="{00000000-0005-0000-0000-0000CC000000}"/>
    <cellStyle name="Normal 3 2 2" xfId="206" xr:uid="{00000000-0005-0000-0000-0000CD000000}"/>
    <cellStyle name="Normal 4" xfId="207" xr:uid="{00000000-0005-0000-0000-0000CE000000}"/>
    <cellStyle name="Normal 5" xfId="208" xr:uid="{00000000-0005-0000-0000-0000CF000000}"/>
    <cellStyle name="Normal Bold" xfId="209" xr:uid="{00000000-0005-0000-0000-0000D0000000}"/>
    <cellStyle name="Normal Pct" xfId="210" xr:uid="{00000000-0005-0000-0000-0000D1000000}"/>
    <cellStyle name="Normal_#10-Headcount" xfId="211" xr:uid="{00000000-0005-0000-0000-0000D2000000}"/>
    <cellStyle name="Normal1" xfId="212" xr:uid="{00000000-0005-0000-0000-0000D3000000}"/>
    <cellStyle name="normбlnм_laroux" xfId="213" xr:uid="{00000000-0005-0000-0000-0000D4000000}"/>
    <cellStyle name="Note" xfId="214" xr:uid="{00000000-0005-0000-0000-0000D5000000}"/>
    <cellStyle name="NPPESalesPct" xfId="215" xr:uid="{00000000-0005-0000-0000-0000D6000000}"/>
    <cellStyle name="numbers" xfId="216" xr:uid="{00000000-0005-0000-0000-0000D7000000}"/>
    <cellStyle name="NWI%S" xfId="217" xr:uid="{00000000-0005-0000-0000-0000D8000000}"/>
    <cellStyle name="Output" xfId="218" xr:uid="{00000000-0005-0000-0000-0000D9000000}"/>
    <cellStyle name="paint" xfId="219" xr:uid="{00000000-0005-0000-0000-0000DA000000}"/>
    <cellStyle name="pc1" xfId="220" xr:uid="{00000000-0005-0000-0000-0000DB000000}"/>
    <cellStyle name="per.style" xfId="221" xr:uid="{00000000-0005-0000-0000-0000DC000000}"/>
    <cellStyle name="Percent (0)" xfId="222" xr:uid="{00000000-0005-0000-0000-0000DD000000}"/>
    <cellStyle name="Percent [0]" xfId="223" xr:uid="{00000000-0005-0000-0000-0000DE000000}"/>
    <cellStyle name="Percent [0] 2" xfId="224" xr:uid="{00000000-0005-0000-0000-0000DF000000}"/>
    <cellStyle name="Percent [00]" xfId="225" xr:uid="{00000000-0005-0000-0000-0000E0000000}"/>
    <cellStyle name="Percent [1]" xfId="226" xr:uid="{00000000-0005-0000-0000-0000E1000000}"/>
    <cellStyle name="Percent [2]" xfId="227" xr:uid="{00000000-0005-0000-0000-0000E2000000}"/>
    <cellStyle name="Percent [2] 2" xfId="228" xr:uid="{00000000-0005-0000-0000-0000E3000000}"/>
    <cellStyle name="Percent_O.Taxes_2007_ICA" xfId="229" xr:uid="{00000000-0005-0000-0000-0000E4000000}"/>
    <cellStyle name="PercentSales" xfId="230" xr:uid="{00000000-0005-0000-0000-0000E5000000}"/>
    <cellStyle name="piw#" xfId="231" xr:uid="{00000000-0005-0000-0000-0000E6000000}"/>
    <cellStyle name="piw%" xfId="232" xr:uid="{00000000-0005-0000-0000-0000E7000000}"/>
    <cellStyle name="PrePop Currency (0)" xfId="233" xr:uid="{00000000-0005-0000-0000-0000E8000000}"/>
    <cellStyle name="PrePop Currency (2)" xfId="234" xr:uid="{00000000-0005-0000-0000-0000E9000000}"/>
    <cellStyle name="PrePop Units (0)" xfId="235" xr:uid="{00000000-0005-0000-0000-0000EA000000}"/>
    <cellStyle name="PrePop Units (1)" xfId="236" xr:uid="{00000000-0005-0000-0000-0000EB000000}"/>
    <cellStyle name="PrePop Units (2)" xfId="237" xr:uid="{00000000-0005-0000-0000-0000EC000000}"/>
    <cellStyle name="Price_Body" xfId="238" xr:uid="{00000000-0005-0000-0000-0000ED000000}"/>
    <cellStyle name="Red font" xfId="239" xr:uid="{00000000-0005-0000-0000-0000EE000000}"/>
    <cellStyle name="regstoresfromspecstores" xfId="240" xr:uid="{00000000-0005-0000-0000-0000EF000000}"/>
    <cellStyle name="RevList" xfId="241" xr:uid="{00000000-0005-0000-0000-0000F0000000}"/>
    <cellStyle name="Rubles" xfId="242" xr:uid="{00000000-0005-0000-0000-0000F1000000}"/>
    <cellStyle name="SAPBEXaggData" xfId="243" xr:uid="{00000000-0005-0000-0000-0000F2000000}"/>
    <cellStyle name="SAPBEXaggDataEmph" xfId="244" xr:uid="{00000000-0005-0000-0000-0000F3000000}"/>
    <cellStyle name="SAPBEXaggItem" xfId="245" xr:uid="{00000000-0005-0000-0000-0000F4000000}"/>
    <cellStyle name="SAPBEXaggItemX" xfId="246" xr:uid="{00000000-0005-0000-0000-0000F5000000}"/>
    <cellStyle name="SAPBEXchaText" xfId="247" xr:uid="{00000000-0005-0000-0000-0000F6000000}"/>
    <cellStyle name="SAPBEXexcBad7" xfId="248" xr:uid="{00000000-0005-0000-0000-0000F7000000}"/>
    <cellStyle name="SAPBEXexcBad8" xfId="249" xr:uid="{00000000-0005-0000-0000-0000F8000000}"/>
    <cellStyle name="SAPBEXexcBad9" xfId="250" xr:uid="{00000000-0005-0000-0000-0000F9000000}"/>
    <cellStyle name="SAPBEXexcCritical4" xfId="251" xr:uid="{00000000-0005-0000-0000-0000FA000000}"/>
    <cellStyle name="SAPBEXexcCritical5" xfId="252" xr:uid="{00000000-0005-0000-0000-0000FB000000}"/>
    <cellStyle name="SAPBEXexcCritical6" xfId="253" xr:uid="{00000000-0005-0000-0000-0000FC000000}"/>
    <cellStyle name="SAPBEXexcGood1" xfId="254" xr:uid="{00000000-0005-0000-0000-0000FD000000}"/>
    <cellStyle name="SAPBEXexcGood2" xfId="255" xr:uid="{00000000-0005-0000-0000-0000FE000000}"/>
    <cellStyle name="SAPBEXexcGood3" xfId="256" xr:uid="{00000000-0005-0000-0000-0000FF000000}"/>
    <cellStyle name="SAPBEXfilterDrill" xfId="257" xr:uid="{00000000-0005-0000-0000-000000010000}"/>
    <cellStyle name="SAPBEXfilterItem" xfId="258" xr:uid="{00000000-0005-0000-0000-000001010000}"/>
    <cellStyle name="SAPBEXfilterText" xfId="259" xr:uid="{00000000-0005-0000-0000-000002010000}"/>
    <cellStyle name="SAPBEXformats" xfId="260" xr:uid="{00000000-0005-0000-0000-000003010000}"/>
    <cellStyle name="SAPBEXheaderItem" xfId="261" xr:uid="{00000000-0005-0000-0000-000004010000}"/>
    <cellStyle name="SAPBEXheaderText" xfId="262" xr:uid="{00000000-0005-0000-0000-000005010000}"/>
    <cellStyle name="SAPBEXHLevel0" xfId="263" xr:uid="{00000000-0005-0000-0000-000006010000}"/>
    <cellStyle name="SAPBEXHLevel0X" xfId="264" xr:uid="{00000000-0005-0000-0000-000007010000}"/>
    <cellStyle name="SAPBEXHLevel1" xfId="265" xr:uid="{00000000-0005-0000-0000-000008010000}"/>
    <cellStyle name="SAPBEXHLevel1X" xfId="266" xr:uid="{00000000-0005-0000-0000-000009010000}"/>
    <cellStyle name="SAPBEXHLevel2" xfId="267" xr:uid="{00000000-0005-0000-0000-00000A010000}"/>
    <cellStyle name="SAPBEXHLevel2X" xfId="268" xr:uid="{00000000-0005-0000-0000-00000B010000}"/>
    <cellStyle name="SAPBEXHLevel3" xfId="269" xr:uid="{00000000-0005-0000-0000-00000C010000}"/>
    <cellStyle name="SAPBEXHLevel3X" xfId="270" xr:uid="{00000000-0005-0000-0000-00000D010000}"/>
    <cellStyle name="SAPBEXresData" xfId="271" xr:uid="{00000000-0005-0000-0000-00000E010000}"/>
    <cellStyle name="SAPBEXresDataEmph" xfId="272" xr:uid="{00000000-0005-0000-0000-00000F010000}"/>
    <cellStyle name="SAPBEXresItem" xfId="273" xr:uid="{00000000-0005-0000-0000-000010010000}"/>
    <cellStyle name="SAPBEXresItemX" xfId="274" xr:uid="{00000000-0005-0000-0000-000011010000}"/>
    <cellStyle name="SAPBEXstdData" xfId="275" xr:uid="{00000000-0005-0000-0000-000012010000}"/>
    <cellStyle name="SAPBEXstdDataEmph" xfId="276" xr:uid="{00000000-0005-0000-0000-000013010000}"/>
    <cellStyle name="SAPBEXstdItem" xfId="277" xr:uid="{00000000-0005-0000-0000-000014010000}"/>
    <cellStyle name="SAPBEXstdItemX" xfId="278" xr:uid="{00000000-0005-0000-0000-000015010000}"/>
    <cellStyle name="SAPBEXtitle" xfId="279" xr:uid="{00000000-0005-0000-0000-000016010000}"/>
    <cellStyle name="SAPBEXundefined" xfId="280" xr:uid="{00000000-0005-0000-0000-000017010000}"/>
    <cellStyle name="SHADEDSTORES" xfId="281" xr:uid="{00000000-0005-0000-0000-000018010000}"/>
    <cellStyle name="specstores" xfId="282" xr:uid="{00000000-0005-0000-0000-000019010000}"/>
    <cellStyle name="stand_bord" xfId="283" xr:uid="{00000000-0005-0000-0000-00001A010000}"/>
    <cellStyle name="Strange" xfId="284" xr:uid="{00000000-0005-0000-0000-00001B010000}"/>
    <cellStyle name="Style 1" xfId="285" xr:uid="{00000000-0005-0000-0000-00001C010000}"/>
    <cellStyle name="Subtotal" xfId="286" xr:uid="{00000000-0005-0000-0000-00001D010000}"/>
    <cellStyle name="Test [green]" xfId="287" xr:uid="{00000000-0005-0000-0000-00001E010000}"/>
    <cellStyle name="Text Indent A" xfId="288" xr:uid="{00000000-0005-0000-0000-00001F010000}"/>
    <cellStyle name="Text Indent B" xfId="289" xr:uid="{00000000-0005-0000-0000-000020010000}"/>
    <cellStyle name="Text Indent C" xfId="290" xr:uid="{00000000-0005-0000-0000-000021010000}"/>
    <cellStyle name="TFCF" xfId="291" xr:uid="{00000000-0005-0000-0000-000022010000}"/>
    <cellStyle name="Tickmark" xfId="292" xr:uid="{00000000-0005-0000-0000-000023010000}"/>
    <cellStyle name="Title" xfId="293" xr:uid="{00000000-0005-0000-0000-000024010000}"/>
    <cellStyle name="Total" xfId="294" xr:uid="{00000000-0005-0000-0000-000025010000}"/>
    <cellStyle name="Warning Text" xfId="295" xr:uid="{00000000-0005-0000-0000-000026010000}"/>
    <cellStyle name="White" xfId="296" xr:uid="{00000000-0005-0000-0000-000027010000}"/>
    <cellStyle name="Акцент1 2" xfId="297" xr:uid="{00000000-0005-0000-0000-000028010000}"/>
    <cellStyle name="Акцент1 3" xfId="298" xr:uid="{00000000-0005-0000-0000-000029010000}"/>
    <cellStyle name="Акцент2 2" xfId="299" xr:uid="{00000000-0005-0000-0000-00002A010000}"/>
    <cellStyle name="Акцент2 3" xfId="300" xr:uid="{00000000-0005-0000-0000-00002B010000}"/>
    <cellStyle name="Акцент3 2" xfId="301" xr:uid="{00000000-0005-0000-0000-00002C010000}"/>
    <cellStyle name="Акцент3 3" xfId="302" xr:uid="{00000000-0005-0000-0000-00002D010000}"/>
    <cellStyle name="Акцент4 2" xfId="303" xr:uid="{00000000-0005-0000-0000-00002E010000}"/>
    <cellStyle name="Акцент4 3" xfId="304" xr:uid="{00000000-0005-0000-0000-00002F010000}"/>
    <cellStyle name="Акцент5 2" xfId="305" xr:uid="{00000000-0005-0000-0000-000030010000}"/>
    <cellStyle name="Акцент5 3" xfId="306" xr:uid="{00000000-0005-0000-0000-000031010000}"/>
    <cellStyle name="Акцент6 2" xfId="307" xr:uid="{00000000-0005-0000-0000-000032010000}"/>
    <cellStyle name="Акцент6 3" xfId="308" xr:uid="{00000000-0005-0000-0000-000033010000}"/>
    <cellStyle name="Беззащитный" xfId="309" xr:uid="{00000000-0005-0000-0000-000034010000}"/>
    <cellStyle name="Ввод  2" xfId="310" xr:uid="{00000000-0005-0000-0000-000035010000}"/>
    <cellStyle name="Ввод  3" xfId="311" xr:uid="{00000000-0005-0000-0000-000036010000}"/>
    <cellStyle name="Вывод 2" xfId="312" xr:uid="{00000000-0005-0000-0000-000037010000}"/>
    <cellStyle name="Вывод 3" xfId="313" xr:uid="{00000000-0005-0000-0000-000038010000}"/>
    <cellStyle name="Вычисление 2" xfId="314" xr:uid="{00000000-0005-0000-0000-000039010000}"/>
    <cellStyle name="Вычисление 3" xfId="315" xr:uid="{00000000-0005-0000-0000-00003A010000}"/>
    <cellStyle name="Гиперссылка 2" xfId="316" xr:uid="{00000000-0005-0000-0000-00003B010000}"/>
    <cellStyle name="Гиперссылка 3" xfId="317" xr:uid="{00000000-0005-0000-0000-00003C010000}"/>
    <cellStyle name="Гиперссылка 4" xfId="318" xr:uid="{00000000-0005-0000-0000-00003D010000}"/>
    <cellStyle name="Гиперссылка 5" xfId="319" xr:uid="{00000000-0005-0000-0000-00003E010000}"/>
    <cellStyle name="Группа" xfId="320" xr:uid="{00000000-0005-0000-0000-00003F010000}"/>
    <cellStyle name="Дата" xfId="321" xr:uid="{00000000-0005-0000-0000-000040010000}"/>
    <cellStyle name="Денежный 2" xfId="322" xr:uid="{00000000-0005-0000-0000-000041010000}"/>
    <cellStyle name="Денежный 3" xfId="323" xr:uid="{00000000-0005-0000-0000-000042010000}"/>
    <cellStyle name="Заголовок 1 2" xfId="324" xr:uid="{00000000-0005-0000-0000-000043010000}"/>
    <cellStyle name="Заголовок 1 3" xfId="325" xr:uid="{00000000-0005-0000-0000-000044010000}"/>
    <cellStyle name="Заголовок 2 2" xfId="326" xr:uid="{00000000-0005-0000-0000-000045010000}"/>
    <cellStyle name="Заголовок 2 3" xfId="327" xr:uid="{00000000-0005-0000-0000-000046010000}"/>
    <cellStyle name="Заголовок 3 2" xfId="328" xr:uid="{00000000-0005-0000-0000-000047010000}"/>
    <cellStyle name="Заголовок 3 3" xfId="329" xr:uid="{00000000-0005-0000-0000-000048010000}"/>
    <cellStyle name="Заголовок 4 2" xfId="330" xr:uid="{00000000-0005-0000-0000-000049010000}"/>
    <cellStyle name="Заголовок 4 3" xfId="331" xr:uid="{00000000-0005-0000-0000-00004A010000}"/>
    <cellStyle name="Защитный" xfId="332" xr:uid="{00000000-0005-0000-0000-00004B010000}"/>
    <cellStyle name="Звезды" xfId="333" xr:uid="{00000000-0005-0000-0000-00004C010000}"/>
    <cellStyle name="Итог 2" xfId="334" xr:uid="{00000000-0005-0000-0000-00004D010000}"/>
    <cellStyle name="Итог 3" xfId="335" xr:uid="{00000000-0005-0000-0000-00004E010000}"/>
    <cellStyle name="КАНДАГАЧ тел3-33-96" xfId="336" xr:uid="{00000000-0005-0000-0000-00004F010000}"/>
    <cellStyle name="Компания" xfId="337" xr:uid="{00000000-0005-0000-0000-000050010000}"/>
    <cellStyle name="Контрольная ячейка 2" xfId="338" xr:uid="{00000000-0005-0000-0000-000051010000}"/>
    <cellStyle name="Контрольная ячейка 3" xfId="339" xr:uid="{00000000-0005-0000-0000-000052010000}"/>
    <cellStyle name="Мой" xfId="340" xr:uid="{00000000-0005-0000-0000-000053010000}"/>
    <cellStyle name="Название 2" xfId="341" xr:uid="{00000000-0005-0000-0000-000054010000}"/>
    <cellStyle name="Название 3" xfId="342" xr:uid="{00000000-0005-0000-0000-000055010000}"/>
    <cellStyle name="Нейтральный 2" xfId="343" xr:uid="{00000000-0005-0000-0000-000056010000}"/>
    <cellStyle name="Нейтральный 3" xfId="344" xr:uid="{00000000-0005-0000-0000-000057010000}"/>
    <cellStyle name="Обычный" xfId="0" builtinId="0"/>
    <cellStyle name="Обычный 10" xfId="345" xr:uid="{00000000-0005-0000-0000-000059010000}"/>
    <cellStyle name="Обычный 10 2" xfId="346" xr:uid="{00000000-0005-0000-0000-00005A010000}"/>
    <cellStyle name="Обычный 11" xfId="347" xr:uid="{00000000-0005-0000-0000-00005B010000}"/>
    <cellStyle name="Обычный 11 2" xfId="348" xr:uid="{00000000-0005-0000-0000-00005C010000}"/>
    <cellStyle name="Обычный 11 2 2" xfId="349" xr:uid="{00000000-0005-0000-0000-00005D010000}"/>
    <cellStyle name="Обычный 11 3" xfId="350" xr:uid="{00000000-0005-0000-0000-00005E010000}"/>
    <cellStyle name="Обычный 12" xfId="351" xr:uid="{00000000-0005-0000-0000-00005F010000}"/>
    <cellStyle name="Обычный 12 2" xfId="352" xr:uid="{00000000-0005-0000-0000-000060010000}"/>
    <cellStyle name="Обычный 12 3" xfId="353" xr:uid="{00000000-0005-0000-0000-000061010000}"/>
    <cellStyle name="Обычный 13" xfId="354" xr:uid="{00000000-0005-0000-0000-000062010000}"/>
    <cellStyle name="Обычный 13 2" xfId="355" xr:uid="{00000000-0005-0000-0000-000063010000}"/>
    <cellStyle name="Обычный 14" xfId="356" xr:uid="{00000000-0005-0000-0000-000064010000}"/>
    <cellStyle name="Обычный 15" xfId="357" xr:uid="{00000000-0005-0000-0000-000065010000}"/>
    <cellStyle name="Обычный 16" xfId="358" xr:uid="{00000000-0005-0000-0000-000066010000}"/>
    <cellStyle name="Обычный 17" xfId="359" xr:uid="{00000000-0005-0000-0000-000067010000}"/>
    <cellStyle name="Обычный 18" xfId="360" xr:uid="{00000000-0005-0000-0000-000068010000}"/>
    <cellStyle name="Обычный 19" xfId="361" xr:uid="{00000000-0005-0000-0000-000069010000}"/>
    <cellStyle name="Обычный 2" xfId="362" xr:uid="{00000000-0005-0000-0000-00006A010000}"/>
    <cellStyle name="Обычный 2 10" xfId="363" xr:uid="{00000000-0005-0000-0000-00006B010000}"/>
    <cellStyle name="Обычный 2 2" xfId="364" xr:uid="{00000000-0005-0000-0000-00006C010000}"/>
    <cellStyle name="Обычный 2 2 10" xfId="365" xr:uid="{00000000-0005-0000-0000-00006D010000}"/>
    <cellStyle name="Обычный 2 2 2" xfId="366" xr:uid="{00000000-0005-0000-0000-00006E010000}"/>
    <cellStyle name="Обычный 2 2 2 2" xfId="367" xr:uid="{00000000-0005-0000-0000-00006F010000}"/>
    <cellStyle name="Обычный 2 2 2 2 2" xfId="368" xr:uid="{00000000-0005-0000-0000-000070010000}"/>
    <cellStyle name="Обычный 2 2 2 2 3" xfId="369" xr:uid="{00000000-0005-0000-0000-000071010000}"/>
    <cellStyle name="Обычный 2 2 2 2 4" xfId="370" xr:uid="{00000000-0005-0000-0000-000072010000}"/>
    <cellStyle name="Обычный 2 2 2 2 5" xfId="371" xr:uid="{00000000-0005-0000-0000-000073010000}"/>
    <cellStyle name="Обычный 2 2 2 3" xfId="372" xr:uid="{00000000-0005-0000-0000-000074010000}"/>
    <cellStyle name="Обычный 2 2 2 4" xfId="373" xr:uid="{00000000-0005-0000-0000-000075010000}"/>
    <cellStyle name="Обычный 2 2 2 5" xfId="374" xr:uid="{00000000-0005-0000-0000-000076010000}"/>
    <cellStyle name="Обычный 2 2 3" xfId="375" xr:uid="{00000000-0005-0000-0000-000077010000}"/>
    <cellStyle name="Обычный 2 2 4" xfId="376" xr:uid="{00000000-0005-0000-0000-000078010000}"/>
    <cellStyle name="Обычный 2 2 5" xfId="377" xr:uid="{00000000-0005-0000-0000-000079010000}"/>
    <cellStyle name="Обычный 2 3" xfId="378" xr:uid="{00000000-0005-0000-0000-00007A010000}"/>
    <cellStyle name="Обычный 2 3 2" xfId="379" xr:uid="{00000000-0005-0000-0000-00007B010000}"/>
    <cellStyle name="Обычный 2 4" xfId="380" xr:uid="{00000000-0005-0000-0000-00007C010000}"/>
    <cellStyle name="Обычный 2 4 2" xfId="381" xr:uid="{00000000-0005-0000-0000-00007D010000}"/>
    <cellStyle name="Обычный 2 4 2 2" xfId="382" xr:uid="{00000000-0005-0000-0000-00007E010000}"/>
    <cellStyle name="Обычный 2 5" xfId="383" xr:uid="{00000000-0005-0000-0000-00007F010000}"/>
    <cellStyle name="Обычный 2 6" xfId="384" xr:uid="{00000000-0005-0000-0000-000080010000}"/>
    <cellStyle name="Обычный 2 7" xfId="385" xr:uid="{00000000-0005-0000-0000-000081010000}"/>
    <cellStyle name="Обычный 2 8" xfId="386" xr:uid="{00000000-0005-0000-0000-000082010000}"/>
    <cellStyle name="Обычный 2 9" xfId="387" xr:uid="{00000000-0005-0000-0000-000083010000}"/>
    <cellStyle name="Обычный 20" xfId="388" xr:uid="{00000000-0005-0000-0000-000084010000}"/>
    <cellStyle name="Обычный 21" xfId="389" xr:uid="{00000000-0005-0000-0000-000085010000}"/>
    <cellStyle name="Обычный 22" xfId="390" xr:uid="{00000000-0005-0000-0000-000086010000}"/>
    <cellStyle name="Обычный 23" xfId="391" xr:uid="{00000000-0005-0000-0000-000087010000}"/>
    <cellStyle name="Обычный 24" xfId="392" xr:uid="{00000000-0005-0000-0000-000088010000}"/>
    <cellStyle name="Обычный 25" xfId="393" xr:uid="{00000000-0005-0000-0000-000089010000}"/>
    <cellStyle name="Обычный 26" xfId="394" xr:uid="{00000000-0005-0000-0000-00008A010000}"/>
    <cellStyle name="Обычный 27" xfId="395" xr:uid="{00000000-0005-0000-0000-00008B010000}"/>
    <cellStyle name="Обычный 28" xfId="396" xr:uid="{00000000-0005-0000-0000-00008C010000}"/>
    <cellStyle name="Обычный 29" xfId="397" xr:uid="{00000000-0005-0000-0000-00008D010000}"/>
    <cellStyle name="Обычный 3" xfId="398" xr:uid="{00000000-0005-0000-0000-00008E010000}"/>
    <cellStyle name="Обычный 3 2" xfId="399" xr:uid="{00000000-0005-0000-0000-00008F010000}"/>
    <cellStyle name="Обычный 3 2 2" xfId="400" xr:uid="{00000000-0005-0000-0000-000090010000}"/>
    <cellStyle name="Обычный 3 2 2 2" xfId="401" xr:uid="{00000000-0005-0000-0000-000091010000}"/>
    <cellStyle name="Обычный 3 2 2 3" xfId="402" xr:uid="{00000000-0005-0000-0000-000092010000}"/>
    <cellStyle name="Обычный 3 2 2 4" xfId="403" xr:uid="{00000000-0005-0000-0000-000093010000}"/>
    <cellStyle name="Обычный 3 2 2 5" xfId="404" xr:uid="{00000000-0005-0000-0000-000094010000}"/>
    <cellStyle name="Обычный 3 2 3" xfId="405" xr:uid="{00000000-0005-0000-0000-000095010000}"/>
    <cellStyle name="Обычный 3 2 4" xfId="406" xr:uid="{00000000-0005-0000-0000-000096010000}"/>
    <cellStyle name="Обычный 3 2 5" xfId="407" xr:uid="{00000000-0005-0000-0000-000097010000}"/>
    <cellStyle name="Обычный 3 2 6" xfId="408" xr:uid="{00000000-0005-0000-0000-000098010000}"/>
    <cellStyle name="Обычный 3 3" xfId="409" xr:uid="{00000000-0005-0000-0000-000099010000}"/>
    <cellStyle name="Обычный 3 4" xfId="410" xr:uid="{00000000-0005-0000-0000-00009A010000}"/>
    <cellStyle name="Обычный 3 5" xfId="411" xr:uid="{00000000-0005-0000-0000-00009B010000}"/>
    <cellStyle name="Обычный 3 6" xfId="412" xr:uid="{00000000-0005-0000-0000-00009C010000}"/>
    <cellStyle name="Обычный 3 7" xfId="413" xr:uid="{00000000-0005-0000-0000-00009D010000}"/>
    <cellStyle name="Обычный 3 8" xfId="414" xr:uid="{00000000-0005-0000-0000-00009E010000}"/>
    <cellStyle name="Обычный 3 9" xfId="415" xr:uid="{00000000-0005-0000-0000-00009F010000}"/>
    <cellStyle name="Обычный 30" xfId="416" xr:uid="{00000000-0005-0000-0000-0000A0010000}"/>
    <cellStyle name="Обычный 31" xfId="417" xr:uid="{00000000-0005-0000-0000-0000A1010000}"/>
    <cellStyle name="Обычный 32" xfId="418" xr:uid="{00000000-0005-0000-0000-0000A2010000}"/>
    <cellStyle name="Обычный 33" xfId="419" xr:uid="{00000000-0005-0000-0000-0000A3010000}"/>
    <cellStyle name="Обычный 34" xfId="420" xr:uid="{00000000-0005-0000-0000-0000A4010000}"/>
    <cellStyle name="Обычный 35" xfId="421" xr:uid="{00000000-0005-0000-0000-0000A5010000}"/>
    <cellStyle name="Обычный 36" xfId="422" xr:uid="{00000000-0005-0000-0000-0000A6010000}"/>
    <cellStyle name="Обычный 4" xfId="423" xr:uid="{00000000-0005-0000-0000-0000A7010000}"/>
    <cellStyle name="Обычный 4 2" xfId="424" xr:uid="{00000000-0005-0000-0000-0000A8010000}"/>
    <cellStyle name="Обычный 4 3" xfId="425" xr:uid="{00000000-0005-0000-0000-0000A9010000}"/>
    <cellStyle name="Обычный 4 4" xfId="426" xr:uid="{00000000-0005-0000-0000-0000AA010000}"/>
    <cellStyle name="Обычный 4 5" xfId="427" xr:uid="{00000000-0005-0000-0000-0000AB010000}"/>
    <cellStyle name="Обычный 4 6" xfId="428" xr:uid="{00000000-0005-0000-0000-0000AC010000}"/>
    <cellStyle name="Обычный 5" xfId="429" xr:uid="{00000000-0005-0000-0000-0000AD010000}"/>
    <cellStyle name="Обычный 5 2" xfId="430" xr:uid="{00000000-0005-0000-0000-0000AE010000}"/>
    <cellStyle name="Обычный 5 3" xfId="431" xr:uid="{00000000-0005-0000-0000-0000AF010000}"/>
    <cellStyle name="Обычный 5 4" xfId="432" xr:uid="{00000000-0005-0000-0000-0000B0010000}"/>
    <cellStyle name="Обычный 5 5" xfId="433" xr:uid="{00000000-0005-0000-0000-0000B1010000}"/>
    <cellStyle name="Обычный 6" xfId="434" xr:uid="{00000000-0005-0000-0000-0000B2010000}"/>
    <cellStyle name="Обычный 6 2" xfId="435" xr:uid="{00000000-0005-0000-0000-0000B3010000}"/>
    <cellStyle name="Обычный 6 3" xfId="436" xr:uid="{00000000-0005-0000-0000-0000B4010000}"/>
    <cellStyle name="Обычный 6 4" xfId="437" xr:uid="{00000000-0005-0000-0000-0000B5010000}"/>
    <cellStyle name="Обычный 6 5" xfId="438" xr:uid="{00000000-0005-0000-0000-0000B6010000}"/>
    <cellStyle name="Обычный 7" xfId="439" xr:uid="{00000000-0005-0000-0000-0000B7010000}"/>
    <cellStyle name="Обычный 7 2" xfId="440" xr:uid="{00000000-0005-0000-0000-0000B8010000}"/>
    <cellStyle name="Обычный 8" xfId="441" xr:uid="{00000000-0005-0000-0000-0000B9010000}"/>
    <cellStyle name="Обычный 9" xfId="442" xr:uid="{00000000-0005-0000-0000-0000BA010000}"/>
    <cellStyle name="Обычный 9 2" xfId="443" xr:uid="{00000000-0005-0000-0000-0000BB010000}"/>
    <cellStyle name="Обычный 9 2 2" xfId="444" xr:uid="{00000000-0005-0000-0000-0000BC010000}"/>
    <cellStyle name="Обычный 9 3" xfId="445" xr:uid="{00000000-0005-0000-0000-0000BD010000}"/>
    <cellStyle name="Плохой 2" xfId="446" xr:uid="{00000000-0005-0000-0000-0000BE010000}"/>
    <cellStyle name="Плохой 3" xfId="447" xr:uid="{00000000-0005-0000-0000-0000BF010000}"/>
    <cellStyle name="Пояснение 2" xfId="448" xr:uid="{00000000-0005-0000-0000-0000C0010000}"/>
    <cellStyle name="Пояснение 3" xfId="449" xr:uid="{00000000-0005-0000-0000-0000C1010000}"/>
    <cellStyle name="Примечание 2" xfId="450" xr:uid="{00000000-0005-0000-0000-0000C2010000}"/>
    <cellStyle name="Примечание 3" xfId="451" xr:uid="{00000000-0005-0000-0000-0000C3010000}"/>
    <cellStyle name="Процентный 2" xfId="452" xr:uid="{00000000-0005-0000-0000-0000C4010000}"/>
    <cellStyle name="Процентный 2 2" xfId="453" xr:uid="{00000000-0005-0000-0000-0000C5010000}"/>
    <cellStyle name="Процентный 2 3" xfId="454" xr:uid="{00000000-0005-0000-0000-0000C6010000}"/>
    <cellStyle name="Процентный 2 4" xfId="455" xr:uid="{00000000-0005-0000-0000-0000C7010000}"/>
    <cellStyle name="Процентный 2 5" xfId="456" xr:uid="{00000000-0005-0000-0000-0000C8010000}"/>
    <cellStyle name="Процентный 3" xfId="457" xr:uid="{00000000-0005-0000-0000-0000C9010000}"/>
    <cellStyle name="Связанная ячейка 2" xfId="458" xr:uid="{00000000-0005-0000-0000-0000CA010000}"/>
    <cellStyle name="Связанная ячейка 3" xfId="459" xr:uid="{00000000-0005-0000-0000-0000CB010000}"/>
    <cellStyle name="Стиль 1" xfId="460" xr:uid="{00000000-0005-0000-0000-0000CC010000}"/>
    <cellStyle name="Стиль 1 2" xfId="461" xr:uid="{00000000-0005-0000-0000-0000CD010000}"/>
    <cellStyle name="Стиль 1 3" xfId="462" xr:uid="{00000000-0005-0000-0000-0000CE010000}"/>
    <cellStyle name="Стиль 2" xfId="463" xr:uid="{00000000-0005-0000-0000-0000CF010000}"/>
    <cellStyle name="Стиль 3" xfId="464" xr:uid="{00000000-0005-0000-0000-0000D0010000}"/>
    <cellStyle name="Стиль 4" xfId="465" xr:uid="{00000000-0005-0000-0000-0000D1010000}"/>
    <cellStyle name="Стиль 5" xfId="466" xr:uid="{00000000-0005-0000-0000-0000D2010000}"/>
    <cellStyle name="Стиль 6" xfId="467" xr:uid="{00000000-0005-0000-0000-0000D3010000}"/>
    <cellStyle name="Стиль_названий" xfId="468" xr:uid="{00000000-0005-0000-0000-0000D4010000}"/>
    <cellStyle name="Текст предупреждения 2" xfId="469" xr:uid="{00000000-0005-0000-0000-0000D5010000}"/>
    <cellStyle name="Текст предупреждения 3" xfId="470" xr:uid="{00000000-0005-0000-0000-0000D6010000}"/>
    <cellStyle name="Тысячи [0]" xfId="471" xr:uid="{00000000-0005-0000-0000-0000D7010000}"/>
    <cellStyle name="Тысячи_010SN05" xfId="472" xr:uid="{00000000-0005-0000-0000-0000D8010000}"/>
    <cellStyle name="Финансовый" xfId="473" builtinId="3"/>
    <cellStyle name="Финансовый [0] 2" xfId="474" xr:uid="{00000000-0005-0000-0000-0000DA010000}"/>
    <cellStyle name="Финансовый 10" xfId="475" xr:uid="{00000000-0005-0000-0000-0000DB010000}"/>
    <cellStyle name="Финансовый 10 2" xfId="476" xr:uid="{00000000-0005-0000-0000-0000DC010000}"/>
    <cellStyle name="Финансовый 10 3" xfId="477" xr:uid="{00000000-0005-0000-0000-0000DD010000}"/>
    <cellStyle name="Финансовый 10 4" xfId="478" xr:uid="{00000000-0005-0000-0000-0000DE010000}"/>
    <cellStyle name="Финансовый 2" xfId="479" xr:uid="{00000000-0005-0000-0000-0000DF010000}"/>
    <cellStyle name="Финансовый 2 2" xfId="480" xr:uid="{00000000-0005-0000-0000-0000E0010000}"/>
    <cellStyle name="Финансовый 2 3" xfId="481" xr:uid="{00000000-0005-0000-0000-0000E1010000}"/>
    <cellStyle name="Финансовый 2 4" xfId="482" xr:uid="{00000000-0005-0000-0000-0000E2010000}"/>
    <cellStyle name="Финансовый 2 5" xfId="483" xr:uid="{00000000-0005-0000-0000-0000E3010000}"/>
    <cellStyle name="Финансовый 2 6" xfId="484" xr:uid="{00000000-0005-0000-0000-0000E4010000}"/>
    <cellStyle name="Финансовый 3" xfId="485" xr:uid="{00000000-0005-0000-0000-0000E5010000}"/>
    <cellStyle name="Финансовый 4" xfId="486" xr:uid="{00000000-0005-0000-0000-0000E6010000}"/>
    <cellStyle name="Финансовый 5" xfId="487" xr:uid="{00000000-0005-0000-0000-0000E7010000}"/>
    <cellStyle name="Финансовый 6" xfId="488" xr:uid="{00000000-0005-0000-0000-0000E8010000}"/>
    <cellStyle name="Финансовый 7" xfId="489" xr:uid="{00000000-0005-0000-0000-0000E9010000}"/>
    <cellStyle name="Финансовый 8" xfId="490" xr:uid="{00000000-0005-0000-0000-0000EA010000}"/>
    <cellStyle name="Финансовый 9" xfId="491" xr:uid="{00000000-0005-0000-0000-0000EB010000}"/>
    <cellStyle name="Хороший 2" xfId="492" xr:uid="{00000000-0005-0000-0000-0000EC010000}"/>
    <cellStyle name="Хороший 3" xfId="493" xr:uid="{00000000-0005-0000-0000-0000ED010000}"/>
    <cellStyle name="Цена" xfId="494" xr:uid="{00000000-0005-0000-0000-0000EE010000}"/>
    <cellStyle name="Џђћ–…ќ’ќ›‰" xfId="495" xr:uid="{00000000-0005-0000-0000-0000EF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"/>
  <sheetViews>
    <sheetView tabSelected="1" zoomScaleSheetLayoutView="100" workbookViewId="0">
      <pane xSplit="1" ySplit="6" topLeftCell="B41" activePane="bottomRight" state="frozen"/>
      <selection pane="topRight" activeCell="B1" sqref="B1"/>
      <selection pane="bottomLeft" activeCell="A7" sqref="A7"/>
      <selection pane="bottomRight" activeCell="C50" sqref="C50"/>
    </sheetView>
  </sheetViews>
  <sheetFormatPr defaultColWidth="9.109375" defaultRowHeight="14.4"/>
  <cols>
    <col min="1" max="1" width="34.6640625" style="81" customWidth="1"/>
    <col min="2" max="2" width="17.6640625" style="81" customWidth="1"/>
    <col min="3" max="3" width="15.6640625" style="115" customWidth="1"/>
    <col min="4" max="4" width="17.88671875" style="115" customWidth="1"/>
    <col min="5" max="16384" width="9.109375" style="81"/>
  </cols>
  <sheetData>
    <row r="1" spans="1:5">
      <c r="A1" s="77" t="s">
        <v>92</v>
      </c>
      <c r="B1" s="78"/>
      <c r="C1" s="79"/>
      <c r="D1" s="80" t="s">
        <v>53</v>
      </c>
    </row>
    <row r="2" spans="1:5">
      <c r="A2" s="78"/>
      <c r="B2" s="78"/>
      <c r="C2" s="79"/>
      <c r="D2" s="79"/>
      <c r="E2" s="78"/>
    </row>
    <row r="3" spans="1:5">
      <c r="A3" s="82" t="s">
        <v>54</v>
      </c>
      <c r="B3" s="82"/>
      <c r="C3" s="82"/>
      <c r="D3" s="82"/>
    </row>
    <row r="4" spans="1:5">
      <c r="A4" s="82" t="s">
        <v>93</v>
      </c>
      <c r="B4" s="82"/>
      <c r="C4" s="82"/>
      <c r="D4" s="82"/>
    </row>
    <row r="6" spans="1:5" ht="27">
      <c r="A6" s="83" t="s">
        <v>11</v>
      </c>
      <c r="B6" s="84" t="s">
        <v>12</v>
      </c>
      <c r="C6" s="85" t="s">
        <v>94</v>
      </c>
      <c r="D6" s="85" t="s">
        <v>95</v>
      </c>
    </row>
    <row r="7" spans="1:5">
      <c r="A7" s="86"/>
      <c r="B7" s="87"/>
      <c r="C7" s="88"/>
      <c r="D7" s="88"/>
    </row>
    <row r="8" spans="1:5">
      <c r="A8" s="86" t="s">
        <v>13</v>
      </c>
      <c r="B8" s="89"/>
      <c r="C8" s="90"/>
      <c r="D8" s="91"/>
    </row>
    <row r="9" spans="1:5">
      <c r="A9" s="86" t="s">
        <v>0</v>
      </c>
      <c r="B9" s="92"/>
      <c r="C9" s="90"/>
      <c r="D9" s="91"/>
    </row>
    <row r="10" spans="1:5">
      <c r="A10" s="93" t="s">
        <v>1</v>
      </c>
      <c r="B10" s="89">
        <v>4</v>
      </c>
      <c r="C10" s="94">
        <v>779048.46499999997</v>
      </c>
      <c r="D10" s="91">
        <v>815235.72900000005</v>
      </c>
    </row>
    <row r="11" spans="1:5">
      <c r="A11" s="93" t="s">
        <v>14</v>
      </c>
      <c r="B11" s="89"/>
      <c r="C11" s="94"/>
      <c r="D11" s="91"/>
    </row>
    <row r="12" spans="1:5">
      <c r="A12" s="93" t="s">
        <v>2</v>
      </c>
      <c r="B12" s="89">
        <v>5</v>
      </c>
      <c r="C12" s="94">
        <v>3328.84</v>
      </c>
      <c r="D12" s="91">
        <v>2675.6559999999999</v>
      </c>
    </row>
    <row r="13" spans="1:5">
      <c r="A13" s="93" t="s">
        <v>3</v>
      </c>
      <c r="B13" s="89">
        <v>6</v>
      </c>
      <c r="C13" s="94"/>
      <c r="D13" s="91"/>
    </row>
    <row r="14" spans="1:5">
      <c r="A14" s="93" t="s">
        <v>56</v>
      </c>
      <c r="B14" s="89"/>
      <c r="C14" s="94"/>
      <c r="D14" s="91"/>
    </row>
    <row r="15" spans="1:5">
      <c r="A15" s="93" t="s">
        <v>52</v>
      </c>
      <c r="B15" s="89">
        <v>7</v>
      </c>
      <c r="C15" s="94">
        <v>29235.654999999999</v>
      </c>
      <c r="D15" s="91">
        <v>27785.654999999999</v>
      </c>
    </row>
    <row r="16" spans="1:5" ht="27">
      <c r="A16" s="93" t="s">
        <v>15</v>
      </c>
      <c r="B16" s="89"/>
      <c r="C16" s="94"/>
      <c r="D16" s="91"/>
    </row>
    <row r="17" spans="1:4">
      <c r="A17" s="93" t="s">
        <v>48</v>
      </c>
      <c r="B17" s="89"/>
      <c r="C17" s="94"/>
      <c r="D17" s="91"/>
    </row>
    <row r="18" spans="1:4" ht="16.5" customHeight="1">
      <c r="A18" s="95"/>
      <c r="B18" s="96"/>
      <c r="C18" s="97">
        <f>SUM(C10:C17)</f>
        <v>811612.96</v>
      </c>
      <c r="D18" s="98">
        <f>SUM(D10:D17)</f>
        <v>845697.04</v>
      </c>
    </row>
    <row r="19" spans="1:4">
      <c r="A19" s="93"/>
      <c r="B19" s="92"/>
      <c r="C19" s="94"/>
      <c r="D19" s="91"/>
    </row>
    <row r="20" spans="1:4">
      <c r="A20" s="86" t="s">
        <v>16</v>
      </c>
      <c r="B20" s="92"/>
      <c r="C20" s="94"/>
      <c r="D20" s="91"/>
    </row>
    <row r="21" spans="1:4">
      <c r="A21" s="93" t="s">
        <v>17</v>
      </c>
      <c r="B21" s="89">
        <v>8</v>
      </c>
      <c r="C21" s="94">
        <v>894897.78799999994</v>
      </c>
      <c r="D21" s="91">
        <v>452532.06300000002</v>
      </c>
    </row>
    <row r="22" spans="1:4">
      <c r="A22" s="93" t="s">
        <v>4</v>
      </c>
      <c r="B22" s="89">
        <v>9</v>
      </c>
      <c r="C22" s="94">
        <v>624972.09499999997</v>
      </c>
      <c r="D22" s="91">
        <v>135470.989</v>
      </c>
    </row>
    <row r="23" spans="1:4">
      <c r="A23" s="93" t="str">
        <f>A17</f>
        <v>Займы выданные</v>
      </c>
      <c r="B23" s="89"/>
      <c r="C23" s="94"/>
      <c r="D23" s="91"/>
    </row>
    <row r="24" spans="1:4">
      <c r="A24" s="93" t="s">
        <v>18</v>
      </c>
      <c r="B24" s="89"/>
      <c r="C24" s="94"/>
      <c r="D24" s="91"/>
    </row>
    <row r="25" spans="1:4">
      <c r="A25" s="93" t="s">
        <v>67</v>
      </c>
      <c r="B25" s="89">
        <v>10</v>
      </c>
      <c r="C25" s="94">
        <v>97111.085999999996</v>
      </c>
      <c r="D25" s="91">
        <v>40589</v>
      </c>
    </row>
    <row r="26" spans="1:4">
      <c r="A26" s="93" t="s">
        <v>19</v>
      </c>
      <c r="B26" s="89"/>
      <c r="C26" s="94"/>
      <c r="D26" s="91"/>
    </row>
    <row r="27" spans="1:4">
      <c r="A27" s="93" t="s">
        <v>20</v>
      </c>
      <c r="B27" s="89">
        <v>11</v>
      </c>
      <c r="C27" s="94">
        <f>336440.52+1.965</f>
        <v>336442.48500000004</v>
      </c>
      <c r="D27" s="91">
        <v>90644.207999999999</v>
      </c>
    </row>
    <row r="28" spans="1:4">
      <c r="A28" s="93" t="s">
        <v>21</v>
      </c>
      <c r="B28" s="89">
        <v>12</v>
      </c>
      <c r="C28" s="94">
        <v>146.602</v>
      </c>
      <c r="D28" s="91">
        <v>50267.745000000003</v>
      </c>
    </row>
    <row r="29" spans="1:4" ht="16.5" customHeight="1">
      <c r="A29" s="95"/>
      <c r="B29" s="96"/>
      <c r="C29" s="97">
        <f>SUM(C21:C28)</f>
        <v>1953570.0559999999</v>
      </c>
      <c r="D29" s="98">
        <f>SUM(D21:D28)</f>
        <v>769504.005</v>
      </c>
    </row>
    <row r="30" spans="1:4" ht="15" thickBot="1">
      <c r="A30" s="99" t="s">
        <v>5</v>
      </c>
      <c r="B30" s="100"/>
      <c r="C30" s="101">
        <f>C18+C29</f>
        <v>2765183.0159999998</v>
      </c>
      <c r="D30" s="102">
        <f>D18+D29</f>
        <v>1615201.0449999999</v>
      </c>
    </row>
    <row r="31" spans="1:4">
      <c r="A31" s="93"/>
      <c r="B31" s="92"/>
      <c r="C31" s="103"/>
      <c r="D31" s="91"/>
    </row>
    <row r="32" spans="1:4">
      <c r="A32" s="86" t="s">
        <v>22</v>
      </c>
      <c r="B32" s="92"/>
      <c r="C32" s="103"/>
      <c r="D32" s="91"/>
    </row>
    <row r="33" spans="1:4">
      <c r="A33" s="86" t="s">
        <v>23</v>
      </c>
      <c r="B33" s="92"/>
      <c r="C33" s="103"/>
      <c r="D33" s="91"/>
    </row>
    <row r="34" spans="1:4">
      <c r="A34" s="93" t="s">
        <v>24</v>
      </c>
      <c r="B34" s="89">
        <v>13</v>
      </c>
      <c r="C34" s="94">
        <v>214731.60200000001</v>
      </c>
      <c r="D34" s="94">
        <v>214731.60200000001</v>
      </c>
    </row>
    <row r="35" spans="1:4">
      <c r="A35" s="93" t="s">
        <v>68</v>
      </c>
      <c r="B35" s="89"/>
      <c r="C35" s="94">
        <v>438666.8</v>
      </c>
      <c r="D35" s="94">
        <v>438666.8</v>
      </c>
    </row>
    <row r="36" spans="1:4">
      <c r="A36" s="93" t="s">
        <v>25</v>
      </c>
      <c r="B36" s="104"/>
      <c r="C36" s="94">
        <v>114576.713</v>
      </c>
      <c r="D36" s="91">
        <v>33627.999000000003</v>
      </c>
    </row>
    <row r="37" spans="1:4" ht="16.5" customHeight="1">
      <c r="A37" s="95"/>
      <c r="B37" s="96"/>
      <c r="C37" s="97">
        <f>SUM(C34:C36)</f>
        <v>767975.11499999999</v>
      </c>
      <c r="D37" s="98">
        <f>SUM(D34:D36)</f>
        <v>687026.40099999995</v>
      </c>
    </row>
    <row r="38" spans="1:4">
      <c r="A38" s="105"/>
      <c r="B38" s="92"/>
      <c r="C38" s="103"/>
      <c r="D38" s="91"/>
    </row>
    <row r="39" spans="1:4">
      <c r="A39" s="86" t="s">
        <v>27</v>
      </c>
      <c r="B39" s="92"/>
      <c r="C39" s="103"/>
      <c r="D39" s="90"/>
    </row>
    <row r="40" spans="1:4">
      <c r="A40" s="105" t="s">
        <v>26</v>
      </c>
      <c r="B40" s="89">
        <v>14</v>
      </c>
      <c r="C40" s="94">
        <v>558578.12800000003</v>
      </c>
      <c r="D40" s="91">
        <v>523169.10399999999</v>
      </c>
    </row>
    <row r="41" spans="1:4">
      <c r="A41" s="105" t="s">
        <v>58</v>
      </c>
      <c r="B41" s="89"/>
      <c r="C41" s="94">
        <v>0</v>
      </c>
      <c r="D41" s="91">
        <v>0</v>
      </c>
    </row>
    <row r="42" spans="1:4">
      <c r="A42" s="105" t="s">
        <v>6</v>
      </c>
      <c r="B42" s="89">
        <v>15</v>
      </c>
      <c r="C42" s="94">
        <v>385449.31099999999</v>
      </c>
      <c r="D42" s="91">
        <v>137146.19699999999</v>
      </c>
    </row>
    <row r="43" spans="1:4" s="106" customFormat="1" ht="26.4">
      <c r="A43" s="105" t="s">
        <v>28</v>
      </c>
      <c r="B43" s="89">
        <v>15</v>
      </c>
      <c r="C43" s="94">
        <f>26250.806+780234.461</f>
        <v>806485.26699999999</v>
      </c>
      <c r="D43" s="91">
        <f>26250.806+115938.64</f>
        <v>142189.446</v>
      </c>
    </row>
    <row r="44" spans="1:4" s="106" customFormat="1" ht="26.25" customHeight="1">
      <c r="A44" s="107" t="s">
        <v>60</v>
      </c>
      <c r="B44" s="89"/>
      <c r="C44" s="94"/>
      <c r="D44" s="91"/>
    </row>
    <row r="45" spans="1:4" s="106" customFormat="1" ht="26.4">
      <c r="A45" s="93" t="s">
        <v>29</v>
      </c>
      <c r="B45" s="89">
        <v>16</v>
      </c>
      <c r="C45" s="94">
        <v>177</v>
      </c>
      <c r="D45" s="91">
        <v>181</v>
      </c>
    </row>
    <row r="46" spans="1:4" s="106" customFormat="1" ht="13.2">
      <c r="A46" s="93" t="s">
        <v>30</v>
      </c>
      <c r="B46" s="89">
        <v>16</v>
      </c>
      <c r="C46" s="94">
        <f>115414.177+26780.995-C45</f>
        <v>142018.17199999999</v>
      </c>
      <c r="D46" s="91">
        <f>3892.385+17277.49-D45</f>
        <v>20988.875</v>
      </c>
    </row>
    <row r="47" spans="1:4" s="106" customFormat="1" ht="13.2">
      <c r="A47" s="93" t="s">
        <v>98</v>
      </c>
      <c r="B47" s="89"/>
      <c r="C47" s="94">
        <v>104500</v>
      </c>
      <c r="D47" s="91">
        <v>104500</v>
      </c>
    </row>
    <row r="48" spans="1:4" s="106" customFormat="1" ht="13.2">
      <c r="A48" s="95"/>
      <c r="B48" s="96"/>
      <c r="C48" s="97">
        <f>SUM(C40:C47)</f>
        <v>1997207.878</v>
      </c>
      <c r="D48" s="98">
        <f>SUM(D40:D47)</f>
        <v>928174.62199999997</v>
      </c>
    </row>
    <row r="49" spans="1:4" s="106" customFormat="1" ht="13.8" thickBot="1">
      <c r="A49" s="99" t="s">
        <v>31</v>
      </c>
      <c r="B49" s="100"/>
      <c r="C49" s="101">
        <f>C37+C48</f>
        <v>2765182.9929999998</v>
      </c>
      <c r="D49" s="101">
        <f>D37+D48</f>
        <v>1615201.023</v>
      </c>
    </row>
    <row r="50" spans="1:4" ht="27">
      <c r="A50" s="108" t="s">
        <v>47</v>
      </c>
      <c r="B50" s="109">
        <v>17</v>
      </c>
      <c r="C50" s="110">
        <f>(C30-C12-C48)/C34*1000</f>
        <v>3560.9397539911238</v>
      </c>
      <c r="D50" s="110">
        <f>(D30-D12-D48)/D34*1000</f>
        <v>3187.005362163693</v>
      </c>
    </row>
    <row r="51" spans="1:4">
      <c r="C51" s="111">
        <f>C30-C49</f>
        <v>2.3000000044703484E-2</v>
      </c>
      <c r="D51" s="111">
        <f>D30-D49</f>
        <v>2.199999988079071E-2</v>
      </c>
    </row>
    <row r="52" spans="1:4">
      <c r="A52" s="112"/>
      <c r="B52" s="112"/>
      <c r="C52" s="113"/>
      <c r="D52" s="113"/>
    </row>
    <row r="53" spans="1:4">
      <c r="A53" s="112"/>
      <c r="B53" s="112"/>
      <c r="C53" s="113"/>
      <c r="D53" s="113"/>
    </row>
    <row r="54" spans="1:4">
      <c r="A54" s="93" t="s">
        <v>51</v>
      </c>
      <c r="B54" s="114"/>
      <c r="D54" s="116" t="s">
        <v>49</v>
      </c>
    </row>
    <row r="55" spans="1:4">
      <c r="A55" s="117" t="s">
        <v>65</v>
      </c>
      <c r="B55" s="117"/>
      <c r="D55" s="118" t="s">
        <v>66</v>
      </c>
    </row>
    <row r="56" spans="1:4" s="122" customFormat="1" ht="57" customHeight="1">
      <c r="A56" s="119" t="s">
        <v>61</v>
      </c>
      <c r="B56" s="119"/>
      <c r="C56" s="120"/>
      <c r="D56" s="121" t="s">
        <v>50</v>
      </c>
    </row>
  </sheetData>
  <mergeCells count="2">
    <mergeCell ref="A3:D3"/>
    <mergeCell ref="A4:D4"/>
  </mergeCells>
  <pageMargins left="0.7" right="0.7" top="0.75" bottom="0.75" header="0.3" footer="0.3"/>
  <pageSetup paperSize="9" fitToWidth="0" fitToHeight="0" orientation="portrait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"/>
  <sheetViews>
    <sheetView topLeftCell="A6" zoomScaleSheetLayoutView="100" workbookViewId="0">
      <selection activeCell="A32" sqref="A32"/>
    </sheetView>
  </sheetViews>
  <sheetFormatPr defaultColWidth="9.109375" defaultRowHeight="14.4"/>
  <cols>
    <col min="1" max="1" width="34.6640625" customWidth="1"/>
    <col min="2" max="2" width="19.88671875" customWidth="1"/>
    <col min="3" max="4" width="15.6640625" style="131" customWidth="1"/>
  </cols>
  <sheetData>
    <row r="1" spans="1:6">
      <c r="A1" s="19" t="s">
        <v>92</v>
      </c>
      <c r="B1" s="5"/>
      <c r="C1" s="66"/>
      <c r="D1" s="67" t="s">
        <v>53</v>
      </c>
    </row>
    <row r="2" spans="1:6">
      <c r="A2" s="9"/>
      <c r="B2" s="9"/>
      <c r="C2" s="123"/>
      <c r="D2" s="123"/>
    </row>
    <row r="3" spans="1:6">
      <c r="A3" s="57" t="s">
        <v>55</v>
      </c>
      <c r="B3" s="57"/>
      <c r="C3" s="57"/>
      <c r="D3" s="57"/>
    </row>
    <row r="4" spans="1:6">
      <c r="A4" s="57" t="s">
        <v>96</v>
      </c>
      <c r="B4" s="57"/>
      <c r="C4" s="57"/>
      <c r="D4" s="57"/>
    </row>
    <row r="5" spans="1:6">
      <c r="A5" s="10"/>
      <c r="B5" s="10"/>
      <c r="C5" s="124"/>
      <c r="D5" s="124"/>
    </row>
    <row r="6" spans="1:6" ht="53.4">
      <c r="A6" s="37" t="s">
        <v>11</v>
      </c>
      <c r="B6" s="38" t="s">
        <v>12</v>
      </c>
      <c r="C6" s="68" t="s">
        <v>96</v>
      </c>
      <c r="D6" s="68" t="s">
        <v>97</v>
      </c>
    </row>
    <row r="7" spans="1:6">
      <c r="A7" s="3"/>
      <c r="B7" s="41"/>
      <c r="C7" s="125"/>
      <c r="D7" s="126"/>
    </row>
    <row r="8" spans="1:6">
      <c r="A8" s="3" t="s">
        <v>32</v>
      </c>
      <c r="B8" s="40">
        <v>18</v>
      </c>
      <c r="C8" s="70">
        <v>787858.88399999996</v>
      </c>
      <c r="D8" s="69">
        <v>144440.799</v>
      </c>
      <c r="F8" s="7"/>
    </row>
    <row r="9" spans="1:6">
      <c r="A9" s="16" t="s">
        <v>33</v>
      </c>
      <c r="B9" s="43">
        <v>19</v>
      </c>
      <c r="C9" s="71">
        <v>-517174.40600000002</v>
      </c>
      <c r="D9" s="71">
        <v>-264182.36200000002</v>
      </c>
      <c r="F9" s="7"/>
    </row>
    <row r="10" spans="1:6">
      <c r="A10" s="2" t="s">
        <v>34</v>
      </c>
      <c r="B10" s="39"/>
      <c r="C10" s="127">
        <f>SUM(C8:C9)</f>
        <v>270684.47799999994</v>
      </c>
      <c r="D10" s="127">
        <f>SUM(D8:D9)</f>
        <v>-119741.56300000002</v>
      </c>
      <c r="F10" s="7"/>
    </row>
    <row r="11" spans="1:6">
      <c r="A11" s="3"/>
      <c r="B11" s="40"/>
      <c r="C11" s="70"/>
      <c r="D11" s="69"/>
      <c r="F11" s="7"/>
    </row>
    <row r="12" spans="1:6">
      <c r="A12" s="3" t="s">
        <v>8</v>
      </c>
      <c r="B12" s="40">
        <v>20</v>
      </c>
      <c r="C12" s="70">
        <v>-16420.063999999998</v>
      </c>
      <c r="D12" s="69">
        <v>-48467.904000000002</v>
      </c>
      <c r="F12" s="7"/>
    </row>
    <row r="13" spans="1:6">
      <c r="A13" s="3" t="s">
        <v>35</v>
      </c>
      <c r="B13" s="40">
        <v>21</v>
      </c>
      <c r="C13" s="70">
        <f>-142573.123</f>
        <v>-142573.12299999999</v>
      </c>
      <c r="D13" s="69">
        <f>-104833.195</f>
        <v>-104833.19500000001</v>
      </c>
      <c r="F13" s="7"/>
    </row>
    <row r="14" spans="1:6">
      <c r="A14" s="16" t="s">
        <v>39</v>
      </c>
      <c r="B14" s="43">
        <v>22</v>
      </c>
      <c r="C14" s="71">
        <f>33583.944</f>
        <v>33583.944000000003</v>
      </c>
      <c r="D14" s="128">
        <f>10320.545</f>
        <v>10320.545</v>
      </c>
      <c r="F14" s="7"/>
    </row>
    <row r="15" spans="1:6">
      <c r="A15" s="2" t="s">
        <v>62</v>
      </c>
      <c r="B15" s="40"/>
      <c r="C15" s="127">
        <f>C10+C12+C13+C14</f>
        <v>145275.23499999993</v>
      </c>
      <c r="D15" s="127">
        <f>D10+D12+D13+D14</f>
        <v>-262722.11700000003</v>
      </c>
      <c r="F15" s="7"/>
    </row>
    <row r="16" spans="1:6">
      <c r="A16" s="2"/>
      <c r="B16" s="40"/>
      <c r="C16" s="127"/>
      <c r="D16" s="127"/>
      <c r="F16" s="7"/>
    </row>
    <row r="17" spans="1:6">
      <c r="A17" s="3" t="s">
        <v>36</v>
      </c>
      <c r="B17" s="40">
        <v>23</v>
      </c>
      <c r="C17" s="70">
        <v>-24384.322</v>
      </c>
      <c r="D17" s="69">
        <v>-1527.675</v>
      </c>
      <c r="F17" s="7"/>
    </row>
    <row r="18" spans="1:6">
      <c r="A18" s="3" t="s">
        <v>37</v>
      </c>
      <c r="B18" s="40">
        <v>24</v>
      </c>
      <c r="C18" s="70">
        <v>4.2759999999999998</v>
      </c>
      <c r="D18" s="69">
        <v>9858.9060000000009</v>
      </c>
      <c r="F18" s="7"/>
    </row>
    <row r="19" spans="1:6" ht="27">
      <c r="A19" s="3" t="s">
        <v>38</v>
      </c>
      <c r="B19" s="40">
        <v>25</v>
      </c>
      <c r="C19" s="70">
        <v>-36946.476000000002</v>
      </c>
      <c r="D19" s="69">
        <v>-52940.483</v>
      </c>
      <c r="F19" s="7"/>
    </row>
    <row r="20" spans="1:6">
      <c r="A20" s="2" t="s">
        <v>9</v>
      </c>
      <c r="B20" s="39">
        <v>26</v>
      </c>
      <c r="C20" s="127">
        <f>C15+C17+C18+C19</f>
        <v>83948.712999999931</v>
      </c>
      <c r="D20" s="127">
        <f>D15+D17+D18+D19</f>
        <v>-307331.36900000001</v>
      </c>
      <c r="F20" s="7"/>
    </row>
    <row r="21" spans="1:6">
      <c r="A21" s="3"/>
      <c r="B21" s="40"/>
      <c r="C21" s="127"/>
      <c r="D21" s="55"/>
      <c r="F21" s="7"/>
    </row>
    <row r="22" spans="1:6">
      <c r="A22" s="16" t="s">
        <v>40</v>
      </c>
      <c r="B22" s="43"/>
      <c r="C22" s="71">
        <v>-3000</v>
      </c>
      <c r="D22" s="128">
        <v>-25489.654999999999</v>
      </c>
      <c r="F22" s="7"/>
    </row>
    <row r="23" spans="1:6">
      <c r="A23" s="17" t="s">
        <v>41</v>
      </c>
      <c r="B23" s="38"/>
      <c r="C23" s="129">
        <f>SUM(C20:C22)</f>
        <v>80948.712999999931</v>
      </c>
      <c r="D23" s="129">
        <f>D20+D22</f>
        <v>-332821.02399999998</v>
      </c>
      <c r="F23" s="7"/>
    </row>
    <row r="24" spans="1:6" ht="15" thickBot="1">
      <c r="A24" s="8" t="s">
        <v>42</v>
      </c>
      <c r="B24" s="45"/>
      <c r="C24" s="130">
        <f>C23</f>
        <v>80948.712999999931</v>
      </c>
      <c r="D24" s="130">
        <f>D23</f>
        <v>-332821.02399999998</v>
      </c>
      <c r="F24" s="7"/>
    </row>
    <row r="25" spans="1:6">
      <c r="A25" s="2"/>
      <c r="B25" s="39"/>
      <c r="C25" s="55"/>
      <c r="D25" s="55"/>
      <c r="F25" s="7"/>
    </row>
    <row r="26" spans="1:6">
      <c r="A26" s="2" t="s">
        <v>10</v>
      </c>
      <c r="B26" s="39"/>
      <c r="C26" s="55"/>
      <c r="D26" s="55"/>
      <c r="F26" s="7"/>
    </row>
    <row r="27" spans="1:6">
      <c r="A27" s="16" t="s">
        <v>57</v>
      </c>
      <c r="B27" s="43">
        <v>27</v>
      </c>
      <c r="C27" s="128">
        <f>C23/214732*1000</f>
        <v>376.97554626231732</v>
      </c>
      <c r="D27" s="128">
        <f>D23/214732*1000</f>
        <v>-1549.9367770057559</v>
      </c>
      <c r="F27" s="7"/>
    </row>
    <row r="28" spans="1:6">
      <c r="F28" s="7"/>
    </row>
    <row r="29" spans="1:6">
      <c r="A29" s="4"/>
      <c r="B29" s="4"/>
      <c r="C29" s="72"/>
      <c r="D29" s="72"/>
      <c r="F29" s="7"/>
    </row>
    <row r="30" spans="1:6">
      <c r="A30" s="7" t="s">
        <v>65</v>
      </c>
      <c r="B30" s="7"/>
      <c r="C30" s="73"/>
      <c r="D30" s="74" t="s">
        <v>66</v>
      </c>
    </row>
    <row r="31" spans="1:6" s="21" customFormat="1" ht="57" customHeight="1">
      <c r="A31" s="14" t="s">
        <v>61</v>
      </c>
      <c r="B31" s="14"/>
      <c r="C31" s="75"/>
      <c r="D31" s="76" t="s">
        <v>50</v>
      </c>
    </row>
  </sheetData>
  <mergeCells count="2"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7"/>
  <sheetViews>
    <sheetView topLeftCell="A19" zoomScale="110" zoomScaleNormal="110" workbookViewId="0">
      <selection activeCell="B34" sqref="B34"/>
    </sheetView>
  </sheetViews>
  <sheetFormatPr defaultColWidth="8.88671875" defaultRowHeight="10.199999999999999"/>
  <cols>
    <col min="1" max="1" width="47.6640625" style="24" customWidth="1"/>
    <col min="2" max="2" width="16.5546875" style="24" customWidth="1"/>
    <col min="3" max="3" width="18" style="24" customWidth="1"/>
    <col min="4" max="16384" width="8.88671875" style="24"/>
  </cols>
  <sheetData>
    <row r="1" spans="1:4" customFormat="1" ht="14.4">
      <c r="A1" s="19" t="s">
        <v>92</v>
      </c>
      <c r="B1" s="5" t="s">
        <v>53</v>
      </c>
      <c r="C1" s="5"/>
      <c r="D1" s="22"/>
    </row>
    <row r="2" spans="1:4" customFormat="1" ht="14.4"/>
    <row r="3" spans="1:4" customFormat="1" ht="14.4">
      <c r="A3" s="57" t="s">
        <v>69</v>
      </c>
      <c r="B3" s="57"/>
      <c r="C3" s="57"/>
      <c r="D3" s="57"/>
    </row>
    <row r="4" spans="1:4" s="23" customFormat="1" ht="12" customHeight="1">
      <c r="A4" s="56" t="s">
        <v>96</v>
      </c>
      <c r="B4" s="56"/>
      <c r="C4" s="56"/>
      <c r="D4" s="56"/>
    </row>
    <row r="5" spans="1:4" ht="54" thickBot="1">
      <c r="A5" s="37" t="s">
        <v>11</v>
      </c>
      <c r="B5" s="15" t="s">
        <v>96</v>
      </c>
      <c r="C5" s="15" t="s">
        <v>97</v>
      </c>
    </row>
    <row r="6" spans="1:4" ht="14.4">
      <c r="A6" s="58" t="s">
        <v>70</v>
      </c>
      <c r="B6" s="58"/>
      <c r="C6" s="25"/>
    </row>
    <row r="7" spans="1:4" ht="20.100000000000001" customHeight="1">
      <c r="A7" s="26" t="s">
        <v>71</v>
      </c>
      <c r="B7" s="132">
        <f>271637+2932-11147</f>
        <v>263422</v>
      </c>
      <c r="C7" s="132">
        <f>340140+37437+8750</f>
        <v>386327</v>
      </c>
    </row>
    <row r="8" spans="1:4" ht="20.100000000000001" customHeight="1">
      <c r="A8" s="26" t="s">
        <v>72</v>
      </c>
      <c r="B8" s="132">
        <v>-122703</v>
      </c>
      <c r="C8" s="132">
        <v>-280168</v>
      </c>
    </row>
    <row r="9" spans="1:4" ht="20.100000000000001" customHeight="1">
      <c r="A9" s="26" t="s">
        <v>73</v>
      </c>
      <c r="B9" s="132">
        <f>-24287-4045</f>
        <v>-28332</v>
      </c>
      <c r="C9" s="132">
        <f>-1528-59190</f>
        <v>-60718</v>
      </c>
    </row>
    <row r="10" spans="1:4" ht="20.100000000000001" customHeight="1">
      <c r="A10" s="26" t="s">
        <v>74</v>
      </c>
      <c r="B10" s="132">
        <f>-878713-4578</f>
        <v>-883291</v>
      </c>
      <c r="C10" s="132">
        <v>-154036</v>
      </c>
    </row>
    <row r="11" spans="1:4" ht="20.100000000000001" customHeight="1">
      <c r="A11" s="26" t="s">
        <v>75</v>
      </c>
      <c r="B11" s="132">
        <v>989062</v>
      </c>
      <c r="C11" s="132">
        <f>47080-1438</f>
        <v>45642</v>
      </c>
    </row>
    <row r="12" spans="1:4" ht="20.100000000000001" customHeight="1">
      <c r="A12" s="26" t="s">
        <v>76</v>
      </c>
      <c r="B12" s="132">
        <f>-141176-32512</f>
        <v>-173688</v>
      </c>
      <c r="C12" s="132">
        <f>-116750-108609</f>
        <v>-225359</v>
      </c>
    </row>
    <row r="13" spans="1:4" ht="44.25" customHeight="1">
      <c r="A13" s="28" t="s">
        <v>77</v>
      </c>
      <c r="B13" s="133">
        <f>SUM(B7:B12)</f>
        <v>44470</v>
      </c>
      <c r="C13" s="133">
        <f>SUM(C7:C12)</f>
        <v>-288312</v>
      </c>
    </row>
    <row r="14" spans="1:4" ht="20.100000000000001" customHeight="1">
      <c r="A14" s="26" t="s">
        <v>78</v>
      </c>
      <c r="B14" s="132">
        <v>-94591</v>
      </c>
      <c r="C14" s="27"/>
    </row>
    <row r="15" spans="1:4" ht="20.100000000000001" customHeight="1" thickBot="1">
      <c r="A15" s="29" t="s">
        <v>46</v>
      </c>
      <c r="B15" s="30"/>
      <c r="C15" s="30"/>
    </row>
    <row r="16" spans="1:4" ht="29.25" customHeight="1" thickBot="1">
      <c r="A16" s="31" t="s">
        <v>79</v>
      </c>
      <c r="B16" s="32">
        <f>SUM(B13:B15)</f>
        <v>-50121</v>
      </c>
      <c r="C16" s="32">
        <f>SUM(C13:C15)</f>
        <v>-288312</v>
      </c>
    </row>
    <row r="17" spans="1:4" ht="20.100000000000001" customHeight="1">
      <c r="A17" s="26"/>
      <c r="B17" s="27"/>
      <c r="C17" s="27"/>
    </row>
    <row r="18" spans="1:4" ht="30.75" customHeight="1">
      <c r="A18" s="28" t="s">
        <v>80</v>
      </c>
      <c r="B18" s="27"/>
      <c r="C18" s="27"/>
    </row>
    <row r="19" spans="1:4" ht="20.100000000000001" customHeight="1">
      <c r="A19" s="26" t="s">
        <v>81</v>
      </c>
      <c r="B19" s="27"/>
      <c r="C19" s="27"/>
    </row>
    <row r="20" spans="1:4" ht="20.100000000000001" customHeight="1" thickBot="1">
      <c r="A20" s="29" t="s">
        <v>82</v>
      </c>
      <c r="B20" s="30" t="s">
        <v>63</v>
      </c>
      <c r="C20" s="30" t="s">
        <v>63</v>
      </c>
    </row>
    <row r="21" spans="1:4" ht="33" customHeight="1" thickBot="1">
      <c r="A21" s="31" t="s">
        <v>83</v>
      </c>
      <c r="B21" s="32">
        <f>SUM(B19:B20)</f>
        <v>0</v>
      </c>
      <c r="C21" s="32">
        <f>SUM(C19:C20)</f>
        <v>0</v>
      </c>
    </row>
    <row r="22" spans="1:4" ht="20.100000000000001" customHeight="1">
      <c r="A22" s="33"/>
      <c r="B22" s="27"/>
      <c r="C22" s="27"/>
    </row>
    <row r="23" spans="1:4" ht="20.100000000000001" customHeight="1">
      <c r="A23" s="28" t="s">
        <v>84</v>
      </c>
      <c r="B23" s="27"/>
      <c r="C23" s="27"/>
    </row>
    <row r="24" spans="1:4" ht="20.100000000000001" customHeight="1">
      <c r="A24" s="26" t="s">
        <v>85</v>
      </c>
      <c r="B24" s="27"/>
      <c r="C24" s="132">
        <v>94658</v>
      </c>
    </row>
    <row r="25" spans="1:4" ht="20.100000000000001" customHeight="1">
      <c r="A25" s="26" t="s">
        <v>86</v>
      </c>
      <c r="B25" s="27"/>
      <c r="C25" s="27"/>
    </row>
    <row r="26" spans="1:4" ht="20.100000000000001" customHeight="1" thickBot="1">
      <c r="A26" s="26" t="s">
        <v>87</v>
      </c>
      <c r="B26" s="27"/>
      <c r="C26" s="27"/>
    </row>
    <row r="27" spans="1:4" ht="32.25" customHeight="1" thickBot="1">
      <c r="A27" s="34" t="s">
        <v>88</v>
      </c>
      <c r="B27" s="35">
        <f>SUM(B24:B26)</f>
        <v>0</v>
      </c>
      <c r="C27" s="134">
        <f>SUM(C24:C26)</f>
        <v>94658</v>
      </c>
    </row>
    <row r="28" spans="1:4" ht="20.100000000000001" customHeight="1">
      <c r="A28" s="33"/>
      <c r="B28" s="27"/>
      <c r="C28" s="27"/>
    </row>
    <row r="29" spans="1:4" ht="20.100000000000001" customHeight="1" thickBot="1">
      <c r="A29" s="31" t="s">
        <v>89</v>
      </c>
      <c r="B29" s="32">
        <f>B27+B21+B16</f>
        <v>-50121</v>
      </c>
      <c r="C29" s="32">
        <f>C27+C21+C16</f>
        <v>-193654</v>
      </c>
    </row>
    <row r="30" spans="1:4" ht="20.100000000000001" customHeight="1" thickBot="1">
      <c r="A30" s="31" t="s">
        <v>90</v>
      </c>
      <c r="B30" s="32">
        <v>50268</v>
      </c>
      <c r="C30" s="32">
        <v>206797</v>
      </c>
    </row>
    <row r="31" spans="1:4" ht="20.100000000000001" customHeight="1" thickBot="1">
      <c r="A31" s="31" t="s">
        <v>91</v>
      </c>
      <c r="B31" s="32">
        <f>SUM(B29:B30)</f>
        <v>147</v>
      </c>
      <c r="C31" s="32">
        <f>SUM(C29:C30)</f>
        <v>13143</v>
      </c>
      <c r="D31" s="36"/>
    </row>
    <row r="33" spans="1:3" customFormat="1" ht="20.399999999999999" customHeight="1">
      <c r="A33" s="7" t="s">
        <v>65</v>
      </c>
      <c r="B33" s="135"/>
      <c r="C33" s="7" t="s">
        <v>66</v>
      </c>
    </row>
    <row r="34" spans="1:3" s="21" customFormat="1" ht="57" customHeight="1">
      <c r="A34" s="14" t="s">
        <v>61</v>
      </c>
      <c r="B34" s="20"/>
      <c r="C34" s="14" t="s">
        <v>50</v>
      </c>
    </row>
    <row r="35" spans="1:3">
      <c r="B35" s="36"/>
    </row>
    <row r="37" spans="1:3">
      <c r="B37" s="36"/>
    </row>
  </sheetData>
  <mergeCells count="2">
    <mergeCell ref="A6:B6"/>
    <mergeCell ref="A3:D3"/>
  </mergeCells>
  <printOptions horizontalCentered="1"/>
  <pageMargins left="0.47244094488188981" right="0.35433070866141736" top="0.3937007874015748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"/>
  <sheetViews>
    <sheetView zoomScaleSheetLayoutView="100" workbookViewId="0">
      <selection activeCell="D15" sqref="D15"/>
    </sheetView>
  </sheetViews>
  <sheetFormatPr defaultColWidth="9.109375" defaultRowHeight="13.2"/>
  <cols>
    <col min="1" max="1" width="25.6640625" style="48" customWidth="1"/>
    <col min="2" max="2" width="5.88671875" style="48" bestFit="1" customWidth="1"/>
    <col min="3" max="3" width="18.88671875" style="48" customWidth="1"/>
    <col min="4" max="5" width="15.6640625" style="48" customWidth="1"/>
    <col min="6" max="16384" width="9.109375" style="48"/>
  </cols>
  <sheetData>
    <row r="1" spans="1:5" customFormat="1" ht="14.4">
      <c r="A1" s="19" t="s">
        <v>92</v>
      </c>
      <c r="B1" s="5"/>
      <c r="C1" s="5"/>
      <c r="D1" s="22" t="s">
        <v>53</v>
      </c>
    </row>
    <row r="2" spans="1:5">
      <c r="A2" s="46"/>
      <c r="B2" s="47"/>
      <c r="C2" s="47"/>
      <c r="D2" s="1"/>
      <c r="E2" s="46"/>
    </row>
    <row r="3" spans="1:5" ht="14.4">
      <c r="A3" s="59" t="s">
        <v>7</v>
      </c>
      <c r="B3" s="59"/>
      <c r="C3" s="59"/>
      <c r="D3" s="59"/>
      <c r="E3" s="60"/>
    </row>
    <row r="4" spans="1:5" customFormat="1" ht="14.4">
      <c r="A4" s="57" t="str">
        <f>'ОСД '!A4:D4</f>
        <v>За 6  месяцев, закончившиеся 30 июня  2025 года</v>
      </c>
      <c r="B4" s="57"/>
      <c r="C4" s="57"/>
      <c r="D4" s="65"/>
      <c r="E4" s="65"/>
    </row>
    <row r="5" spans="1:5">
      <c r="A5" s="47"/>
      <c r="B5" s="47"/>
      <c r="C5" s="47"/>
      <c r="D5" s="47"/>
      <c r="E5" s="49"/>
    </row>
    <row r="6" spans="1:5" ht="12.75" customHeight="1">
      <c r="A6" s="63" t="s">
        <v>11</v>
      </c>
      <c r="B6" s="61" t="s">
        <v>12</v>
      </c>
      <c r="C6" s="61" t="s">
        <v>24</v>
      </c>
      <c r="D6" s="61" t="s">
        <v>25</v>
      </c>
      <c r="E6" s="61" t="s">
        <v>43</v>
      </c>
    </row>
    <row r="7" spans="1:5">
      <c r="A7" s="64"/>
      <c r="B7" s="62"/>
      <c r="C7" s="62"/>
      <c r="D7" s="62"/>
      <c r="E7" s="62"/>
    </row>
    <row r="8" spans="1:5">
      <c r="A8" s="2"/>
      <c r="B8" s="40"/>
      <c r="C8" s="42"/>
      <c r="D8" s="42"/>
      <c r="E8" s="11"/>
    </row>
    <row r="9" spans="1:5">
      <c r="A9" s="17" t="s">
        <v>64</v>
      </c>
      <c r="B9" s="38"/>
      <c r="C9" s="50">
        <v>214732</v>
      </c>
      <c r="D9" s="50">
        <v>33628</v>
      </c>
      <c r="E9" s="50">
        <f>C9+D9</f>
        <v>248360</v>
      </c>
    </row>
    <row r="10" spans="1:5">
      <c r="A10" s="3"/>
      <c r="B10" s="40"/>
      <c r="C10" s="11"/>
      <c r="D10" s="11"/>
      <c r="E10" s="11"/>
    </row>
    <row r="11" spans="1:5">
      <c r="A11" s="16" t="s">
        <v>44</v>
      </c>
      <c r="B11" s="43"/>
      <c r="C11" s="12">
        <v>0</v>
      </c>
      <c r="D11" s="18">
        <f>'ОСД '!C23</f>
        <v>80948.712999999931</v>
      </c>
      <c r="E11" s="12">
        <f>C11+D11</f>
        <v>80948.712999999931</v>
      </c>
    </row>
    <row r="12" spans="1:5" ht="27" customHeight="1">
      <c r="A12" s="16" t="s">
        <v>45</v>
      </c>
      <c r="B12" s="43"/>
      <c r="C12" s="12">
        <v>0</v>
      </c>
      <c r="D12" s="12">
        <f>D11</f>
        <v>80948.712999999931</v>
      </c>
      <c r="E12" s="12">
        <f>C12+D12</f>
        <v>80948.712999999931</v>
      </c>
    </row>
    <row r="13" spans="1:5" ht="15" customHeight="1">
      <c r="A13" s="3" t="s">
        <v>59</v>
      </c>
      <c r="B13" s="40"/>
      <c r="C13" s="11"/>
      <c r="D13" s="11">
        <v>0</v>
      </c>
      <c r="E13" s="11">
        <v>0</v>
      </c>
    </row>
    <row r="14" spans="1:5" ht="15" customHeight="1">
      <c r="A14" s="51"/>
      <c r="B14" s="52"/>
      <c r="C14" s="53"/>
      <c r="D14" s="53"/>
      <c r="E14" s="53"/>
    </row>
    <row r="15" spans="1:5" ht="15.75" customHeight="1" thickBot="1">
      <c r="A15" s="8" t="s">
        <v>93</v>
      </c>
      <c r="B15" s="45"/>
      <c r="C15" s="54">
        <f>C9+C12-C13</f>
        <v>214732</v>
      </c>
      <c r="D15" s="54">
        <f t="shared" ref="D15:E15" si="0">D9+D12-D13</f>
        <v>114576.71299999993</v>
      </c>
      <c r="E15" s="54">
        <f t="shared" si="0"/>
        <v>329308.71299999993</v>
      </c>
    </row>
    <row r="16" spans="1:5" ht="15" customHeight="1">
      <c r="A16" s="2"/>
      <c r="B16" s="40"/>
      <c r="C16" s="55"/>
      <c r="D16" s="13"/>
      <c r="E16" s="13"/>
    </row>
    <row r="17" spans="1:5" customFormat="1" ht="14.4">
      <c r="A17" s="4"/>
      <c r="B17" s="4"/>
      <c r="C17" s="4"/>
    </row>
    <row r="18" spans="1:5" customFormat="1" ht="14.4">
      <c r="A18" s="4"/>
      <c r="B18" s="4"/>
      <c r="C18" s="4"/>
    </row>
    <row r="19" spans="1:5" customFormat="1" ht="14.4">
      <c r="A19" s="3" t="s">
        <v>51</v>
      </c>
      <c r="B19" s="3"/>
      <c r="C19" s="44"/>
      <c r="E19" s="3" t="s">
        <v>49</v>
      </c>
    </row>
    <row r="20" spans="1:5" customFormat="1" ht="14.4">
      <c r="A20" s="7" t="s">
        <v>65</v>
      </c>
      <c r="B20" s="7"/>
      <c r="C20" s="6"/>
      <c r="E20" s="7" t="s">
        <v>66</v>
      </c>
    </row>
    <row r="21" spans="1:5" s="21" customFormat="1" ht="57" customHeight="1">
      <c r="A21" s="14" t="s">
        <v>61</v>
      </c>
      <c r="B21" s="14"/>
      <c r="C21" s="20"/>
      <c r="E21" s="14" t="s">
        <v>50</v>
      </c>
    </row>
  </sheetData>
  <mergeCells count="7">
    <mergeCell ref="A3:E3"/>
    <mergeCell ref="E6:E7"/>
    <mergeCell ref="A6:A7"/>
    <mergeCell ref="B6:B7"/>
    <mergeCell ref="D6:D7"/>
    <mergeCell ref="C6:C7"/>
    <mergeCell ref="A4:E4"/>
  </mergeCell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ОФП </vt:lpstr>
      <vt:lpstr>ОСД </vt:lpstr>
      <vt:lpstr>ОДДС</vt:lpstr>
      <vt:lpstr>ОИК</vt:lpstr>
      <vt:lpstr>ОДДС!_Hlk38608682</vt:lpstr>
      <vt:lpstr>'ОФП '!OLE_LINK1</vt:lpstr>
      <vt:lpstr>ОИК!Заголовки_для_печати</vt:lpstr>
      <vt:lpstr>'ОСД '!Заголовки_для_печати</vt:lpstr>
      <vt:lpstr>'ОФП '!Заголовки_для_печати</vt:lpstr>
      <vt:lpstr>ОИК!Область_печати</vt:lpstr>
      <vt:lpstr>'ОСД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Yuliya.Kolossova</dc:creator>
  <cp:lastModifiedBy>Айсауле Бисенгалиева</cp:lastModifiedBy>
  <cp:lastPrinted>2019-05-06T08:32:18Z</cp:lastPrinted>
  <dcterms:created xsi:type="dcterms:W3CDTF">2016-05-13T18:34:15Z</dcterms:created>
  <dcterms:modified xsi:type="dcterms:W3CDTF">2025-09-10T11:29:39Z</dcterms:modified>
</cp:coreProperties>
</file>