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K:\KPMG\2023\2Q'23\FS\KASE_AIX\"/>
    </mc:Choice>
  </mc:AlternateContent>
  <xr:revisionPtr revIDLastSave="0" documentId="13_ncr:1_{AB58366E-F768-419E-AC5A-36FEB6D88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" sheetId="5" r:id="rId1"/>
    <sheet name="BS" sheetId="1" r:id="rId2"/>
    <sheet name="CFS" sheetId="3" r:id="rId3"/>
    <sheet name="SCE_2кв. 2023" sheetId="6" r:id="rId4"/>
  </sheet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BS!$D$38</definedName>
    <definedName name="OLE_LINK17" localSheetId="1">BS!$D$41</definedName>
    <definedName name="OLE_LINK5" localSheetId="0">PL!#REF!</definedName>
    <definedName name="OLE_LINK6" localSheetId="0">PL!$E$13</definedName>
    <definedName name="OLE_LINK7" localSheetId="0">PL!$E$23</definedName>
    <definedName name="_xlnm.Print_Area" localSheetId="1">BS!$A$1:$F$59</definedName>
    <definedName name="_xlnm.Print_Area" localSheetId="2">CFS!$A$1:$G$65</definedName>
    <definedName name="_xlnm.Print_Area" localSheetId="0">PL!$A$1:$F$57</definedName>
    <definedName name="_xlnm.Print_Area" localSheetId="3">'SCE_2кв. 2023'!$A$1:$M$40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3" l="1"/>
  <c r="F44" i="3"/>
  <c r="D44" i="3"/>
  <c r="G20" i="6"/>
  <c r="D52" i="3"/>
  <c r="E8" i="5"/>
  <c r="D8" i="5"/>
  <c r="D38" i="1" l="1"/>
  <c r="E36" i="6" l="1"/>
  <c r="D36" i="6"/>
  <c r="C36" i="6"/>
  <c r="H29" i="6" l="1"/>
  <c r="J29" i="6" s="1"/>
  <c r="H35" i="6" l="1"/>
  <c r="J35" i="6" s="1"/>
  <c r="H13" i="6" l="1"/>
  <c r="J13" i="6" s="1"/>
  <c r="E19" i="1" l="1"/>
  <c r="D19" i="1"/>
  <c r="I33" i="6" l="1"/>
  <c r="I36" i="6" s="1"/>
  <c r="F31" i="3" l="1"/>
  <c r="E30" i="1"/>
  <c r="D30" i="1"/>
  <c r="E17" i="6" l="1"/>
  <c r="E21" i="6" s="1"/>
  <c r="D19" i="5" l="1"/>
  <c r="D31" i="3" l="1"/>
  <c r="D25" i="5"/>
  <c r="E19" i="5"/>
  <c r="E41" i="5" l="1"/>
  <c r="F32" i="6" s="1"/>
  <c r="F33" i="6" l="1"/>
  <c r="F36" i="6" s="1"/>
  <c r="H32" i="6"/>
  <c r="J32" i="6" s="1"/>
  <c r="D41" i="5"/>
  <c r="F16" i="6" s="1"/>
  <c r="F17" i="6" l="1"/>
  <c r="F21" i="6" s="1"/>
  <c r="H16" i="6"/>
  <c r="J16" i="6" s="1"/>
  <c r="D42" i="1"/>
  <c r="D44" i="1" l="1"/>
  <c r="D62" i="1"/>
  <c r="D61" i="1"/>
  <c r="D60" i="1"/>
  <c r="H20" i="6"/>
  <c r="J20" i="6" s="1"/>
  <c r="D34" i="3" l="1"/>
  <c r="D53" i="3" l="1"/>
  <c r="D59" i="3" s="1"/>
  <c r="D68" i="3" s="1"/>
  <c r="E25" i="5"/>
  <c r="D10" i="5" l="1"/>
  <c r="D41" i="1"/>
  <c r="D27" i="5" l="1"/>
  <c r="D29" i="5" s="1"/>
  <c r="D32" i="5" l="1"/>
  <c r="D34" i="5" s="1"/>
  <c r="D42" i="5" s="1"/>
  <c r="D45" i="5" s="1"/>
  <c r="D47" i="5" s="1"/>
  <c r="E38" i="1" l="1"/>
  <c r="E42" i="1" l="1"/>
  <c r="E41" i="1"/>
  <c r="E10" i="5"/>
  <c r="E44" i="1" l="1"/>
  <c r="E61" i="1"/>
  <c r="E62" i="1"/>
  <c r="E60" i="1"/>
  <c r="F34" i="3"/>
  <c r="F53" i="3" s="1"/>
  <c r="F59" i="3" s="1"/>
  <c r="E46" i="5"/>
  <c r="E27" i="5"/>
  <c r="E29" i="5" s="1"/>
  <c r="E32" i="5" s="1"/>
  <c r="E34" i="5" l="1"/>
  <c r="E42" i="5" l="1"/>
  <c r="E45" i="5" s="1"/>
  <c r="E47" i="5" s="1"/>
  <c r="G31" i="6"/>
  <c r="C17" i="6"/>
  <c r="C21" i="6" s="1"/>
  <c r="H31" i="6" l="1"/>
  <c r="G33" i="6"/>
  <c r="G36" i="6" s="1"/>
  <c r="F6" i="3"/>
  <c r="D6" i="3"/>
  <c r="J31" i="6" l="1"/>
  <c r="J33" i="6" s="1"/>
  <c r="J36" i="6" s="1"/>
  <c r="H33" i="6"/>
  <c r="H36" i="6" s="1"/>
  <c r="I15" i="6"/>
  <c r="D17" i="6" l="1"/>
  <c r="D21" i="6" s="1"/>
  <c r="I17" i="6" l="1"/>
  <c r="I21" i="6" s="1"/>
  <c r="G15" i="6" l="1"/>
  <c r="G17" i="6" l="1"/>
  <c r="G21" i="6" s="1"/>
  <c r="H15" i="6"/>
  <c r="J15" i="6" l="1"/>
  <c r="J17" i="6" s="1"/>
  <c r="J21" i="6" s="1"/>
  <c r="H17" i="6"/>
  <c r="H21" i="6" s="1"/>
</calcChain>
</file>

<file path=xl/sharedStrings.xml><?xml version="1.0" encoding="utf-8"?>
<sst xmlns="http://schemas.openxmlformats.org/spreadsheetml/2006/main" count="217" uniqueCount="167">
  <si>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</si>
  <si>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</si>
  <si>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</si>
  <si>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</si>
  <si>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</si>
  <si>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</si>
  <si>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</si>
  <si>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</si>
  <si>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</si>
  <si>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</si>
  <si>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</si>
  <si>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</si>
  <si>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</si>
  <si>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</si>
  <si>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</si>
  <si>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</si>
  <si>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</si>
  <si>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</si>
  <si>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</si>
  <si>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</si>
  <si>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</si>
  <si>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</si>
  <si>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</si>
  <si>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</si>
  <si>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</si>
  <si>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</si>
  <si>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</si>
  <si>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</si>
  <si>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</si>
  <si>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</si>
  <si>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</si>
  <si>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</si>
  <si>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</si>
  <si>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</si>
  <si>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</si>
  <si>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</si>
  <si>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</si>
  <si>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</si>
  <si>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</si>
  <si>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</si>
  <si>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</si>
  <si>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</si>
  <si>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</si>
  <si>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</si>
  <si>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</si>
  <si>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</si>
  <si>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</si>
  <si>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</si>
  <si>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</si>
  <si>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</si>
  <si>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</si>
  <si>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</si>
  <si>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</si>
  <si>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</si>
  <si>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</si>
  <si>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</si>
  <si>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</si>
  <si>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</si>
  <si>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</si>
  <si>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</si>
  <si>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</si>
  <si>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</si>
  <si>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</si>
  <si>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</si>
  <si>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</si>
  <si>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</si>
  <si>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</si>
  <si>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</si>
  <si>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</si>
  <si>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</si>
  <si>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</si>
  <si>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</si>
  <si>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</si>
  <si>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Погашение инвестиционных ценных бумаг, оцениваемых по справедливой стоимости через прочий совокупный доход</t>
  </si>
  <si>
    <t>Продажа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</si>
  <si>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</si>
  <si>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</si>
  <si>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</si>
  <si>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</si>
  <si>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</si>
  <si>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</si>
  <si>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</si>
  <si>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- чистое изменение справедливой стоимости инвестиционных ценных бумаг, оцениваемых по ССПСД</t>
  </si>
  <si>
    <t>- подоходный налог, относящийся к компонентам прочего совокупного дохода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</si>
  <si>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</si>
  <si>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</si>
  <si>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</si>
  <si>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</si>
  <si>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</si>
  <si>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</si>
  <si>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Погашение обязательств по аренде</t>
  </si>
  <si>
    <t>Выплата дивидендов (не аудировано)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</si>
  <si>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</si>
  <si>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</si>
  <si>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</si>
  <si>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</si>
  <si>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</si>
  <si>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</si>
  <si>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</si>
  <si>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</si>
  <si>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</si>
  <si>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</si>
  <si>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</si>
  <si>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</si>
  <si>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</si>
  <si>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</si>
  <si>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</si>
  <si>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</si>
  <si>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</si>
  <si>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</si>
  <si>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</si>
  <si>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</si>
  <si>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</si>
  <si>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</si>
  <si>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</si>
  <si>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</si>
  <si>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</si>
  <si>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- 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</si>
  <si>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Чистые поступления по операциям с иностранной валютой</t>
  </si>
  <si>
    <t>Расходы по кредитным убыткам</t>
  </si>
  <si>
    <t>Приобретение инвестиционных ценных бумаг, оцениваемых по амортизированной стоимости</t>
  </si>
  <si>
    <t>стр 1 из 4</t>
  </si>
  <si>
    <t>стр 2 из 4</t>
  </si>
  <si>
    <t>стр 3 из 4</t>
  </si>
  <si>
    <t>стр 4 из 4</t>
  </si>
  <si>
    <t>Погашение инвестиционных ценных бумаг, оцениваемых по амортизированной стоимости</t>
  </si>
  <si>
    <t>Прим.</t>
  </si>
  <si>
    <t>На 1 января 2022 года</t>
  </si>
  <si>
    <t>Погашение субординированного долга</t>
  </si>
  <si>
    <t>________________________________</t>
  </si>
  <si>
    <t>Чистое изменение денежных средств и их эквивалентов</t>
  </si>
  <si>
    <t>Дыканбаева А.М.</t>
  </si>
  <si>
    <t>Первый Заместитель Председателя Правления (CFO)</t>
  </si>
  <si>
    <t>На 31 декабря 2022 года</t>
  </si>
  <si>
    <t>На 1 января 2023 года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</si>
  <si>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</si>
  <si>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</si>
  <si>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Прочие операционные расходы за минусом доходов полученные/ (выплаченные)</t>
  </si>
  <si>
    <t>Ценные бумаги, оцениваемые по справедливой стоимости через прибыль или убыток</t>
  </si>
  <si>
    <t xml:space="preserve">Прочий совокупный убыток за отчётный период (неаудировано) </t>
  </si>
  <si>
    <t>Итого совокупный доход/ (убыток) за отчётный период (неаудировано)</t>
  </si>
  <si>
    <t>Чистый реализованный (убыток)/доход по финансовым инструментам, оцениваемым по справедливой стоимости через прибыль или убыток</t>
  </si>
  <si>
    <t>Чистое расходование денежных средств в финансовой деятельности</t>
  </si>
  <si>
    <t>Нераспределенная прибыль</t>
  </si>
  <si>
    <t>Чистый (убыток)/доход по операциям с финансовыми инструментами, оцениваемыми по справедливой стоимости через прибыль или убыток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</si>
  <si>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</si>
  <si>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Экономия/ (расходы) по корпоративному подоходному налогу</t>
  </si>
  <si>
    <t>Промежуточный сокращенный консолидированный отчет о совокупном доходе за шестимесячный период, завершившийся на 30 июня 2023 года</t>
  </si>
  <si>
    <t>За шестимесячный период, завершившийся на 30 июня 2023 года</t>
  </si>
  <si>
    <t>За шестимесячный период, завершившийся на 30 июня 2022 года</t>
  </si>
  <si>
    <t>Промежуточный сокращенный консолидированный отчет о финансовом положении по состоянию на 30 июня 2023 года</t>
  </si>
  <si>
    <t>На 30 июня 2023 года</t>
  </si>
  <si>
    <t>Промежуточный сокращенный консолидированный отчет о движении денежных средств за шестимесячный период, завершившийся на 30 июня 2023 года</t>
  </si>
  <si>
    <t>Промежуточный сокращенный консолидированный отчет об изменениях в капитале за шестимесячный период, завершившийся на 30 июня 2023 года</t>
  </si>
  <si>
    <t>На 30 июня 2023 года (не аудировано)</t>
  </si>
  <si>
    <t>На 30 июня 2022 года (неаудировано)</t>
  </si>
  <si>
    <t>Поступления от размещения выпущенных долговых ценных бумаг</t>
  </si>
  <si>
    <t>Погашение выпущенных долговых ценных бумаг</t>
  </si>
  <si>
    <t>Дивиденды, выплаченные акционерам Банка</t>
  </si>
  <si>
    <t xml:space="preserve">Оспанова Г.А. </t>
  </si>
  <si>
    <t>и.о Главного бухгалтера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</si>
  <si>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</si>
  <si>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</si>
  <si>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Средства в финансовых организациях</t>
  </si>
  <si>
    <t>Средства банков и прочих финансовых организаций</t>
  </si>
  <si>
    <t>Чистое (расходование)/поступление денежных средств в инвестиционной деятельности</t>
  </si>
  <si>
    <t>Нераспреде-ленная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</si>
</sst>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₽&quot;\-&quot;₽&quot;_);_(@_)"/>
    <numFmt numFmtId="168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5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6" fontId="10" fillId="0" borderId="0" xfId="1" applyNumberFormat="1" applyFont="1" applyFill="1" applyBorder="1" applyAlignment="1">
      <alignment horizontal="left" vertical="center" wrapText="1"/>
    </xf>
    <xf numFmtId="166" fontId="4" fillId="0" borderId="0" xfId="1" applyNumberFormat="1" applyFont="1" applyFill="1"/>
    <xf numFmtId="167" fontId="4" fillId="0" borderId="0" xfId="0" applyNumberFormat="1" applyFont="1"/>
    <xf numFmtId="167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6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7" fontId="4" fillId="0" borderId="0" xfId="1" applyNumberFormat="1" applyFont="1" applyFill="1" applyAlignment="1">
      <alignment horizontal="right" wrapText="1"/>
    </xf>
    <xf numFmtId="166" fontId="6" fillId="0" borderId="0" xfId="1" applyNumberFormat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right" wrapText="1"/>
    </xf>
    <xf numFmtId="167" fontId="6" fillId="0" borderId="0" xfId="1" applyNumberFormat="1" applyFont="1" applyFill="1" applyAlignment="1">
      <alignment horizontal="right" wrapText="1"/>
    </xf>
    <xf numFmtId="167" fontId="4" fillId="0" borderId="1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7" fontId="6" fillId="0" borderId="3" xfId="1" applyNumberFormat="1" applyFont="1" applyFill="1" applyBorder="1" applyAlignment="1">
      <alignment horizontal="right" wrapText="1"/>
    </xf>
    <xf numFmtId="167" fontId="6" fillId="0" borderId="0" xfId="1" applyNumberFormat="1" applyFont="1" applyFill="1" applyBorder="1" applyAlignment="1">
      <alignment horizontal="right" wrapText="1"/>
    </xf>
    <xf numFmtId="167" fontId="12" fillId="0" borderId="0" xfId="0" applyNumberFormat="1" applyFont="1"/>
    <xf numFmtId="166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6" fontId="24" fillId="0" borderId="0" xfId="0" applyNumberFormat="1" applyFont="1"/>
    <xf numFmtId="166" fontId="4" fillId="0" borderId="0" xfId="1" applyNumberFormat="1" applyFont="1" applyFill="1" applyAlignment="1">
      <alignment horizontal="right" wrapText="1"/>
    </xf>
    <xf numFmtId="0" fontId="23" fillId="0" borderId="0" xfId="0" applyFont="1" applyAlignment="1">
      <alignment vertical="center" wrapText="1"/>
    </xf>
    <xf numFmtId="167" fontId="16" fillId="0" borderId="0" xfId="0" applyNumberFormat="1" applyFont="1" applyAlignment="1">
      <alignment horizontal="right" wrapText="1"/>
    </xf>
    <xf numFmtId="166" fontId="19" fillId="0" borderId="3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Fill="1" applyAlignment="1">
      <alignment horizontal="right" vertical="center" wrapText="1"/>
    </xf>
    <xf numFmtId="166" fontId="19" fillId="0" borderId="0" xfId="1" applyNumberFormat="1" applyFont="1" applyFill="1" applyAlignment="1">
      <alignment horizontal="right" vertical="center" wrapText="1"/>
    </xf>
    <xf numFmtId="167" fontId="17" fillId="0" borderId="3" xfId="0" applyNumberFormat="1" applyFont="1" applyBorder="1" applyAlignment="1">
      <alignment horizontal="right" wrapText="1"/>
    </xf>
    <xf numFmtId="167" fontId="17" fillId="0" borderId="0" xfId="0" applyNumberFormat="1" applyFont="1" applyAlignment="1">
      <alignment horizontal="right" wrapText="1"/>
    </xf>
    <xf numFmtId="166" fontId="16" fillId="0" borderId="0" xfId="0" applyNumberFormat="1" applyFont="1" applyAlignment="1">
      <alignment horizontal="right" wrapText="1"/>
    </xf>
    <xf numFmtId="167" fontId="17" fillId="0" borderId="2" xfId="0" applyNumberFormat="1" applyFont="1" applyBorder="1" applyAlignment="1">
      <alignment horizontal="right" wrapText="1"/>
    </xf>
    <xf numFmtId="166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7" fontId="7" fillId="0" borderId="0" xfId="1" applyNumberFormat="1" applyFont="1" applyFill="1"/>
    <xf numFmtId="166" fontId="7" fillId="0" borderId="0" xfId="1" applyNumberFormat="1" applyFont="1" applyFill="1"/>
    <xf numFmtId="3" fontId="7" fillId="0" borderId="0" xfId="1" applyNumberFormat="1" applyFont="1" applyFill="1" applyBorder="1"/>
    <xf numFmtId="167" fontId="7" fillId="0" borderId="0" xfId="1" applyNumberFormat="1" applyFont="1" applyFill="1" applyBorder="1"/>
    <xf numFmtId="3" fontId="8" fillId="0" borderId="4" xfId="1" applyNumberFormat="1" applyFont="1" applyFill="1" applyBorder="1"/>
    <xf numFmtId="167" fontId="8" fillId="0" borderId="4" xfId="1" applyNumberFormat="1" applyFont="1" applyFill="1" applyBorder="1"/>
    <xf numFmtId="166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7" fontId="8" fillId="0" borderId="2" xfId="1" applyNumberFormat="1" applyFont="1" applyFill="1" applyBorder="1"/>
    <xf numFmtId="167" fontId="7" fillId="0" borderId="1" xfId="1" applyNumberFormat="1" applyFont="1" applyFill="1" applyBorder="1"/>
    <xf numFmtId="3" fontId="8" fillId="0" borderId="0" xfId="1" applyNumberFormat="1" applyFont="1" applyFill="1"/>
    <xf numFmtId="167" fontId="8" fillId="0" borderId="0" xfId="1" applyNumberFormat="1" applyFont="1" applyFill="1"/>
    <xf numFmtId="3" fontId="8" fillId="0" borderId="3" xfId="1" applyNumberFormat="1" applyFont="1" applyFill="1" applyBorder="1"/>
    <xf numFmtId="167" fontId="8" fillId="0" borderId="3" xfId="1" applyNumberFormat="1" applyFont="1" applyFill="1" applyBorder="1"/>
    <xf numFmtId="0" fontId="6" fillId="0" borderId="0" xfId="0" applyFont="1" applyAlignment="1">
      <alignment horizontal="right" wrapText="1"/>
    </xf>
    <xf numFmtId="167" fontId="6" fillId="0" borderId="1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wrapText="1"/>
    </xf>
    <xf numFmtId="167" fontId="6" fillId="0" borderId="0" xfId="0" applyNumberFormat="1" applyFont="1" applyAlignment="1">
      <alignment wrapText="1"/>
    </xf>
    <xf numFmtId="166" fontId="4" fillId="0" borderId="0" xfId="1" applyNumberFormat="1" applyFont="1" applyFill="1" applyBorder="1" applyAlignment="1">
      <alignment wrapText="1"/>
    </xf>
    <xf numFmtId="167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wrapText="1"/>
    </xf>
    <xf numFmtId="167" fontId="6" fillId="0" borderId="3" xfId="0" applyNumberFormat="1" applyFont="1" applyBorder="1" applyAlignment="1">
      <alignment wrapText="1"/>
    </xf>
    <xf numFmtId="166" fontId="4" fillId="0" borderId="0" xfId="0" applyNumberFormat="1" applyFont="1" applyAlignment="1">
      <alignment wrapText="1"/>
    </xf>
    <xf numFmtId="167" fontId="6" fillId="0" borderId="2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6" fontId="5" fillId="0" borderId="0" xfId="1" applyNumberFormat="1" applyFont="1" applyFill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wrapText="1"/>
    </xf>
    <xf numFmtId="167" fontId="4" fillId="0" borderId="0" xfId="1" applyNumberFormat="1" applyFont="1" applyFill="1" applyBorder="1" applyAlignment="1">
      <alignment horizontal="right" vertical="center" wrapText="1"/>
    </xf>
    <xf numFmtId="166" fontId="4" fillId="0" borderId="3" xfId="1" applyNumberFormat="1" applyFont="1" applyFill="1" applyBorder="1" applyAlignment="1">
      <alignment horizontal="right" vertical="center" wrapText="1"/>
    </xf>
    <xf numFmtId="166" fontId="4" fillId="0" borderId="2" xfId="1" applyNumberFormat="1" applyFont="1" applyFill="1" applyBorder="1" applyAlignment="1">
      <alignment horizontal="right" vertical="center" wrapText="1"/>
    </xf>
    <xf numFmtId="167" fontId="4" fillId="0" borderId="2" xfId="0" applyNumberFormat="1" applyFont="1" applyBorder="1" applyAlignment="1">
      <alignment wrapText="1"/>
    </xf>
    <xf numFmtId="167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6" fontId="17" fillId="0" borderId="3" xfId="1" applyNumberFormat="1" applyFont="1" applyFill="1" applyBorder="1" applyAlignment="1">
      <alignment horizontal="right" vertical="center" wrapText="1"/>
    </xf>
    <xf numFmtId="166" fontId="16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7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7" fontId="4" fillId="0" borderId="1" xfId="0" applyNumberFormat="1" applyFont="1" applyBorder="1" applyAlignment="1">
      <alignment vertical="center" wrapText="1"/>
    </xf>
    <xf numFmtId="166" fontId="6" fillId="0" borderId="0" xfId="0" applyNumberFormat="1" applyFont="1" applyAlignment="1">
      <alignment wrapText="1"/>
    </xf>
    <xf numFmtId="168" fontId="4" fillId="0" borderId="0" xfId="1" applyNumberFormat="1" applyFont="1" applyFill="1" applyAlignment="1">
      <alignment horizontal="right" wrapText="1"/>
    </xf>
    <xf numFmtId="167" fontId="4" fillId="0" borderId="2" xfId="1" applyNumberFormat="1" applyFont="1" applyFill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wrapText="1"/>
    </xf>
    <xf numFmtId="167" fontId="4" fillId="0" borderId="1" xfId="0" applyNumberFormat="1" applyFont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right" wrapText="1"/>
    </xf>
    <xf numFmtId="0" fontId="11" fillId="0" borderId="0" xfId="0" applyFont="1"/>
    <xf numFmtId="0" fontId="11" fillId="0" borderId="0" xfId="2" applyFont="1"/>
    <xf numFmtId="0" fontId="25" fillId="0" borderId="0" xfId="2" applyFont="1"/>
    <xf numFmtId="3" fontId="11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view="pageBreakPreview" zoomScale="70" zoomScaleNormal="80" zoomScaleSheetLayoutView="70" workbookViewId="0">
      <selection activeCell="B10" sqref="B10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30" customWidth="1"/>
    <col min="4" max="4" width="32" style="118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36</v>
      </c>
    </row>
    <row r="2" spans="2:8" x14ac:dyDescent="0.2">
      <c r="E2" s="42" t="s">
        <v>147</v>
      </c>
    </row>
    <row r="3" spans="2:8" ht="7.9" customHeight="1" x14ac:dyDescent="0.2">
      <c r="E3" s="42"/>
    </row>
    <row r="4" spans="2:8" ht="14.25" customHeight="1" x14ac:dyDescent="0.2">
      <c r="E4" s="42" t="s">
        <v>35</v>
      </c>
    </row>
    <row r="5" spans="2:8" ht="18" customHeight="1" x14ac:dyDescent="0.2">
      <c r="B5" s="48"/>
      <c r="C5" s="131"/>
      <c r="D5" s="119"/>
      <c r="E5" s="47"/>
    </row>
    <row r="6" spans="2:8" ht="75" customHeight="1" x14ac:dyDescent="0.2">
      <c r="B6" s="48"/>
      <c r="C6" s="132" t="s">
        <v>126</v>
      </c>
      <c r="D6" s="112" t="s">
        <v>148</v>
      </c>
      <c r="E6" s="43" t="s">
        <v>149</v>
      </c>
    </row>
    <row r="7" spans="2:8" x14ac:dyDescent="0.2">
      <c r="B7" s="48"/>
      <c r="C7" s="133"/>
      <c r="D7" s="113" t="s">
        <v>37</v>
      </c>
      <c r="E7" s="44" t="s">
        <v>37</v>
      </c>
    </row>
    <row r="8" spans="2:8" ht="15.75" customHeight="1" x14ac:dyDescent="0.2">
      <c r="B8" s="49" t="s">
        <v>39</v>
      </c>
      <c r="C8" s="131">
        <v>4</v>
      </c>
      <c r="D8" s="62">
        <f>169211+1428</f>
        <v>170639</v>
      </c>
      <c r="E8" s="62">
        <f>113024+810</f>
        <v>113834</v>
      </c>
      <c r="F8" s="15"/>
      <c r="G8" s="15"/>
      <c r="H8" s="13"/>
    </row>
    <row r="9" spans="2:8" ht="15.75" customHeight="1" x14ac:dyDescent="0.2">
      <c r="B9" s="49" t="s">
        <v>40</v>
      </c>
      <c r="C9" s="131">
        <v>4</v>
      </c>
      <c r="D9" s="62">
        <v>-82970</v>
      </c>
      <c r="E9" s="62">
        <v>-57186</v>
      </c>
      <c r="F9" s="15"/>
      <c r="G9" s="15"/>
      <c r="H9" s="13"/>
    </row>
    <row r="10" spans="2:8" ht="15.75" customHeight="1" x14ac:dyDescent="0.25">
      <c r="B10" s="45" t="s">
        <v>41</v>
      </c>
      <c r="C10" s="134">
        <v>4</v>
      </c>
      <c r="D10" s="114">
        <f>SUM(D8:D9)</f>
        <v>87669</v>
      </c>
      <c r="E10" s="63">
        <f>SUM(E8:E9)</f>
        <v>56648</v>
      </c>
      <c r="F10" s="15"/>
      <c r="G10" s="15"/>
      <c r="H10" s="13"/>
    </row>
    <row r="11" spans="2:8" ht="8.25" customHeight="1" x14ac:dyDescent="0.25">
      <c r="B11" s="45" t="s">
        <v>0</v>
      </c>
      <c r="C11" s="134"/>
      <c r="D11" s="115"/>
      <c r="E11" s="64"/>
      <c r="F11" s="15"/>
      <c r="G11" s="15"/>
      <c r="H11" s="13"/>
    </row>
    <row r="12" spans="2:8" ht="15.75" x14ac:dyDescent="0.25">
      <c r="B12" s="45"/>
      <c r="C12" s="134"/>
      <c r="D12" s="116"/>
      <c r="E12" s="65"/>
      <c r="F12" s="15"/>
      <c r="G12" s="15"/>
      <c r="H12" s="13"/>
    </row>
    <row r="13" spans="2:8" x14ac:dyDescent="0.2">
      <c r="B13" s="49" t="s">
        <v>42</v>
      </c>
      <c r="C13" s="131">
        <v>5</v>
      </c>
      <c r="D13" s="62">
        <v>17388</v>
      </c>
      <c r="E13" s="62">
        <v>16547</v>
      </c>
      <c r="F13" s="15"/>
      <c r="G13" s="15"/>
      <c r="H13" s="13"/>
    </row>
    <row r="14" spans="2:8" x14ac:dyDescent="0.2">
      <c r="B14" s="49" t="s">
        <v>43</v>
      </c>
      <c r="C14" s="131">
        <v>5</v>
      </c>
      <c r="D14" s="62">
        <v>-6946</v>
      </c>
      <c r="E14" s="62">
        <v>-5508</v>
      </c>
      <c r="F14" s="15"/>
      <c r="G14" s="15"/>
      <c r="H14" s="13"/>
    </row>
    <row r="15" spans="2:8" ht="30" x14ac:dyDescent="0.2">
      <c r="B15" s="49" t="s">
        <v>144</v>
      </c>
      <c r="C15" s="131"/>
      <c r="D15" s="62">
        <v>-394</v>
      </c>
      <c r="E15" s="62">
        <v>4091</v>
      </c>
      <c r="F15" s="15"/>
      <c r="G15" s="15"/>
    </row>
    <row r="16" spans="2:8" ht="45.75" customHeight="1" x14ac:dyDescent="0.2">
      <c r="B16" s="49" t="s">
        <v>145</v>
      </c>
      <c r="C16" s="131"/>
      <c r="D16" s="62">
        <v>925</v>
      </c>
      <c r="E16" s="62">
        <v>21</v>
      </c>
      <c r="F16" s="15"/>
      <c r="G16" s="15"/>
      <c r="H16" s="13"/>
    </row>
    <row r="17" spans="1:15" x14ac:dyDescent="0.2">
      <c r="B17" s="49" t="s">
        <v>116</v>
      </c>
      <c r="C17" s="131">
        <v>6</v>
      </c>
      <c r="D17" s="62">
        <v>17533</v>
      </c>
      <c r="E17" s="62">
        <v>23512</v>
      </c>
      <c r="F17" s="15"/>
      <c r="G17" s="15"/>
    </row>
    <row r="18" spans="1:15" x14ac:dyDescent="0.2">
      <c r="B18" s="49" t="s">
        <v>81</v>
      </c>
      <c r="C18" s="131">
        <v>9</v>
      </c>
      <c r="D18" s="62">
        <v>3500</v>
      </c>
      <c r="E18" s="62">
        <v>2153</v>
      </c>
      <c r="F18" s="15"/>
      <c r="G18" s="15"/>
      <c r="H18" s="13"/>
    </row>
    <row r="19" spans="1:15" ht="18" customHeight="1" x14ac:dyDescent="0.25">
      <c r="B19" s="45" t="s">
        <v>44</v>
      </c>
      <c r="C19" s="134"/>
      <c r="D19" s="66">
        <f>SUM(D13:D18)</f>
        <v>32006</v>
      </c>
      <c r="E19" s="66">
        <f>SUM(E13:E18)</f>
        <v>40816</v>
      </c>
      <c r="F19" s="15"/>
      <c r="G19" s="15"/>
      <c r="H19" s="13"/>
    </row>
    <row r="20" spans="1:15" ht="9.75" customHeight="1" x14ac:dyDescent="0.25">
      <c r="B20" s="45" t="s">
        <v>0</v>
      </c>
      <c r="C20" s="134"/>
      <c r="D20" s="115"/>
      <c r="E20" s="64"/>
      <c r="F20" s="15"/>
      <c r="G20" s="15"/>
      <c r="H20" s="13"/>
    </row>
    <row r="21" spans="1:15" x14ac:dyDescent="0.2">
      <c r="B21" s="49" t="s">
        <v>119</v>
      </c>
      <c r="C21" s="131">
        <v>7</v>
      </c>
      <c r="D21" s="62">
        <v>-22752</v>
      </c>
      <c r="E21" s="62">
        <v>-11009</v>
      </c>
      <c r="F21" s="15"/>
      <c r="G21" s="15"/>
      <c r="H21" s="13"/>
    </row>
    <row r="22" spans="1:15" ht="30" x14ac:dyDescent="0.2">
      <c r="B22" s="52" t="s">
        <v>135</v>
      </c>
      <c r="C22" s="131">
        <v>17</v>
      </c>
      <c r="D22" s="62">
        <v>-1676</v>
      </c>
      <c r="E22" s="62">
        <v>-1674</v>
      </c>
      <c r="F22" s="15"/>
      <c r="G22" s="15"/>
      <c r="H22" s="13"/>
    </row>
    <row r="23" spans="1:15" s="18" customFormat="1" x14ac:dyDescent="0.2">
      <c r="A23" s="40"/>
      <c r="B23" s="49" t="s">
        <v>45</v>
      </c>
      <c r="C23" s="131">
        <v>8</v>
      </c>
      <c r="D23" s="62">
        <v>-35501</v>
      </c>
      <c r="E23" s="62">
        <v>-31312</v>
      </c>
      <c r="F23" s="15"/>
      <c r="G23" s="15"/>
      <c r="H23" s="3"/>
      <c r="I23" s="3"/>
      <c r="J23" s="3"/>
      <c r="K23" s="3"/>
      <c r="L23" s="3"/>
      <c r="M23" s="3"/>
      <c r="N23" s="3"/>
      <c r="O23" s="3"/>
    </row>
    <row r="24" spans="1:15" s="18" customFormat="1" x14ac:dyDescent="0.2">
      <c r="A24" s="40"/>
      <c r="B24" s="49" t="s">
        <v>80</v>
      </c>
      <c r="C24" s="131">
        <v>9</v>
      </c>
      <c r="D24" s="62">
        <v>-2854</v>
      </c>
      <c r="E24" s="62">
        <v>-3471</v>
      </c>
      <c r="F24" s="15"/>
      <c r="G24" s="15"/>
      <c r="H24" s="3"/>
      <c r="I24" s="3"/>
      <c r="J24" s="3"/>
      <c r="K24" s="3"/>
      <c r="L24" s="3"/>
      <c r="M24" s="3"/>
      <c r="N24" s="3"/>
      <c r="O24" s="3"/>
    </row>
    <row r="25" spans="1:15" ht="21" customHeight="1" x14ac:dyDescent="0.25">
      <c r="B25" s="45" t="s">
        <v>46</v>
      </c>
      <c r="C25" s="134"/>
      <c r="D25" s="66">
        <f>SUM(D21:D24)</f>
        <v>-62783</v>
      </c>
      <c r="E25" s="66">
        <f>SUM(E21:E24)</f>
        <v>-47466</v>
      </c>
      <c r="F25" s="15"/>
      <c r="G25" s="15"/>
      <c r="H25" s="13"/>
    </row>
    <row r="26" spans="1:15" ht="9.75" customHeight="1" x14ac:dyDescent="0.25">
      <c r="B26" s="45" t="s">
        <v>0</v>
      </c>
      <c r="C26" s="134"/>
      <c r="D26" s="115"/>
      <c r="E26" s="64"/>
      <c r="F26" s="15"/>
      <c r="G26" s="15"/>
    </row>
    <row r="27" spans="1:15" ht="30.75" customHeight="1" x14ac:dyDescent="0.25">
      <c r="B27" s="45" t="s">
        <v>47</v>
      </c>
      <c r="C27" s="134"/>
      <c r="D27" s="67">
        <f>D10+D19+D25</f>
        <v>56892</v>
      </c>
      <c r="E27" s="67">
        <f>E10+E19+E25</f>
        <v>49998</v>
      </c>
      <c r="F27" s="15"/>
      <c r="G27" s="15"/>
    </row>
    <row r="28" spans="1:15" x14ac:dyDescent="0.2">
      <c r="B28" s="49" t="s">
        <v>146</v>
      </c>
      <c r="C28" s="131">
        <v>10</v>
      </c>
      <c r="D28" s="62">
        <v>1257</v>
      </c>
      <c r="E28" s="62">
        <v>-4696</v>
      </c>
      <c r="F28" s="15"/>
      <c r="G28" s="15"/>
    </row>
    <row r="29" spans="1:15" ht="15" customHeight="1" x14ac:dyDescent="0.25">
      <c r="B29" s="45" t="s">
        <v>48</v>
      </c>
      <c r="C29" s="134"/>
      <c r="D29" s="66">
        <f>SUM(D27:D28)</f>
        <v>58149</v>
      </c>
      <c r="E29" s="66">
        <f>SUM(E27:E28)</f>
        <v>45302</v>
      </c>
      <c r="F29" s="15"/>
      <c r="G29" s="15"/>
    </row>
    <row r="30" spans="1:15" ht="8.25" customHeight="1" x14ac:dyDescent="0.25">
      <c r="B30" s="45" t="s">
        <v>0</v>
      </c>
      <c r="C30" s="134"/>
      <c r="D30" s="115"/>
      <c r="E30" s="64"/>
      <c r="F30" s="15"/>
      <c r="G30" s="15"/>
    </row>
    <row r="31" spans="1:15" ht="15.75" x14ac:dyDescent="0.25">
      <c r="B31" s="45" t="s">
        <v>49</v>
      </c>
      <c r="C31" s="131"/>
      <c r="D31" s="115"/>
      <c r="E31" s="64"/>
      <c r="F31" s="15"/>
      <c r="G31" s="15"/>
    </row>
    <row r="32" spans="1:15" x14ac:dyDescent="0.2">
      <c r="B32" s="49" t="s">
        <v>50</v>
      </c>
      <c r="C32" s="131">
        <v>21</v>
      </c>
      <c r="D32" s="62">
        <f>D29-D33</f>
        <v>58149</v>
      </c>
      <c r="E32" s="62">
        <f>E29-E33</f>
        <v>45302</v>
      </c>
      <c r="F32" s="15"/>
      <c r="G32" s="15"/>
    </row>
    <row r="33" spans="2:7" x14ac:dyDescent="0.2">
      <c r="B33" s="49" t="s">
        <v>51</v>
      </c>
      <c r="C33" s="131"/>
      <c r="D33" s="68">
        <v>0</v>
      </c>
      <c r="E33" s="68">
        <v>0</v>
      </c>
      <c r="G33" s="15"/>
    </row>
    <row r="34" spans="2:7" ht="18" customHeight="1" x14ac:dyDescent="0.25">
      <c r="B34" s="49" t="s">
        <v>0</v>
      </c>
      <c r="C34" s="131"/>
      <c r="D34" s="66">
        <f>SUM(D32:D33)</f>
        <v>58149</v>
      </c>
      <c r="E34" s="66">
        <f>SUM(E32:E33)</f>
        <v>45302</v>
      </c>
      <c r="G34" s="15"/>
    </row>
    <row r="35" spans="2:7" ht="15.75" x14ac:dyDescent="0.25">
      <c r="B35" s="45" t="s">
        <v>52</v>
      </c>
      <c r="C35" s="134"/>
      <c r="D35" s="116"/>
      <c r="E35" s="65"/>
      <c r="G35" s="15"/>
    </row>
    <row r="36" spans="2:7" ht="45" x14ac:dyDescent="0.2">
      <c r="B36" s="50" t="s">
        <v>89</v>
      </c>
      <c r="C36" s="135"/>
      <c r="D36" s="116"/>
      <c r="E36" s="65"/>
      <c r="G36" s="15"/>
    </row>
    <row r="37" spans="2:7" ht="33" customHeight="1" x14ac:dyDescent="0.2">
      <c r="B37" s="49" t="s">
        <v>82</v>
      </c>
      <c r="C37" s="131"/>
      <c r="D37" s="62">
        <v>10678</v>
      </c>
      <c r="E37" s="62">
        <v>-30578</v>
      </c>
      <c r="G37" s="15"/>
    </row>
    <row r="38" spans="2:7" ht="33" customHeight="1" x14ac:dyDescent="0.2">
      <c r="B38" s="51" t="s">
        <v>83</v>
      </c>
      <c r="C38" s="136"/>
      <c r="D38" s="62">
        <v>-125</v>
      </c>
      <c r="E38" s="62">
        <v>836</v>
      </c>
      <c r="G38" s="15"/>
    </row>
    <row r="39" spans="2:7" ht="44.25" customHeight="1" x14ac:dyDescent="0.2">
      <c r="B39" s="49" t="s">
        <v>117</v>
      </c>
      <c r="C39" s="131">
        <v>7</v>
      </c>
      <c r="D39" s="62">
        <v>214</v>
      </c>
      <c r="E39" s="62">
        <v>8</v>
      </c>
      <c r="G39" s="15"/>
    </row>
    <row r="40" spans="2:7" ht="62.25" customHeight="1" x14ac:dyDescent="0.2">
      <c r="B40" s="49" t="s">
        <v>70</v>
      </c>
      <c r="C40" s="131"/>
      <c r="D40" s="62">
        <v>-925</v>
      </c>
      <c r="E40" s="62">
        <v>-21</v>
      </c>
      <c r="G40" s="15"/>
    </row>
    <row r="41" spans="2:7" ht="31.5" x14ac:dyDescent="0.25">
      <c r="B41" s="45" t="s">
        <v>53</v>
      </c>
      <c r="C41" s="134"/>
      <c r="D41" s="66">
        <f>SUM(D37:D40)</f>
        <v>9842</v>
      </c>
      <c r="E41" s="66">
        <f>SUM(E37:E40)</f>
        <v>-29755</v>
      </c>
      <c r="G41" s="15"/>
    </row>
    <row r="42" spans="2:7" ht="19.5" customHeight="1" thickBot="1" x14ac:dyDescent="0.3">
      <c r="B42" s="45" t="s">
        <v>54</v>
      </c>
      <c r="C42" s="134"/>
      <c r="D42" s="69">
        <f>D34+D41</f>
        <v>67991</v>
      </c>
      <c r="E42" s="69">
        <f>E34+E41</f>
        <v>15547</v>
      </c>
      <c r="G42" s="15"/>
    </row>
    <row r="43" spans="2:7" ht="8.25" customHeight="1" thickTop="1" x14ac:dyDescent="0.25">
      <c r="B43" s="45" t="s">
        <v>0</v>
      </c>
      <c r="C43" s="134"/>
      <c r="D43" s="116"/>
      <c r="E43" s="65"/>
      <c r="G43" s="15"/>
    </row>
    <row r="44" spans="2:7" ht="15.75" x14ac:dyDescent="0.25">
      <c r="B44" s="45" t="s">
        <v>55</v>
      </c>
      <c r="C44" s="134"/>
      <c r="D44" s="116"/>
      <c r="E44" s="65"/>
      <c r="G44" s="15"/>
    </row>
    <row r="45" spans="2:7" x14ac:dyDescent="0.2">
      <c r="B45" s="49" t="s">
        <v>50</v>
      </c>
      <c r="C45" s="131"/>
      <c r="D45" s="62">
        <f>D42-D46</f>
        <v>67991</v>
      </c>
      <c r="E45" s="62">
        <f>E42-E46</f>
        <v>15547</v>
      </c>
      <c r="G45" s="15"/>
    </row>
    <row r="46" spans="2:7" x14ac:dyDescent="0.2">
      <c r="B46" s="49" t="s">
        <v>51</v>
      </c>
      <c r="C46" s="131"/>
      <c r="D46" s="68">
        <v>0</v>
      </c>
      <c r="E46" s="68">
        <f>E33</f>
        <v>0</v>
      </c>
      <c r="G46" s="15"/>
    </row>
    <row r="47" spans="2:7" ht="15.6" customHeight="1" thickBot="1" x14ac:dyDescent="0.3">
      <c r="B47" s="49"/>
      <c r="C47" s="131"/>
      <c r="D47" s="69">
        <f>SUM(D45:D46)</f>
        <v>67991</v>
      </c>
      <c r="E47" s="69">
        <f>SUM(E45:E46)</f>
        <v>15547</v>
      </c>
      <c r="G47" s="15"/>
    </row>
    <row r="48" spans="2:7" ht="15.6" customHeight="1" thickTop="1" x14ac:dyDescent="0.2">
      <c r="B48" s="49"/>
      <c r="C48" s="131"/>
      <c r="D48" s="117"/>
      <c r="E48" s="70"/>
      <c r="G48" s="15"/>
    </row>
    <row r="49" spans="2:7" ht="15.6" customHeight="1" x14ac:dyDescent="0.2">
      <c r="B49" s="49"/>
      <c r="C49" s="131"/>
      <c r="D49" s="117"/>
      <c r="E49" s="70"/>
      <c r="G49" s="15"/>
    </row>
    <row r="50" spans="2:7" ht="15.6" customHeight="1" x14ac:dyDescent="0.2">
      <c r="B50" s="49"/>
      <c r="C50" s="131"/>
      <c r="D50" s="117"/>
      <c r="E50" s="70"/>
      <c r="G50" s="15"/>
    </row>
    <row r="51" spans="2:7" ht="15.6" customHeight="1" x14ac:dyDescent="0.2">
      <c r="B51" s="49"/>
      <c r="C51" s="131"/>
      <c r="D51" s="117"/>
      <c r="E51" s="70"/>
      <c r="G51" s="15"/>
    </row>
    <row r="52" spans="2:7" ht="25.5" customHeight="1" x14ac:dyDescent="0.2">
      <c r="B52" s="40" t="s">
        <v>84</v>
      </c>
      <c r="D52" s="40" t="s">
        <v>129</v>
      </c>
    </row>
    <row r="53" spans="2:7" x14ac:dyDescent="0.2">
      <c r="B53" s="38" t="s">
        <v>131</v>
      </c>
      <c r="C53" s="128"/>
      <c r="D53" s="40" t="s">
        <v>159</v>
      </c>
      <c r="E53" s="38"/>
    </row>
    <row r="54" spans="2:7" ht="17.25" customHeight="1" x14ac:dyDescent="0.2">
      <c r="B54" s="38" t="s">
        <v>132</v>
      </c>
      <c r="C54" s="128"/>
      <c r="D54" s="38" t="s">
        <v>160</v>
      </c>
      <c r="E54" s="38"/>
    </row>
    <row r="55" spans="2:7" ht="17.25" customHeight="1" x14ac:dyDescent="0.2">
      <c r="B55" s="38"/>
      <c r="C55" s="128"/>
      <c r="E55" s="38"/>
    </row>
    <row r="56" spans="2:7" ht="17.25" customHeight="1" x14ac:dyDescent="0.2">
      <c r="B56" s="38"/>
      <c r="C56" s="128"/>
      <c r="E56" s="38"/>
    </row>
    <row r="57" spans="2:7" ht="16.899999999999999" customHeight="1" x14ac:dyDescent="0.2">
      <c r="B57" s="39"/>
      <c r="C57" s="129"/>
      <c r="E57" s="46"/>
      <c r="F57" s="37" t="s">
        <v>121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3"/>
  <sheetViews>
    <sheetView view="pageBreakPreview" zoomScale="80" zoomScaleNormal="80" zoomScaleSheetLayoutView="80" workbookViewId="0">
      <selection activeCell="E16" sqref="E16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22" customWidth="1"/>
    <col min="4" max="4" width="27.7109375" style="109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36</v>
      </c>
    </row>
    <row r="2" spans="2:8" x14ac:dyDescent="0.2">
      <c r="E2" s="2" t="s">
        <v>150</v>
      </c>
    </row>
    <row r="3" spans="2:8" x14ac:dyDescent="0.2">
      <c r="E3" s="2"/>
    </row>
    <row r="4" spans="2:8" x14ac:dyDescent="0.2">
      <c r="E4" s="2" t="s">
        <v>35</v>
      </c>
    </row>
    <row r="5" spans="2:8" x14ac:dyDescent="0.2">
      <c r="E5" s="2"/>
    </row>
    <row r="7" spans="2:8" x14ac:dyDescent="0.2">
      <c r="B7" s="9"/>
      <c r="C7" s="123"/>
      <c r="D7" s="107" t="s">
        <v>151</v>
      </c>
      <c r="E7" s="10" t="s">
        <v>133</v>
      </c>
    </row>
    <row r="8" spans="2:8" x14ac:dyDescent="0.2">
      <c r="B8" s="9"/>
      <c r="C8" s="110" t="s">
        <v>126</v>
      </c>
      <c r="D8" s="110" t="s">
        <v>37</v>
      </c>
      <c r="E8" s="24" t="s">
        <v>88</v>
      </c>
    </row>
    <row r="9" spans="2:8" x14ac:dyDescent="0.2">
      <c r="B9" s="7" t="s">
        <v>1</v>
      </c>
      <c r="C9" s="124"/>
      <c r="D9" s="111"/>
      <c r="E9" s="7"/>
    </row>
    <row r="10" spans="2:8" x14ac:dyDescent="0.2">
      <c r="B10" s="8" t="s">
        <v>2</v>
      </c>
      <c r="C10" s="121">
        <v>11</v>
      </c>
      <c r="D10" s="71">
        <v>459577</v>
      </c>
      <c r="E10" s="72">
        <v>457962</v>
      </c>
    </row>
    <row r="11" spans="2:8" x14ac:dyDescent="0.2">
      <c r="B11" s="8" t="s">
        <v>163</v>
      </c>
      <c r="C11" s="121">
        <v>12</v>
      </c>
      <c r="D11" s="71">
        <v>30940</v>
      </c>
      <c r="E11" s="72">
        <v>31046</v>
      </c>
    </row>
    <row r="12" spans="2:8" ht="25.5" x14ac:dyDescent="0.2">
      <c r="B12" s="8" t="s">
        <v>136</v>
      </c>
      <c r="C12" s="123"/>
      <c r="D12" s="71">
        <v>2931</v>
      </c>
      <c r="E12" s="72">
        <v>2763</v>
      </c>
    </row>
    <row r="13" spans="2:8" x14ac:dyDescent="0.2">
      <c r="B13" s="8" t="s">
        <v>3</v>
      </c>
      <c r="C13" s="123">
        <v>13</v>
      </c>
      <c r="D13" s="71">
        <v>1219506</v>
      </c>
      <c r="E13" s="72">
        <v>1173542</v>
      </c>
      <c r="H13" s="13"/>
    </row>
    <row r="14" spans="2:8" x14ac:dyDescent="0.2">
      <c r="B14" s="8" t="s">
        <v>71</v>
      </c>
      <c r="C14" s="123">
        <v>14</v>
      </c>
      <c r="D14" s="71">
        <v>1050797</v>
      </c>
      <c r="E14" s="72">
        <v>990574</v>
      </c>
      <c r="G14" s="13"/>
    </row>
    <row r="15" spans="2:8" hidden="1" x14ac:dyDescent="0.2">
      <c r="B15" s="8" t="s">
        <v>69</v>
      </c>
      <c r="C15" s="123"/>
      <c r="D15" s="71">
        <v>0</v>
      </c>
      <c r="E15" s="73">
        <v>0</v>
      </c>
      <c r="H15" s="13"/>
    </row>
    <row r="16" spans="2:8" x14ac:dyDescent="0.2">
      <c r="B16" s="8" t="s">
        <v>4</v>
      </c>
      <c r="C16" s="123"/>
      <c r="D16" s="71">
        <v>58324</v>
      </c>
      <c r="E16" s="72">
        <v>59020</v>
      </c>
      <c r="G16" s="13"/>
    </row>
    <row r="17" spans="2:5" x14ac:dyDescent="0.2">
      <c r="B17" s="8" t="s">
        <v>5</v>
      </c>
      <c r="C17" s="123"/>
      <c r="D17" s="71">
        <v>14249</v>
      </c>
      <c r="E17" s="72">
        <v>14550</v>
      </c>
    </row>
    <row r="18" spans="2:5" x14ac:dyDescent="0.2">
      <c r="B18" s="8" t="s">
        <v>6</v>
      </c>
      <c r="C18" s="123">
        <v>15</v>
      </c>
      <c r="D18" s="74">
        <v>45561</v>
      </c>
      <c r="E18" s="75">
        <v>59929</v>
      </c>
    </row>
    <row r="19" spans="2:5" ht="15" customHeight="1" thickBot="1" x14ac:dyDescent="0.25">
      <c r="B19" s="7" t="s">
        <v>7</v>
      </c>
      <c r="C19" s="124"/>
      <c r="D19" s="76">
        <f>SUM(D10:D18)</f>
        <v>2881885</v>
      </c>
      <c r="E19" s="77">
        <f>SUM(E10:E18)</f>
        <v>2789386</v>
      </c>
    </row>
    <row r="20" spans="2:5" ht="13.5" thickTop="1" x14ac:dyDescent="0.2">
      <c r="B20" s="7" t="s">
        <v>0</v>
      </c>
      <c r="C20" s="124"/>
      <c r="D20" s="108"/>
      <c r="E20" s="78"/>
    </row>
    <row r="21" spans="2:5" x14ac:dyDescent="0.2">
      <c r="B21" s="7"/>
      <c r="C21" s="124"/>
      <c r="D21" s="108"/>
      <c r="E21" s="78"/>
    </row>
    <row r="22" spans="2:5" x14ac:dyDescent="0.2">
      <c r="B22" s="7" t="s">
        <v>8</v>
      </c>
      <c r="C22" s="124"/>
      <c r="D22" s="108"/>
      <c r="E22" s="78"/>
    </row>
    <row r="23" spans="2:5" x14ac:dyDescent="0.2">
      <c r="B23" s="8" t="s">
        <v>9</v>
      </c>
      <c r="C23" s="123">
        <v>16</v>
      </c>
      <c r="D23" s="71">
        <v>2008910</v>
      </c>
      <c r="E23" s="72">
        <v>2011734</v>
      </c>
    </row>
    <row r="24" spans="2:5" x14ac:dyDescent="0.2">
      <c r="B24" s="8" t="s">
        <v>164</v>
      </c>
      <c r="C24" s="123">
        <v>17</v>
      </c>
      <c r="D24" s="71">
        <v>66464</v>
      </c>
      <c r="E24" s="72">
        <v>66751</v>
      </c>
    </row>
    <row r="25" spans="2:5" x14ac:dyDescent="0.2">
      <c r="B25" s="8" t="s">
        <v>66</v>
      </c>
      <c r="C25" s="123"/>
      <c r="D25" s="71">
        <v>129323</v>
      </c>
      <c r="E25" s="72">
        <v>67980</v>
      </c>
    </row>
    <row r="26" spans="2:5" x14ac:dyDescent="0.2">
      <c r="B26" s="8" t="s">
        <v>10</v>
      </c>
      <c r="C26" s="123">
        <v>18</v>
      </c>
      <c r="D26" s="71">
        <v>263254</v>
      </c>
      <c r="E26" s="72">
        <v>249473</v>
      </c>
    </row>
    <row r="27" spans="2:5" x14ac:dyDescent="0.2">
      <c r="B27" s="8" t="s">
        <v>11</v>
      </c>
      <c r="C27" s="123">
        <v>19</v>
      </c>
      <c r="D27" s="71">
        <v>14389</v>
      </c>
      <c r="E27" s="72">
        <v>16795</v>
      </c>
    </row>
    <row r="28" spans="2:5" x14ac:dyDescent="0.2">
      <c r="B28" s="8" t="s">
        <v>12</v>
      </c>
      <c r="C28" s="123">
        <v>10</v>
      </c>
      <c r="D28" s="71">
        <v>11984</v>
      </c>
      <c r="E28" s="72">
        <v>13904</v>
      </c>
    </row>
    <row r="29" spans="2:5" x14ac:dyDescent="0.2">
      <c r="B29" s="8" t="s">
        <v>13</v>
      </c>
      <c r="C29" s="123">
        <v>15</v>
      </c>
      <c r="D29" s="71">
        <v>24844</v>
      </c>
      <c r="E29" s="72">
        <v>18989</v>
      </c>
    </row>
    <row r="30" spans="2:5" ht="14.45" customHeight="1" thickBot="1" x14ac:dyDescent="0.25">
      <c r="B30" s="7" t="s">
        <v>14</v>
      </c>
      <c r="C30" s="124"/>
      <c r="D30" s="79">
        <f>SUM(D23:D29)</f>
        <v>2519168</v>
      </c>
      <c r="E30" s="80">
        <f>SUM(E23:E29)</f>
        <v>2445626</v>
      </c>
    </row>
    <row r="31" spans="2:5" ht="13.5" thickTop="1" x14ac:dyDescent="0.2">
      <c r="B31" s="7" t="s">
        <v>0</v>
      </c>
      <c r="C31" s="124"/>
      <c r="D31" s="108"/>
      <c r="E31" s="78"/>
    </row>
    <row r="32" spans="2:5" x14ac:dyDescent="0.2">
      <c r="B32" s="7" t="s">
        <v>15</v>
      </c>
      <c r="C32" s="124"/>
      <c r="D32" s="108"/>
      <c r="E32" s="78"/>
    </row>
    <row r="33" spans="2:5" x14ac:dyDescent="0.2">
      <c r="B33" s="8" t="s">
        <v>16</v>
      </c>
      <c r="C33" s="123">
        <v>20</v>
      </c>
      <c r="D33" s="71">
        <v>332815</v>
      </c>
      <c r="E33" s="72">
        <v>332815</v>
      </c>
    </row>
    <row r="34" spans="2:5" x14ac:dyDescent="0.2">
      <c r="B34" s="8" t="s">
        <v>17</v>
      </c>
      <c r="C34" s="123"/>
      <c r="D34" s="71">
        <v>23651</v>
      </c>
      <c r="E34" s="72">
        <v>23651</v>
      </c>
    </row>
    <row r="35" spans="2:5" x14ac:dyDescent="0.2">
      <c r="B35" s="8" t="s">
        <v>85</v>
      </c>
      <c r="C35" s="123">
        <v>20</v>
      </c>
      <c r="D35" s="72">
        <v>-3465</v>
      </c>
      <c r="E35" s="72">
        <v>-3465</v>
      </c>
    </row>
    <row r="36" spans="2:5" x14ac:dyDescent="0.2">
      <c r="B36" s="8" t="s">
        <v>67</v>
      </c>
      <c r="C36" s="123"/>
      <c r="D36" s="72">
        <v>-14044</v>
      </c>
      <c r="E36" s="72">
        <v>-23886</v>
      </c>
    </row>
    <row r="37" spans="2:5" x14ac:dyDescent="0.2">
      <c r="B37" s="8" t="s">
        <v>143</v>
      </c>
      <c r="C37" s="123"/>
      <c r="D37" s="81">
        <v>23760</v>
      </c>
      <c r="E37" s="81">
        <v>14645</v>
      </c>
    </row>
    <row r="38" spans="2:5" ht="15" customHeight="1" x14ac:dyDescent="0.2">
      <c r="B38" s="7" t="s">
        <v>18</v>
      </c>
      <c r="C38" s="124"/>
      <c r="D38" s="82">
        <f>SUM(D33:D37)</f>
        <v>362717</v>
      </c>
      <c r="E38" s="83">
        <f>SUM(E33:E37)</f>
        <v>343760</v>
      </c>
    </row>
    <row r="39" spans="2:5" ht="15" customHeight="1" x14ac:dyDescent="0.2">
      <c r="B39" s="7" t="s">
        <v>0</v>
      </c>
      <c r="C39" s="124"/>
      <c r="D39" s="71"/>
      <c r="E39" s="72"/>
    </row>
    <row r="40" spans="2:5" ht="15.6" customHeight="1" x14ac:dyDescent="0.2">
      <c r="B40" s="8" t="s">
        <v>19</v>
      </c>
      <c r="C40" s="123"/>
      <c r="D40" s="73">
        <v>0</v>
      </c>
      <c r="E40" s="73">
        <v>0</v>
      </c>
    </row>
    <row r="41" spans="2:5" ht="15" customHeight="1" x14ac:dyDescent="0.2">
      <c r="B41" s="7" t="s">
        <v>20</v>
      </c>
      <c r="C41" s="124"/>
      <c r="D41" s="84">
        <f>SUM(D38:D40)</f>
        <v>362717</v>
      </c>
      <c r="E41" s="85">
        <f>SUM(E38:E40)</f>
        <v>343760</v>
      </c>
    </row>
    <row r="42" spans="2:5" ht="15.6" customHeight="1" thickBot="1" x14ac:dyDescent="0.25">
      <c r="B42" s="7" t="s">
        <v>21</v>
      </c>
      <c r="C42" s="124"/>
      <c r="D42" s="79">
        <f>D30+OLE_LINK16</f>
        <v>2881885</v>
      </c>
      <c r="E42" s="80">
        <f>E30+E38+E40</f>
        <v>2789386</v>
      </c>
    </row>
    <row r="43" spans="2:5" ht="13.5" thickTop="1" x14ac:dyDescent="0.2">
      <c r="D43" s="144"/>
      <c r="E43" s="144"/>
    </row>
    <row r="44" spans="2:5" x14ac:dyDescent="0.2">
      <c r="D44" s="59">
        <f>D19-D42</f>
        <v>0</v>
      </c>
      <c r="E44" s="59">
        <f>E19-E42</f>
        <v>0</v>
      </c>
    </row>
    <row r="45" spans="2:5" x14ac:dyDescent="0.2">
      <c r="D45" s="144"/>
      <c r="E45" s="144"/>
    </row>
    <row r="46" spans="2:5" x14ac:dyDescent="0.2">
      <c r="D46" s="144"/>
      <c r="E46" s="14"/>
    </row>
    <row r="47" spans="2:5" x14ac:dyDescent="0.2">
      <c r="D47" s="144"/>
      <c r="E47" s="144"/>
    </row>
    <row r="48" spans="2:5" x14ac:dyDescent="0.2">
      <c r="D48" s="144"/>
      <c r="E48" s="144"/>
    </row>
    <row r="49" spans="2:6" x14ac:dyDescent="0.2">
      <c r="D49" s="144"/>
      <c r="E49" s="144"/>
    </row>
    <row r="50" spans="2:6" x14ac:dyDescent="0.2">
      <c r="D50" s="144"/>
      <c r="E50" s="144"/>
    </row>
    <row r="51" spans="2:6" x14ac:dyDescent="0.2">
      <c r="D51" s="144"/>
      <c r="E51" s="144"/>
    </row>
    <row r="52" spans="2:6" x14ac:dyDescent="0.2">
      <c r="D52" s="144"/>
      <c r="E52" s="144"/>
    </row>
    <row r="53" spans="2:6" x14ac:dyDescent="0.2">
      <c r="D53" s="144"/>
      <c r="E53" s="144"/>
    </row>
    <row r="54" spans="2:6" x14ac:dyDescent="0.2">
      <c r="D54" s="144"/>
      <c r="E54" s="144"/>
    </row>
    <row r="55" spans="2:6" x14ac:dyDescent="0.2">
      <c r="D55" s="144"/>
      <c r="E55" s="144"/>
    </row>
    <row r="56" spans="2:6" x14ac:dyDescent="0.2">
      <c r="D56" s="144"/>
      <c r="E56" s="144"/>
    </row>
    <row r="57" spans="2:6" x14ac:dyDescent="0.2">
      <c r="B57" s="4"/>
      <c r="C57" s="125"/>
      <c r="D57" s="144"/>
      <c r="E57" s="145"/>
    </row>
    <row r="58" spans="2:6" x14ac:dyDescent="0.2">
      <c r="B58" s="4"/>
      <c r="C58" s="125"/>
      <c r="D58" s="144"/>
      <c r="E58" s="145"/>
    </row>
    <row r="59" spans="2:6" x14ac:dyDescent="0.2">
      <c r="B59" s="5"/>
      <c r="C59" s="126"/>
      <c r="D59" s="144"/>
      <c r="E59" s="146"/>
      <c r="F59" s="37" t="s">
        <v>122</v>
      </c>
    </row>
    <row r="60" spans="2:6" x14ac:dyDescent="0.2">
      <c r="D60" s="147">
        <f>D30+OLE_LINK16-D42</f>
        <v>0</v>
      </c>
      <c r="E60" s="147">
        <f>E30+E38-E42</f>
        <v>0</v>
      </c>
    </row>
    <row r="61" spans="2:6" hidden="1" x14ac:dyDescent="0.2">
      <c r="D61" s="147">
        <f>D42-D19</f>
        <v>0</v>
      </c>
      <c r="E61" s="147">
        <f>E42-E19</f>
        <v>0</v>
      </c>
    </row>
    <row r="62" spans="2:6" x14ac:dyDescent="0.2">
      <c r="D62" s="147">
        <f>D19-D42</f>
        <v>0</v>
      </c>
      <c r="E62" s="147">
        <f>E19-E42</f>
        <v>0</v>
      </c>
    </row>
    <row r="63" spans="2:6" x14ac:dyDescent="0.2">
      <c r="D63" s="144"/>
      <c r="E63" s="144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8"/>
  <sheetViews>
    <sheetView view="pageBreakPreview" zoomScale="80" zoomScaleNormal="80" zoomScaleSheetLayoutView="80" workbookViewId="0">
      <selection activeCell="B14" sqref="B14"/>
    </sheetView>
  </sheetViews>
  <sheetFormatPr defaultColWidth="9.140625" defaultRowHeight="12.75" x14ac:dyDescent="0.2"/>
  <cols>
    <col min="1" max="1" width="19" style="3" customWidth="1"/>
    <col min="2" max="2" width="71.42578125" style="3" customWidth="1"/>
    <col min="3" max="3" width="9.140625" style="122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36</v>
      </c>
    </row>
    <row r="2" spans="2:11" x14ac:dyDescent="0.2">
      <c r="F2" s="2" t="s">
        <v>152</v>
      </c>
    </row>
    <row r="3" spans="2:11" ht="9.6" customHeight="1" x14ac:dyDescent="0.2">
      <c r="F3" s="2" t="s">
        <v>0</v>
      </c>
    </row>
    <row r="4" spans="2:11" x14ac:dyDescent="0.2">
      <c r="F4" s="2" t="s">
        <v>35</v>
      </c>
    </row>
    <row r="5" spans="2:11" ht="4.1500000000000004" customHeight="1" x14ac:dyDescent="0.2"/>
    <row r="6" spans="2:11" ht="51.6" customHeight="1" x14ac:dyDescent="0.2">
      <c r="B6" s="9"/>
      <c r="C6" s="123"/>
      <c r="D6" s="36" t="str">
        <f>PL!D6</f>
        <v>За шестимесячный период, завершившийся на 30 июня 2023 года</v>
      </c>
      <c r="E6" s="10"/>
      <c r="F6" s="36" t="str">
        <f>PL!E6</f>
        <v>За шестимесячный период, завершившийся на 30 июня 2022 года</v>
      </c>
    </row>
    <row r="7" spans="2:11" x14ac:dyDescent="0.2">
      <c r="B7" s="9"/>
      <c r="C7" s="110" t="s">
        <v>126</v>
      </c>
      <c r="D7" s="23" t="s">
        <v>37</v>
      </c>
      <c r="E7" s="10"/>
      <c r="F7" s="23" t="s">
        <v>37</v>
      </c>
    </row>
    <row r="8" spans="2:11" x14ac:dyDescent="0.2">
      <c r="B8" s="7" t="s">
        <v>22</v>
      </c>
      <c r="C8" s="124"/>
      <c r="D8" s="7"/>
      <c r="E8" s="7"/>
      <c r="F8" s="8"/>
      <c r="K8" s="15"/>
    </row>
    <row r="9" spans="2:11" x14ac:dyDescent="0.2">
      <c r="B9" s="8" t="s">
        <v>23</v>
      </c>
      <c r="C9" s="123">
        <v>4</v>
      </c>
      <c r="D9" s="26">
        <v>158007</v>
      </c>
      <c r="E9" s="27"/>
      <c r="F9" s="26">
        <v>113582</v>
      </c>
      <c r="G9" s="13"/>
      <c r="H9" s="34"/>
      <c r="I9" s="15"/>
      <c r="J9" s="15"/>
      <c r="K9" s="15"/>
    </row>
    <row r="10" spans="2:11" x14ac:dyDescent="0.2">
      <c r="B10" s="8" t="s">
        <v>24</v>
      </c>
      <c r="C10" s="123">
        <v>4</v>
      </c>
      <c r="D10" s="26">
        <v>-69940</v>
      </c>
      <c r="E10" s="27"/>
      <c r="F10" s="26">
        <v>-44577</v>
      </c>
      <c r="I10" s="15"/>
      <c r="J10" s="15"/>
      <c r="K10" s="15"/>
    </row>
    <row r="11" spans="2:11" x14ac:dyDescent="0.2">
      <c r="B11" s="8" t="s">
        <v>25</v>
      </c>
      <c r="C11" s="123"/>
      <c r="D11" s="26">
        <v>17851</v>
      </c>
      <c r="E11" s="27"/>
      <c r="F11" s="26">
        <v>16415</v>
      </c>
      <c r="I11" s="15"/>
      <c r="J11" s="15"/>
      <c r="K11" s="15"/>
    </row>
    <row r="12" spans="2:11" x14ac:dyDescent="0.2">
      <c r="B12" s="8" t="s">
        <v>26</v>
      </c>
      <c r="C12" s="123"/>
      <c r="D12" s="26">
        <v>-6970</v>
      </c>
      <c r="E12" s="27"/>
      <c r="F12" s="26">
        <v>-5536</v>
      </c>
      <c r="I12" s="15"/>
      <c r="J12" s="15"/>
      <c r="K12" s="15"/>
    </row>
    <row r="13" spans="2:11" ht="38.25" x14ac:dyDescent="0.2">
      <c r="B13" s="8" t="s">
        <v>141</v>
      </c>
      <c r="C13" s="123"/>
      <c r="D13" s="26">
        <v>-494</v>
      </c>
      <c r="E13" s="27"/>
      <c r="F13" s="26">
        <v>2643</v>
      </c>
      <c r="H13" s="58" t="s">
        <v>93</v>
      </c>
      <c r="I13" s="15"/>
      <c r="J13" s="15"/>
      <c r="K13" s="15"/>
    </row>
    <row r="14" spans="2:11" x14ac:dyDescent="0.2">
      <c r="B14" s="8" t="s">
        <v>118</v>
      </c>
      <c r="C14" s="123">
        <v>6</v>
      </c>
      <c r="D14" s="26">
        <v>17354</v>
      </c>
      <c r="E14" s="27"/>
      <c r="F14" s="26">
        <v>24672</v>
      </c>
      <c r="H14" s="3" t="s">
        <v>94</v>
      </c>
      <c r="I14" s="15"/>
      <c r="J14" s="15"/>
      <c r="K14" s="15"/>
    </row>
    <row r="15" spans="2:11" ht="25.5" x14ac:dyDescent="0.2">
      <c r="B15" s="8" t="s">
        <v>137</v>
      </c>
      <c r="C15" s="123"/>
      <c r="D15" s="26">
        <v>1045</v>
      </c>
      <c r="E15" s="27"/>
      <c r="F15" s="26">
        <v>-1485</v>
      </c>
      <c r="H15" s="3" t="s">
        <v>95</v>
      </c>
      <c r="I15" s="15"/>
      <c r="J15" s="15"/>
      <c r="K15" s="15"/>
    </row>
    <row r="16" spans="2:11" x14ac:dyDescent="0.2">
      <c r="B16" s="8" t="s">
        <v>38</v>
      </c>
      <c r="C16" s="123"/>
      <c r="D16" s="26">
        <v>-24309</v>
      </c>
      <c r="E16" s="27"/>
      <c r="F16" s="26">
        <v>-27645</v>
      </c>
      <c r="H16" s="3" t="s">
        <v>96</v>
      </c>
      <c r="I16" s="15"/>
      <c r="J16" s="15"/>
      <c r="K16" s="15"/>
    </row>
    <row r="17" spans="2:11" x14ac:dyDescent="0.2">
      <c r="B17" s="7" t="s">
        <v>0</v>
      </c>
      <c r="C17" s="124"/>
      <c r="D17" s="17"/>
      <c r="E17" s="27"/>
      <c r="F17" s="17"/>
      <c r="I17" s="15"/>
      <c r="J17" s="15"/>
      <c r="K17" s="15"/>
    </row>
    <row r="18" spans="2:11" x14ac:dyDescent="0.2">
      <c r="B18" s="7" t="s">
        <v>27</v>
      </c>
      <c r="C18" s="124"/>
      <c r="D18" s="17"/>
      <c r="E18" s="27"/>
      <c r="F18" s="17"/>
      <c r="I18" s="15"/>
      <c r="J18" s="15"/>
      <c r="K18" s="15"/>
    </row>
    <row r="19" spans="2:11" x14ac:dyDescent="0.2">
      <c r="B19" s="8" t="s">
        <v>163</v>
      </c>
      <c r="C19" s="123"/>
      <c r="D19" s="26">
        <v>-346</v>
      </c>
      <c r="E19" s="26"/>
      <c r="F19" s="26">
        <v>-15333</v>
      </c>
      <c r="G19" s="12"/>
      <c r="H19" s="13" t="s">
        <v>97</v>
      </c>
      <c r="I19" s="15"/>
      <c r="J19" s="15"/>
      <c r="K19" s="15"/>
    </row>
    <row r="20" spans="2:11" ht="25.5" x14ac:dyDescent="0.2">
      <c r="B20" s="8" t="s">
        <v>138</v>
      </c>
      <c r="C20" s="123"/>
      <c r="D20" s="26">
        <v>-93</v>
      </c>
      <c r="E20" s="26"/>
      <c r="F20" s="26">
        <v>1042</v>
      </c>
      <c r="H20" s="34" t="s">
        <v>98</v>
      </c>
      <c r="I20" s="15"/>
      <c r="J20" s="15"/>
      <c r="K20" s="15"/>
    </row>
    <row r="21" spans="2:11" x14ac:dyDescent="0.2">
      <c r="B21" s="8" t="s">
        <v>3</v>
      </c>
      <c r="C21" s="123"/>
      <c r="D21" s="26">
        <v>-70581</v>
      </c>
      <c r="E21" s="26"/>
      <c r="F21" s="26">
        <v>-220503</v>
      </c>
      <c r="H21" s="3" t="s">
        <v>99</v>
      </c>
      <c r="I21" s="15"/>
      <c r="J21" s="15"/>
      <c r="K21" s="15"/>
    </row>
    <row r="22" spans="2:11" ht="19.5" hidden="1" customHeight="1" x14ac:dyDescent="0.2">
      <c r="B22" s="8" t="s">
        <v>69</v>
      </c>
      <c r="C22" s="123"/>
      <c r="D22" s="26"/>
      <c r="E22" s="26"/>
      <c r="F22" s="26"/>
      <c r="I22" s="15"/>
      <c r="J22" s="15"/>
      <c r="K22" s="15"/>
    </row>
    <row r="23" spans="2:11" hidden="1" x14ac:dyDescent="0.2">
      <c r="B23" s="53" t="s">
        <v>86</v>
      </c>
      <c r="C23" s="127"/>
      <c r="D23" s="60">
        <v>0</v>
      </c>
      <c r="E23" s="26"/>
      <c r="F23" s="60">
        <v>0</v>
      </c>
      <c r="I23" s="15"/>
      <c r="J23" s="15"/>
      <c r="K23" s="15"/>
    </row>
    <row r="24" spans="2:11" x14ac:dyDescent="0.2">
      <c r="B24" s="8" t="s">
        <v>6</v>
      </c>
      <c r="C24" s="123"/>
      <c r="D24" s="26">
        <v>8496</v>
      </c>
      <c r="E24" s="26"/>
      <c r="F24" s="26">
        <v>8207</v>
      </c>
      <c r="G24" s="12"/>
      <c r="H24" s="13" t="s">
        <v>100</v>
      </c>
      <c r="I24" s="15"/>
      <c r="J24" s="15"/>
      <c r="K24" s="15"/>
    </row>
    <row r="25" spans="2:11" x14ac:dyDescent="0.2">
      <c r="B25" s="7" t="s">
        <v>0</v>
      </c>
      <c r="C25" s="124"/>
      <c r="D25" s="17"/>
      <c r="E25" s="27"/>
      <c r="F25" s="17"/>
      <c r="I25" s="15"/>
      <c r="J25" s="15"/>
      <c r="K25" s="15"/>
    </row>
    <row r="26" spans="2:11" x14ac:dyDescent="0.2">
      <c r="B26" s="7" t="s">
        <v>28</v>
      </c>
      <c r="C26" s="124"/>
      <c r="D26" s="17"/>
      <c r="E26" s="27"/>
      <c r="F26" s="17"/>
      <c r="I26" s="15"/>
      <c r="J26" s="15"/>
      <c r="K26" s="15"/>
    </row>
    <row r="27" spans="2:11" x14ac:dyDescent="0.2">
      <c r="B27" s="8" t="s">
        <v>9</v>
      </c>
      <c r="C27" s="123"/>
      <c r="D27" s="26">
        <v>16692</v>
      </c>
      <c r="E27" s="26"/>
      <c r="F27" s="26">
        <v>41604</v>
      </c>
      <c r="H27" s="3" t="s">
        <v>101</v>
      </c>
      <c r="I27" s="15"/>
      <c r="J27" s="15"/>
      <c r="K27" s="15"/>
    </row>
    <row r="28" spans="2:11" x14ac:dyDescent="0.2">
      <c r="B28" s="8" t="s">
        <v>164</v>
      </c>
      <c r="C28" s="123"/>
      <c r="D28" s="26">
        <v>1443</v>
      </c>
      <c r="E28" s="26"/>
      <c r="F28" s="26">
        <v>16129</v>
      </c>
      <c r="H28" s="3" t="s">
        <v>102</v>
      </c>
      <c r="I28" s="15"/>
      <c r="J28" s="15"/>
      <c r="K28" s="15"/>
    </row>
    <row r="29" spans="2:11" x14ac:dyDescent="0.2">
      <c r="B29" s="8" t="s">
        <v>29</v>
      </c>
      <c r="C29" s="123"/>
      <c r="D29" s="26">
        <v>60965</v>
      </c>
      <c r="E29" s="26"/>
      <c r="F29" s="26">
        <v>97078</v>
      </c>
      <c r="H29" s="3" t="s">
        <v>103</v>
      </c>
      <c r="I29" s="15"/>
      <c r="J29" s="15"/>
      <c r="K29" s="15"/>
    </row>
    <row r="30" spans="2:11" x14ac:dyDescent="0.2">
      <c r="B30" s="8" t="s">
        <v>13</v>
      </c>
      <c r="C30" s="123"/>
      <c r="D30" s="28">
        <v>2261</v>
      </c>
      <c r="E30" s="26"/>
      <c r="F30" s="28">
        <v>-5551</v>
      </c>
      <c r="H30" s="3" t="s">
        <v>104</v>
      </c>
      <c r="I30" s="15"/>
      <c r="J30" s="15"/>
      <c r="K30" s="15"/>
    </row>
    <row r="31" spans="2:11" ht="26.25" customHeight="1" x14ac:dyDescent="0.2">
      <c r="B31" s="7" t="s">
        <v>161</v>
      </c>
      <c r="C31" s="124"/>
      <c r="D31" s="29">
        <f>SUM(D9:D30)</f>
        <v>111381</v>
      </c>
      <c r="E31" s="27"/>
      <c r="F31" s="29">
        <f>SUM(F9:F30)</f>
        <v>742</v>
      </c>
      <c r="H31" s="34"/>
      <c r="I31" s="15"/>
      <c r="J31" s="15"/>
      <c r="K31" s="15"/>
    </row>
    <row r="32" spans="2:11" x14ac:dyDescent="0.2">
      <c r="B32" s="7" t="s">
        <v>0</v>
      </c>
      <c r="C32" s="124"/>
      <c r="D32" s="17"/>
      <c r="E32" s="27"/>
      <c r="F32" s="17"/>
      <c r="I32" s="15"/>
      <c r="J32" s="15"/>
      <c r="K32" s="15"/>
    </row>
    <row r="33" spans="2:15" x14ac:dyDescent="0.2">
      <c r="B33" s="8" t="s">
        <v>30</v>
      </c>
      <c r="C33" s="123"/>
      <c r="D33" s="30">
        <v>-584</v>
      </c>
      <c r="E33" s="31"/>
      <c r="F33" s="30">
        <v>-7</v>
      </c>
      <c r="H33" s="3" t="s">
        <v>105</v>
      </c>
      <c r="I33" s="15"/>
      <c r="J33" s="15"/>
      <c r="K33" s="15"/>
    </row>
    <row r="34" spans="2:15" ht="26.25" customHeight="1" x14ac:dyDescent="0.2">
      <c r="B34" s="7" t="s">
        <v>162</v>
      </c>
      <c r="C34" s="124"/>
      <c r="D34" s="32">
        <f>SUM(D31:D33)</f>
        <v>110797</v>
      </c>
      <c r="E34" s="33"/>
      <c r="F34" s="32">
        <f>SUM(F31:F33)</f>
        <v>735</v>
      </c>
      <c r="G34" s="12"/>
      <c r="H34" s="13"/>
      <c r="I34" s="15"/>
      <c r="J34" s="15"/>
      <c r="K34" s="15"/>
    </row>
    <row r="35" spans="2:15" x14ac:dyDescent="0.2">
      <c r="B35" s="7" t="s">
        <v>0</v>
      </c>
      <c r="C35" s="124"/>
      <c r="D35" s="17"/>
      <c r="E35" s="27"/>
      <c r="F35" s="17"/>
      <c r="I35" s="15"/>
      <c r="J35" s="15"/>
      <c r="K35" s="15"/>
    </row>
    <row r="36" spans="2:15" ht="13.9" customHeight="1" x14ac:dyDescent="0.2">
      <c r="B36" s="7" t="s">
        <v>31</v>
      </c>
      <c r="C36" s="124"/>
      <c r="D36" s="17"/>
      <c r="E36" s="27"/>
      <c r="F36" s="17"/>
      <c r="I36" s="15"/>
      <c r="J36" s="15"/>
      <c r="K36" s="15"/>
      <c r="N36" s="11"/>
    </row>
    <row r="37" spans="2:15" ht="29.25" customHeight="1" x14ac:dyDescent="0.2">
      <c r="B37" s="8" t="s">
        <v>120</v>
      </c>
      <c r="C37" s="123"/>
      <c r="D37" s="60">
        <v>0</v>
      </c>
      <c r="E37" s="26"/>
      <c r="F37" s="26">
        <v>-6810</v>
      </c>
      <c r="H37" s="58"/>
      <c r="I37" s="15"/>
      <c r="J37" s="15"/>
      <c r="K37" s="15"/>
      <c r="N37" s="11"/>
    </row>
    <row r="38" spans="2:15" ht="29.25" customHeight="1" x14ac:dyDescent="0.2">
      <c r="B38" s="8" t="s">
        <v>125</v>
      </c>
      <c r="C38" s="123"/>
      <c r="D38" s="26">
        <v>4834</v>
      </c>
      <c r="E38" s="26"/>
      <c r="F38" s="139">
        <v>888</v>
      </c>
      <c r="H38" s="58"/>
      <c r="I38" s="15"/>
      <c r="J38" s="15"/>
      <c r="K38" s="15"/>
      <c r="N38" s="11"/>
    </row>
    <row r="39" spans="2:15" ht="47.25" customHeight="1" x14ac:dyDescent="0.2">
      <c r="B39" s="8" t="s">
        <v>72</v>
      </c>
      <c r="C39" s="123"/>
      <c r="D39" s="26">
        <v>-176968</v>
      </c>
      <c r="E39" s="26"/>
      <c r="F39" s="26">
        <v>-97153</v>
      </c>
      <c r="H39" s="58" t="s">
        <v>106</v>
      </c>
      <c r="I39" s="15"/>
      <c r="J39" s="15"/>
      <c r="K39" s="15"/>
      <c r="N39" s="11"/>
    </row>
    <row r="40" spans="2:15" ht="29.25" customHeight="1" x14ac:dyDescent="0.2">
      <c r="B40" s="8" t="s">
        <v>74</v>
      </c>
      <c r="C40" s="123"/>
      <c r="D40" s="60">
        <v>29231</v>
      </c>
      <c r="E40" s="26"/>
      <c r="F40" s="60">
        <v>0</v>
      </c>
      <c r="H40" s="58" t="s">
        <v>107</v>
      </c>
      <c r="I40" s="15"/>
      <c r="J40" s="15"/>
      <c r="K40" s="15"/>
      <c r="N40" s="11"/>
    </row>
    <row r="41" spans="2:15" ht="27.75" customHeight="1" x14ac:dyDescent="0.2">
      <c r="B41" s="8" t="s">
        <v>73</v>
      </c>
      <c r="C41" s="123"/>
      <c r="D41" s="26">
        <v>94954</v>
      </c>
      <c r="E41" s="26"/>
      <c r="F41" s="26">
        <v>119604</v>
      </c>
      <c r="H41" s="58" t="s">
        <v>108</v>
      </c>
      <c r="I41" s="15"/>
      <c r="J41" s="15"/>
      <c r="K41" s="15"/>
      <c r="N41" s="11"/>
    </row>
    <row r="42" spans="2:15" ht="12" customHeight="1" x14ac:dyDescent="0.2">
      <c r="B42" s="8" t="s">
        <v>32</v>
      </c>
      <c r="C42" s="123"/>
      <c r="D42" s="26">
        <v>-2040</v>
      </c>
      <c r="E42" s="26"/>
      <c r="F42" s="26">
        <v>-2617</v>
      </c>
      <c r="H42" s="3" t="s">
        <v>109</v>
      </c>
      <c r="I42" s="15"/>
      <c r="J42" s="15"/>
      <c r="K42" s="15"/>
      <c r="N42" s="11"/>
    </row>
    <row r="43" spans="2:15" x14ac:dyDescent="0.2">
      <c r="B43" s="8" t="s">
        <v>33</v>
      </c>
      <c r="C43" s="123"/>
      <c r="D43" s="60">
        <v>1</v>
      </c>
      <c r="E43" s="26"/>
      <c r="F43" s="60">
        <v>1038</v>
      </c>
      <c r="H43" s="3" t="s">
        <v>110</v>
      </c>
      <c r="I43" s="15"/>
      <c r="J43" s="15"/>
      <c r="K43" s="15"/>
      <c r="N43" s="11"/>
    </row>
    <row r="44" spans="2:15" ht="25.5" x14ac:dyDescent="0.2">
      <c r="B44" s="7" t="s">
        <v>165</v>
      </c>
      <c r="C44" s="124"/>
      <c r="D44" s="32">
        <f>SUM(D37:D43)</f>
        <v>-49988</v>
      </c>
      <c r="E44" s="33"/>
      <c r="F44" s="32">
        <f>SUM(F37:F43)</f>
        <v>14950</v>
      </c>
      <c r="H44" s="34"/>
      <c r="I44" s="15"/>
      <c r="J44" s="15"/>
      <c r="K44" s="15"/>
      <c r="N44" s="11"/>
      <c r="O44" s="12"/>
    </row>
    <row r="45" spans="2:15" x14ac:dyDescent="0.2">
      <c r="B45" s="7" t="s">
        <v>0</v>
      </c>
      <c r="C45" s="124"/>
      <c r="D45" s="17"/>
      <c r="E45" s="27"/>
      <c r="F45" s="17"/>
      <c r="I45" s="15"/>
      <c r="J45" s="15"/>
      <c r="K45" s="15"/>
      <c r="N45" s="11"/>
    </row>
    <row r="46" spans="2:15" x14ac:dyDescent="0.2">
      <c r="B46" s="7" t="s">
        <v>34</v>
      </c>
      <c r="C46" s="124"/>
      <c r="D46" s="17"/>
      <c r="E46" s="27"/>
      <c r="F46" s="17"/>
      <c r="I46" s="15"/>
      <c r="J46" s="15"/>
      <c r="K46" s="15"/>
      <c r="N46" s="11"/>
    </row>
    <row r="47" spans="2:15" x14ac:dyDescent="0.2">
      <c r="B47" s="8" t="s">
        <v>158</v>
      </c>
      <c r="C47" s="123">
        <v>20</v>
      </c>
      <c r="D47" s="26">
        <v>-49034</v>
      </c>
      <c r="E47" s="27"/>
      <c r="F47" s="60">
        <v>0</v>
      </c>
      <c r="I47" s="15"/>
      <c r="J47" s="15"/>
      <c r="K47" s="15"/>
      <c r="N47" s="11"/>
    </row>
    <row r="48" spans="2:15" x14ac:dyDescent="0.2">
      <c r="B48" s="53" t="s">
        <v>90</v>
      </c>
      <c r="C48" s="127"/>
      <c r="D48" s="26">
        <v>-333</v>
      </c>
      <c r="E48" s="27"/>
      <c r="F48" s="26">
        <v>-409</v>
      </c>
      <c r="H48" s="3" t="s">
        <v>111</v>
      </c>
      <c r="I48" s="15"/>
      <c r="J48" s="15"/>
      <c r="K48" s="15"/>
      <c r="N48" s="11"/>
    </row>
    <row r="49" spans="2:15" x14ac:dyDescent="0.2">
      <c r="B49" s="8" t="s">
        <v>128</v>
      </c>
      <c r="C49" s="124"/>
      <c r="D49" s="26">
        <v>-2313</v>
      </c>
      <c r="E49" s="27"/>
      <c r="F49" s="26">
        <v>-3148</v>
      </c>
      <c r="I49" s="15"/>
      <c r="J49" s="15"/>
      <c r="K49" s="15"/>
      <c r="N49" s="11"/>
    </row>
    <row r="50" spans="2:15" x14ac:dyDescent="0.2">
      <c r="B50" s="53" t="s">
        <v>156</v>
      </c>
      <c r="C50" s="127"/>
      <c r="D50" s="26">
        <v>1369</v>
      </c>
      <c r="E50" s="27"/>
      <c r="F50" s="60">
        <v>0</v>
      </c>
      <c r="I50" s="15"/>
      <c r="J50" s="15"/>
      <c r="K50" s="15"/>
      <c r="N50" s="11"/>
    </row>
    <row r="51" spans="2:15" x14ac:dyDescent="0.2">
      <c r="B51" s="53" t="s">
        <v>157</v>
      </c>
      <c r="C51" s="127"/>
      <c r="D51" s="60">
        <v>0</v>
      </c>
      <c r="E51" s="27"/>
      <c r="F51" s="26">
        <v>-16687</v>
      </c>
      <c r="I51" s="15"/>
      <c r="J51" s="15"/>
      <c r="K51" s="15"/>
      <c r="N51" s="11"/>
    </row>
    <row r="52" spans="2:15" ht="30" customHeight="1" x14ac:dyDescent="0.2">
      <c r="B52" s="7" t="s">
        <v>142</v>
      </c>
      <c r="C52" s="124"/>
      <c r="D52" s="32">
        <f>SUM(D47:D51)</f>
        <v>-50311</v>
      </c>
      <c r="E52" s="33"/>
      <c r="F52" s="32">
        <f>SUM(F47:F51)</f>
        <v>-20244</v>
      </c>
      <c r="I52" s="15"/>
      <c r="J52" s="15"/>
      <c r="K52" s="15"/>
      <c r="N52" s="11"/>
    </row>
    <row r="53" spans="2:15" ht="30" customHeight="1" x14ac:dyDescent="0.2">
      <c r="B53" s="7" t="s">
        <v>130</v>
      </c>
      <c r="C53" s="124"/>
      <c r="D53" s="33">
        <f>D34+D44+D52</f>
        <v>10498</v>
      </c>
      <c r="E53" s="33"/>
      <c r="F53" s="33">
        <f>F34+F44+F52</f>
        <v>-4559</v>
      </c>
      <c r="I53" s="15"/>
      <c r="J53" s="15"/>
      <c r="K53" s="15"/>
      <c r="N53" s="11"/>
    </row>
    <row r="54" spans="2:15" x14ac:dyDescent="0.2">
      <c r="B54" s="7" t="s">
        <v>0</v>
      </c>
      <c r="C54" s="124"/>
      <c r="D54" s="17"/>
      <c r="E54" s="27"/>
      <c r="F54" s="17"/>
      <c r="I54" s="15"/>
      <c r="J54" s="15"/>
      <c r="K54" s="15"/>
      <c r="N54" s="11"/>
    </row>
    <row r="55" spans="2:15" ht="28.5" customHeight="1" x14ac:dyDescent="0.2">
      <c r="B55" s="8" t="s">
        <v>68</v>
      </c>
      <c r="C55" s="123"/>
      <c r="D55" s="26">
        <v>-8882</v>
      </c>
      <c r="E55" s="26"/>
      <c r="F55" s="26">
        <v>15059</v>
      </c>
      <c r="H55" s="3" t="s">
        <v>112</v>
      </c>
      <c r="I55" s="15"/>
      <c r="J55" s="16"/>
      <c r="K55" s="15"/>
      <c r="N55" s="11"/>
      <c r="O55" s="12"/>
    </row>
    <row r="56" spans="2:15" ht="28.5" customHeight="1" x14ac:dyDescent="0.2">
      <c r="B56" s="8" t="s">
        <v>75</v>
      </c>
      <c r="C56" s="123"/>
      <c r="D56" s="143">
        <v>-1</v>
      </c>
      <c r="E56" s="26"/>
      <c r="F56" s="26">
        <v>-30</v>
      </c>
      <c r="I56" s="15"/>
      <c r="J56" s="16"/>
      <c r="K56" s="15"/>
      <c r="N56" s="11"/>
      <c r="O56" s="12"/>
    </row>
    <row r="57" spans="2:15" ht="12.75" customHeight="1" x14ac:dyDescent="0.2">
      <c r="B57" s="7"/>
      <c r="C57" s="124"/>
      <c r="D57" s="29"/>
      <c r="E57" s="29"/>
      <c r="F57" s="29"/>
      <c r="I57" s="15"/>
      <c r="J57" s="15"/>
      <c r="K57" s="15"/>
      <c r="N57" s="11"/>
    </row>
    <row r="58" spans="2:15" ht="26.25" customHeight="1" x14ac:dyDescent="0.2">
      <c r="B58" s="22" t="s">
        <v>79</v>
      </c>
      <c r="C58" s="123"/>
      <c r="D58" s="26">
        <v>457962</v>
      </c>
      <c r="E58" s="26"/>
      <c r="F58" s="26">
        <v>432948</v>
      </c>
      <c r="H58" s="3" t="s">
        <v>113</v>
      </c>
      <c r="I58" s="15"/>
      <c r="J58" s="16"/>
      <c r="K58" s="15"/>
      <c r="N58" s="11"/>
    </row>
    <row r="59" spans="2:15" ht="27.75" customHeight="1" thickBot="1" x14ac:dyDescent="0.25">
      <c r="B59" s="19" t="s">
        <v>78</v>
      </c>
      <c r="C59" s="124"/>
      <c r="D59" s="106">
        <f>SUM(D53:D58)</f>
        <v>459577</v>
      </c>
      <c r="E59" s="33"/>
      <c r="F59" s="106">
        <f>SUM(F53:F58)</f>
        <v>443418</v>
      </c>
      <c r="H59" s="12" t="s">
        <v>115</v>
      </c>
      <c r="I59" s="15"/>
      <c r="J59" s="16"/>
      <c r="N59" s="11"/>
    </row>
    <row r="60" spans="2:15" ht="17.25" customHeight="1" thickTop="1" x14ac:dyDescent="0.2">
      <c r="B60" s="7" t="s">
        <v>76</v>
      </c>
      <c r="C60" s="124"/>
      <c r="D60" s="33"/>
      <c r="E60" s="33"/>
      <c r="F60" s="33"/>
      <c r="H60" s="12"/>
      <c r="I60" s="12"/>
      <c r="J60" s="16"/>
      <c r="N60" s="11"/>
    </row>
    <row r="61" spans="2:15" ht="14.25" customHeight="1" x14ac:dyDescent="0.2">
      <c r="B61" s="111" t="s">
        <v>77</v>
      </c>
      <c r="C61" s="127">
        <v>13</v>
      </c>
      <c r="D61" s="120">
        <v>653</v>
      </c>
      <c r="E61" s="33"/>
      <c r="F61" s="33">
        <v>802</v>
      </c>
      <c r="H61" s="12" t="s">
        <v>114</v>
      </c>
      <c r="I61" s="15"/>
      <c r="J61" s="16"/>
      <c r="N61" s="11"/>
    </row>
    <row r="62" spans="2:15" ht="22.5" customHeight="1" x14ac:dyDescent="0.2">
      <c r="B62" s="7" t="s">
        <v>0</v>
      </c>
      <c r="C62" s="124"/>
      <c r="D62" s="7"/>
      <c r="E62" s="7"/>
      <c r="F62" s="8"/>
      <c r="H62" s="12"/>
      <c r="I62" s="35"/>
      <c r="N62" s="11"/>
    </row>
    <row r="63" spans="2:15" ht="15" x14ac:dyDescent="0.2">
      <c r="B63" s="38"/>
      <c r="C63" s="128"/>
      <c r="D63" s="12"/>
      <c r="E63" s="4"/>
      <c r="F63" s="38"/>
      <c r="H63" s="14"/>
      <c r="I63" s="15"/>
      <c r="N63" s="11"/>
    </row>
    <row r="64" spans="2:15" ht="16.5" customHeight="1" x14ac:dyDescent="0.2">
      <c r="B64" s="39"/>
      <c r="C64" s="129"/>
      <c r="E64" s="4"/>
      <c r="F64" s="39"/>
    </row>
    <row r="65" spans="2:7" ht="16.5" customHeight="1" x14ac:dyDescent="0.2">
      <c r="B65" s="5"/>
      <c r="C65" s="126"/>
      <c r="E65" s="6"/>
      <c r="G65" s="37" t="s">
        <v>123</v>
      </c>
    </row>
    <row r="68" spans="2:7" x14ac:dyDescent="0.2">
      <c r="D68" s="15">
        <f>D59-BS!D10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40"/>
  <sheetViews>
    <sheetView zoomScale="80" zoomScaleNormal="80" zoomScaleSheetLayoutView="80" workbookViewId="0">
      <selection activeCell="B35" sqref="B35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J3" s="1" t="s">
        <v>36</v>
      </c>
    </row>
    <row r="4" spans="2:11" x14ac:dyDescent="0.2">
      <c r="J4" s="2" t="s">
        <v>153</v>
      </c>
    </row>
    <row r="5" spans="2:11" x14ac:dyDescent="0.2">
      <c r="J5" s="2"/>
    </row>
    <row r="6" spans="2:11" x14ac:dyDescent="0.2">
      <c r="J6" s="2" t="s">
        <v>35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48" t="s">
        <v>56</v>
      </c>
      <c r="D10" s="148"/>
      <c r="E10" s="148"/>
      <c r="F10" s="148"/>
      <c r="G10" s="148"/>
      <c r="H10" s="148"/>
      <c r="I10" s="149"/>
      <c r="J10" s="149"/>
      <c r="K10" s="20"/>
    </row>
    <row r="11" spans="2:11" ht="48" customHeight="1" x14ac:dyDescent="0.2">
      <c r="B11" s="19"/>
      <c r="C11" s="25" t="s">
        <v>57</v>
      </c>
      <c r="D11" s="25" t="s">
        <v>17</v>
      </c>
      <c r="E11" s="25" t="s">
        <v>87</v>
      </c>
      <c r="F11" s="25" t="s">
        <v>67</v>
      </c>
      <c r="G11" s="25" t="s">
        <v>166</v>
      </c>
      <c r="H11" s="25" t="s">
        <v>59</v>
      </c>
      <c r="I11" s="25" t="s">
        <v>60</v>
      </c>
      <c r="J11" s="25" t="s">
        <v>61</v>
      </c>
      <c r="K11" s="21"/>
    </row>
    <row r="12" spans="2:11" ht="14.25" customHeight="1" x14ac:dyDescent="0.2">
      <c r="B12" s="19"/>
      <c r="C12" s="86"/>
      <c r="D12" s="86"/>
      <c r="E12" s="86"/>
      <c r="F12" s="86"/>
      <c r="G12" s="86"/>
      <c r="H12" s="86"/>
      <c r="I12" s="86"/>
      <c r="J12" s="86"/>
      <c r="K12" s="21"/>
    </row>
    <row r="13" spans="2:11" x14ac:dyDescent="0.2">
      <c r="B13" s="19" t="s">
        <v>134</v>
      </c>
      <c r="C13" s="87">
        <v>332815</v>
      </c>
      <c r="D13" s="87">
        <v>23651</v>
      </c>
      <c r="E13" s="87">
        <v>-3465</v>
      </c>
      <c r="F13" s="87">
        <v>-23886</v>
      </c>
      <c r="G13" s="87">
        <v>14645</v>
      </c>
      <c r="H13" s="87">
        <f>SUM(C13:G13)</f>
        <v>343760</v>
      </c>
      <c r="I13" s="88">
        <v>0</v>
      </c>
      <c r="J13" s="87">
        <f>SUM(H13:I13)</f>
        <v>343760</v>
      </c>
      <c r="K13" s="21"/>
    </row>
    <row r="14" spans="2:11" x14ac:dyDescent="0.2">
      <c r="B14" s="22"/>
      <c r="C14" s="89"/>
      <c r="D14" s="89"/>
      <c r="E14" s="89"/>
      <c r="F14" s="90"/>
      <c r="G14" s="91"/>
      <c r="H14" s="89"/>
      <c r="I14" s="91"/>
      <c r="J14" s="89"/>
      <c r="K14" s="21"/>
    </row>
    <row r="15" spans="2:11" x14ac:dyDescent="0.2">
      <c r="B15" s="22" t="s">
        <v>62</v>
      </c>
      <c r="C15" s="92">
        <v>0</v>
      </c>
      <c r="D15" s="92">
        <v>0</v>
      </c>
      <c r="E15" s="92">
        <v>0</v>
      </c>
      <c r="F15" s="92">
        <v>0</v>
      </c>
      <c r="G15" s="91">
        <f>PL!D32</f>
        <v>58149</v>
      </c>
      <c r="H15" s="89">
        <f>SUM(C15:G15)</f>
        <v>58149</v>
      </c>
      <c r="I15" s="93">
        <f>PL!D33</f>
        <v>0</v>
      </c>
      <c r="J15" s="89">
        <f>SUM(H15:I15)</f>
        <v>58149</v>
      </c>
      <c r="K15" s="21"/>
    </row>
    <row r="16" spans="2:11" ht="15.6" customHeight="1" x14ac:dyDescent="0.2">
      <c r="B16" s="22" t="s">
        <v>63</v>
      </c>
      <c r="C16" s="92">
        <v>0</v>
      </c>
      <c r="D16" s="92">
        <v>0</v>
      </c>
      <c r="E16" s="92">
        <v>0</v>
      </c>
      <c r="F16" s="91">
        <f>PL!D41</f>
        <v>9842</v>
      </c>
      <c r="G16" s="92">
        <v>0</v>
      </c>
      <c r="H16" s="89">
        <f>SUM(C16:G16)</f>
        <v>9842</v>
      </c>
      <c r="I16" s="92">
        <v>0</v>
      </c>
      <c r="J16" s="89">
        <f>SUM(H16:I16)</f>
        <v>9842</v>
      </c>
      <c r="K16" s="21"/>
    </row>
    <row r="17" spans="2:11" ht="15" customHeight="1" x14ac:dyDescent="0.2">
      <c r="B17" s="19" t="s">
        <v>64</v>
      </c>
      <c r="C17" s="94">
        <f t="shared" ref="C17:I17" si="0">C15+C16</f>
        <v>0</v>
      </c>
      <c r="D17" s="94">
        <f t="shared" si="0"/>
        <v>0</v>
      </c>
      <c r="E17" s="94">
        <f t="shared" si="0"/>
        <v>0</v>
      </c>
      <c r="F17" s="95">
        <f>F15+F16</f>
        <v>9842</v>
      </c>
      <c r="G17" s="95">
        <f>G15+G16</f>
        <v>58149</v>
      </c>
      <c r="H17" s="95">
        <f>H15+H16</f>
        <v>67991</v>
      </c>
      <c r="I17" s="94">
        <f t="shared" si="0"/>
        <v>0</v>
      </c>
      <c r="J17" s="95">
        <f>J15+J16</f>
        <v>67991</v>
      </c>
      <c r="K17" s="21"/>
    </row>
    <row r="18" spans="2:11" ht="15" customHeight="1" x14ac:dyDescent="0.2">
      <c r="B18" s="19"/>
      <c r="C18" s="89"/>
      <c r="D18" s="89"/>
      <c r="E18" s="89"/>
      <c r="F18" s="89"/>
      <c r="G18" s="89"/>
      <c r="H18" s="89"/>
      <c r="I18" s="89"/>
      <c r="J18" s="89"/>
      <c r="K18" s="21"/>
    </row>
    <row r="19" spans="2:11" ht="34.15" customHeight="1" x14ac:dyDescent="0.2">
      <c r="B19" s="7" t="s">
        <v>65</v>
      </c>
      <c r="C19" s="89"/>
      <c r="D19" s="89"/>
      <c r="E19" s="89"/>
      <c r="F19" s="89"/>
      <c r="G19" s="89"/>
      <c r="H19" s="89"/>
      <c r="I19" s="91"/>
      <c r="J19" s="89"/>
      <c r="K19" s="21"/>
    </row>
    <row r="20" spans="2:11" x14ac:dyDescent="0.2">
      <c r="B20" s="22" t="s">
        <v>91</v>
      </c>
      <c r="C20" s="96">
        <v>0</v>
      </c>
      <c r="D20" s="96">
        <v>0</v>
      </c>
      <c r="E20" s="96">
        <v>0</v>
      </c>
      <c r="F20" s="96">
        <v>0</v>
      </c>
      <c r="G20" s="89">
        <f>CFS!D47</f>
        <v>-49034</v>
      </c>
      <c r="H20" s="89">
        <f>SUM(C20:G20)</f>
        <v>-49034</v>
      </c>
      <c r="I20" s="138">
        <v>0</v>
      </c>
      <c r="J20" s="89">
        <f>SUM(H20:I20)</f>
        <v>-49034</v>
      </c>
      <c r="K20" s="21"/>
    </row>
    <row r="21" spans="2:11" ht="15" customHeight="1" thickBot="1" x14ac:dyDescent="0.25">
      <c r="B21" s="19" t="s">
        <v>154</v>
      </c>
      <c r="C21" s="97">
        <f t="shared" ref="C21:H21" si="1">SUM(C17:C20)+SUM(C13)</f>
        <v>332815</v>
      </c>
      <c r="D21" s="97">
        <f t="shared" si="1"/>
        <v>23651</v>
      </c>
      <c r="E21" s="97">
        <f t="shared" si="1"/>
        <v>-3465</v>
      </c>
      <c r="F21" s="97">
        <f t="shared" si="1"/>
        <v>-14044</v>
      </c>
      <c r="G21" s="97">
        <f t="shared" si="1"/>
        <v>23760</v>
      </c>
      <c r="H21" s="97">
        <f t="shared" si="1"/>
        <v>362717</v>
      </c>
      <c r="I21" s="98">
        <f t="shared" ref="I21:J21" si="2">SUM(I17:I20)+SUM(I13)</f>
        <v>0</v>
      </c>
      <c r="J21" s="97">
        <f t="shared" si="2"/>
        <v>362717</v>
      </c>
      <c r="K21" s="21"/>
    </row>
    <row r="22" spans="2:11" ht="13.5" thickTop="1" x14ac:dyDescent="0.2"/>
    <row r="26" spans="2:11" s="54" customFormat="1" ht="15.75" customHeight="1" x14ac:dyDescent="0.2">
      <c r="B26" s="55"/>
      <c r="C26" s="148" t="s">
        <v>56</v>
      </c>
      <c r="D26" s="148"/>
      <c r="E26" s="148"/>
      <c r="F26" s="148"/>
      <c r="G26" s="148"/>
      <c r="H26" s="148"/>
      <c r="I26" s="61"/>
      <c r="J26" s="56"/>
    </row>
    <row r="27" spans="2:11" s="54" customFormat="1" ht="38.25" x14ac:dyDescent="0.2">
      <c r="B27" s="19"/>
      <c r="C27" s="25" t="s">
        <v>57</v>
      </c>
      <c r="D27" s="25" t="s">
        <v>17</v>
      </c>
      <c r="E27" s="25" t="s">
        <v>87</v>
      </c>
      <c r="F27" s="25" t="s">
        <v>67</v>
      </c>
      <c r="G27" s="25" t="s">
        <v>58</v>
      </c>
      <c r="H27" s="25" t="s">
        <v>59</v>
      </c>
      <c r="I27" s="25" t="s">
        <v>60</v>
      </c>
      <c r="J27" s="25" t="s">
        <v>61</v>
      </c>
    </row>
    <row r="28" spans="2:11" s="54" customFormat="1" ht="9" customHeight="1" x14ac:dyDescent="0.2">
      <c r="B28" s="19" t="s">
        <v>0</v>
      </c>
      <c r="C28" s="99"/>
      <c r="D28" s="99"/>
      <c r="E28" s="99"/>
      <c r="F28" s="99"/>
      <c r="G28" s="99"/>
      <c r="H28" s="99"/>
      <c r="I28" s="99"/>
      <c r="J28" s="99"/>
    </row>
    <row r="29" spans="2:11" s="54" customFormat="1" ht="18" customHeight="1" x14ac:dyDescent="0.2">
      <c r="B29" s="19" t="s">
        <v>127</v>
      </c>
      <c r="C29" s="100">
        <v>332815</v>
      </c>
      <c r="D29" s="100">
        <v>23651</v>
      </c>
      <c r="E29" s="30">
        <v>-3465</v>
      </c>
      <c r="F29" s="100">
        <v>8137</v>
      </c>
      <c r="G29" s="30">
        <v>-83441</v>
      </c>
      <c r="H29" s="137">
        <f>SUM(C29:G29)</f>
        <v>277697</v>
      </c>
      <c r="I29" s="100">
        <v>0</v>
      </c>
      <c r="J29" s="137">
        <f>SUM(H29:I29)</f>
        <v>277697</v>
      </c>
      <c r="K29" s="57"/>
    </row>
    <row r="30" spans="2:11" s="54" customFormat="1" ht="14.25" customHeight="1" x14ac:dyDescent="0.2">
      <c r="B30" s="22"/>
      <c r="C30" s="31"/>
      <c r="D30" s="31"/>
      <c r="E30" s="31"/>
      <c r="F30" s="31"/>
      <c r="G30" s="102"/>
      <c r="H30" s="102"/>
      <c r="I30" s="31"/>
      <c r="J30" s="102"/>
      <c r="K30" s="57"/>
    </row>
    <row r="31" spans="2:11" s="54" customFormat="1" ht="12.75" customHeight="1" x14ac:dyDescent="0.2">
      <c r="B31" s="22" t="s">
        <v>92</v>
      </c>
      <c r="C31" s="17">
        <v>0</v>
      </c>
      <c r="D31" s="17">
        <v>0</v>
      </c>
      <c r="E31" s="17">
        <v>0</v>
      </c>
      <c r="F31" s="17">
        <v>0</v>
      </c>
      <c r="G31" s="17">
        <f>PL!E34</f>
        <v>45302</v>
      </c>
      <c r="H31" s="17">
        <f>SUM(C31:G31)</f>
        <v>45302</v>
      </c>
      <c r="I31" s="17">
        <v>0</v>
      </c>
      <c r="J31" s="17">
        <f>SUM(H31:I31)</f>
        <v>45302</v>
      </c>
      <c r="K31" s="57"/>
    </row>
    <row r="32" spans="2:11" s="54" customFormat="1" ht="11.25" customHeight="1" x14ac:dyDescent="0.2">
      <c r="B32" s="22" t="s">
        <v>139</v>
      </c>
      <c r="C32" s="31">
        <v>0</v>
      </c>
      <c r="D32" s="31">
        <v>0</v>
      </c>
      <c r="E32" s="17">
        <v>0</v>
      </c>
      <c r="F32" s="101">
        <f>PL!E41</f>
        <v>-29755</v>
      </c>
      <c r="G32" s="31">
        <v>0</v>
      </c>
      <c r="H32" s="142">
        <f>SUM(C32:G32)</f>
        <v>-29755</v>
      </c>
      <c r="I32" s="31">
        <v>0</v>
      </c>
      <c r="J32" s="142">
        <f>SUM(H32:I32)</f>
        <v>-29755</v>
      </c>
      <c r="K32" s="57"/>
    </row>
    <row r="33" spans="2:11" s="54" customFormat="1" x14ac:dyDescent="0.2">
      <c r="B33" s="19" t="s">
        <v>140</v>
      </c>
      <c r="C33" s="103">
        <v>0</v>
      </c>
      <c r="D33" s="103">
        <v>0</v>
      </c>
      <c r="E33" s="103">
        <v>0</v>
      </c>
      <c r="F33" s="101">
        <f>SUM(F31:F32)</f>
        <v>-29755</v>
      </c>
      <c r="G33" s="103">
        <f>SUM(G31:G32)</f>
        <v>45302</v>
      </c>
      <c r="H33" s="101">
        <f t="shared" ref="H33:J33" si="3">SUM(H31:H32)</f>
        <v>15547</v>
      </c>
      <c r="I33" s="103">
        <f t="shared" si="3"/>
        <v>0</v>
      </c>
      <c r="J33" s="101">
        <f t="shared" si="3"/>
        <v>15547</v>
      </c>
      <c r="K33" s="57"/>
    </row>
    <row r="34" spans="2:11" s="54" customFormat="1" ht="25.5" x14ac:dyDescent="0.2">
      <c r="B34" s="7" t="s">
        <v>65</v>
      </c>
      <c r="C34" s="31"/>
      <c r="D34" s="31"/>
      <c r="E34" s="31"/>
      <c r="F34" s="31"/>
      <c r="G34" s="31"/>
      <c r="H34" s="91"/>
      <c r="I34" s="31"/>
      <c r="J34" s="31"/>
      <c r="K34" s="57"/>
    </row>
    <row r="35" spans="2:11" s="54" customFormat="1" x14ac:dyDescent="0.2">
      <c r="B35" s="22" t="s">
        <v>91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>SUM(C35:G35)</f>
        <v>0</v>
      </c>
      <c r="I35" s="31">
        <v>0</v>
      </c>
      <c r="J35" s="31">
        <f>SUM(H35:I35)</f>
        <v>0</v>
      </c>
      <c r="K35" s="57"/>
    </row>
    <row r="36" spans="2:11" s="54" customFormat="1" ht="13.5" thickBot="1" x14ac:dyDescent="0.25">
      <c r="B36" s="19" t="s">
        <v>155</v>
      </c>
      <c r="C36" s="104">
        <f>C29+C33</f>
        <v>332815</v>
      </c>
      <c r="D36" s="104">
        <f>D29+D33</f>
        <v>23651</v>
      </c>
      <c r="E36" s="140">
        <f>E29+E33</f>
        <v>-3465</v>
      </c>
      <c r="F36" s="105">
        <f>F29+F33</f>
        <v>-21618</v>
      </c>
      <c r="G36" s="105">
        <f>G29+G33+G35</f>
        <v>-38139</v>
      </c>
      <c r="H36" s="105">
        <f>H29+H33+H35</f>
        <v>293244</v>
      </c>
      <c r="I36" s="141">
        <f>I29+I33+I35</f>
        <v>0</v>
      </c>
      <c r="J36" s="105">
        <f>J29+J33+J35</f>
        <v>293244</v>
      </c>
      <c r="K36" s="57"/>
    </row>
    <row r="37" spans="2:11" s="54" customFormat="1" ht="13.5" thickTop="1" x14ac:dyDescent="0.2">
      <c r="B37" s="3"/>
      <c r="C37" s="37"/>
      <c r="D37" s="37"/>
      <c r="E37" s="37"/>
      <c r="F37" s="37"/>
      <c r="G37" s="37"/>
      <c r="H37" s="37"/>
      <c r="I37" s="37"/>
      <c r="J37" s="37"/>
      <c r="K37" s="57"/>
    </row>
    <row r="38" spans="2:11" s="54" customFormat="1" ht="11.25" x14ac:dyDescent="0.2">
      <c r="C38" s="57"/>
      <c r="D38" s="57"/>
      <c r="E38" s="57"/>
      <c r="F38" s="57"/>
      <c r="G38" s="57"/>
      <c r="H38" s="57"/>
      <c r="I38" s="57"/>
      <c r="J38" s="57"/>
      <c r="K38" s="57"/>
    </row>
    <row r="40" spans="2:11" x14ac:dyDescent="0.2">
      <c r="J40" s="37" t="s">
        <v>124</v>
      </c>
    </row>
  </sheetData>
  <mergeCells count="3">
    <mergeCell ref="C10:H10"/>
    <mergeCell ref="I10:J10"/>
    <mergeCell ref="C26:H26"/>
  </mergeCells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PL</vt:lpstr>
      <vt:lpstr>BS</vt:lpstr>
      <vt:lpstr>CFS</vt:lpstr>
      <vt:lpstr>SCE_2кв. 2023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BS!Print_Area</vt:lpstr>
      <vt:lpstr>CFS!Print_Area</vt:lpstr>
      <vt:lpstr>PL!Print_Area</vt:lpstr>
      <vt:lpstr>'SCE_2кв.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Kessimbayev, Alibek (Fortebank)</cp:lastModifiedBy>
  <cp:lastPrinted>2021-04-23T08:16:18Z</cp:lastPrinted>
  <dcterms:created xsi:type="dcterms:W3CDTF">2016-08-11T09:26:21Z</dcterms:created>
  <dcterms:modified xsi:type="dcterms:W3CDTF">2023-08-14T12:02:03Z</dcterms:modified>
</cp:coreProperties>
</file>