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ortebank.com\dfs_k_root$\KPMG\2025\2 квартал\FS\KASE_AIX\"/>
    </mc:Choice>
  </mc:AlternateContent>
  <xr:revisionPtr revIDLastSave="0" documentId="8_{4D539DEB-1B24-4557-B217-152E56F80C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" sheetId="7" r:id="rId1"/>
    <sheet name="BS" sheetId="8" r:id="rId2"/>
    <sheet name="CFS" sheetId="3" r:id="rId3"/>
    <sheet name="SCE_2кв. 2025" sheetId="6" r:id="rId4"/>
  </sheets>
  <definedNames>
    <definedName name="BalanceSheet" localSheetId="1">BS!$B$9</definedName>
    <definedName name="CashFlows" localSheetId="2">CFS!$B$8</definedName>
    <definedName name="OLE_LINK10" localSheetId="2">CFS!$D$30</definedName>
    <definedName name="OLE_LINK16" localSheetId="1">BS!$D$40</definedName>
    <definedName name="OLE_LINK17" localSheetId="1">BS!#REF!</definedName>
    <definedName name="OLE_LINK5" localSheetId="0">PL!#REF!</definedName>
    <definedName name="OLE_LINK6" localSheetId="0">PL!$E$14</definedName>
    <definedName name="OLE_LINK7" localSheetId="0">PL!$E$26</definedName>
    <definedName name="_xlnm.Print_Area" localSheetId="1">BS!$A$1:$F$58</definedName>
    <definedName name="_xlnm.Print_Area" localSheetId="2">CFS!$A$1:$F$64</definedName>
    <definedName name="_xlnm.Print_Area" localSheetId="0">PL!$A$1:$F$57</definedName>
    <definedName name="_xlnm.Print_Area" localSheetId="3">'SCE_2кв. 2025'!$A$1:$I$49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3" l="1"/>
  <c r="I56" i="3"/>
  <c r="E40" i="8" l="1"/>
  <c r="E41" i="8" s="1"/>
  <c r="E62" i="8" s="1"/>
  <c r="D35" i="8"/>
  <c r="D40" i="8" s="1"/>
  <c r="E32" i="8"/>
  <c r="D32" i="8"/>
  <c r="E21" i="8"/>
  <c r="D21" i="8"/>
  <c r="E40" i="7"/>
  <c r="E45" i="7" s="1"/>
  <c r="D40" i="7"/>
  <c r="D45" i="7" s="1"/>
  <c r="E28" i="7"/>
  <c r="D28" i="7"/>
  <c r="E21" i="7"/>
  <c r="D21" i="7"/>
  <c r="E11" i="7"/>
  <c r="E30" i="7" s="1"/>
  <c r="E32" i="7" s="1"/>
  <c r="E46" i="7" s="1"/>
  <c r="D11" i="7"/>
  <c r="D30" i="7" s="1"/>
  <c r="D32" i="7" s="1"/>
  <c r="D46" i="7" s="1"/>
  <c r="D41" i="8" l="1"/>
  <c r="D62" i="8" s="1"/>
  <c r="H39" i="6"/>
  <c r="C39" i="6"/>
  <c r="F42" i="6"/>
  <c r="D42" i="6"/>
  <c r="C42" i="6"/>
  <c r="H36" i="6"/>
  <c r="H41" i="6"/>
  <c r="E39" i="6"/>
  <c r="E42" i="6" s="1"/>
  <c r="D39" i="6"/>
  <c r="G39" i="6"/>
  <c r="G42" i="6" s="1"/>
  <c r="F39" i="6"/>
  <c r="H38" i="6"/>
  <c r="H37" i="6"/>
  <c r="H42" i="6" l="1"/>
  <c r="F21" i="6" l="1"/>
  <c r="G21" i="6"/>
  <c r="G24" i="6"/>
  <c r="H24" i="6" s="1"/>
  <c r="H20" i="6"/>
  <c r="H19" i="6"/>
  <c r="H18" i="6"/>
  <c r="H17" i="6"/>
  <c r="H16" i="6"/>
  <c r="E50" i="3"/>
  <c r="D50" i="3"/>
  <c r="E30" i="3"/>
  <c r="G26" i="6" l="1"/>
  <c r="D30" i="3"/>
  <c r="D41" i="3" l="1"/>
  <c r="E21" i="6" l="1"/>
  <c r="D21" i="6"/>
  <c r="C21" i="6"/>
  <c r="E41" i="3" l="1"/>
  <c r="H25" i="6" l="1"/>
  <c r="E33" i="3" l="1"/>
  <c r="E51" i="3" s="1"/>
  <c r="E56" i="3" s="1"/>
  <c r="D33" i="3"/>
  <c r="D51" i="3" s="1"/>
  <c r="D56" i="3" s="1"/>
  <c r="E26" i="6" l="1"/>
  <c r="F26" i="6" l="1"/>
  <c r="H15" i="6" l="1"/>
  <c r="H21" i="6" s="1"/>
  <c r="C26" i="6" l="1"/>
  <c r="D26" i="6" l="1"/>
  <c r="H26" i="6" l="1"/>
</calcChain>
</file>

<file path=xl/sharedStrings.xml><?xml version="1.0" encoding="utf-8"?>
<sst xmlns="http://schemas.openxmlformats.org/spreadsheetml/2006/main" count="217" uniqueCount="166">
  <si>
    <t xml:space="preserve"> </t>
  </si>
  <si>
    <t>Активы</t>
  </si>
  <si>
    <t>Денежные средства и их эквиваленты</t>
  </si>
  <si>
    <t>Кредиты, выданные клиентам</t>
  </si>
  <si>
    <t>Основные средства</t>
  </si>
  <si>
    <t>Нематериальные активы</t>
  </si>
  <si>
    <t>Прочие активы</t>
  </si>
  <si>
    <t>Обязательства</t>
  </si>
  <si>
    <t>Текущие счета и депозиты клиентов</t>
  </si>
  <si>
    <t xml:space="preserve">Выпущенные долговые ценные бумаги </t>
  </si>
  <si>
    <t>Субординированный долг</t>
  </si>
  <si>
    <t>Отложенные налоговые обязательства</t>
  </si>
  <si>
    <t>Прочие обязательства</t>
  </si>
  <si>
    <t>Капитал</t>
  </si>
  <si>
    <t>Акционерный капитал</t>
  </si>
  <si>
    <t>Дополнительный оплаченный капитал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</si>
  <si>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</si>
  <si>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</si>
  <si>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</si>
  <si>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</si>
  <si>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</si>
  <si>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(Уменьшение)/увеличение операционных обязательств:</t>
  </si>
  <si>
    <t>Корпоративный подоходный налог уплаченный</t>
  </si>
  <si>
    <t>Приобретение основных средств и нематериальных активов</t>
  </si>
  <si>
    <t>Движение денежных средств от финансовой деятельности</t>
  </si>
  <si>
    <t>В миллионах  тенге</t>
  </si>
  <si>
    <t xml:space="preserve">АО «ForteBank» </t>
  </si>
  <si>
    <t>(не аудировано)</t>
  </si>
  <si>
    <t>Выплата дивидендов</t>
  </si>
  <si>
    <t>Процентные расходы</t>
  </si>
  <si>
    <t>Чистый процентный доход</t>
  </si>
  <si>
    <t>Комиссионные доходы</t>
  </si>
  <si>
    <t>Комиссионные расходы</t>
  </si>
  <si>
    <t>Непроцентные доходы</t>
  </si>
  <si>
    <t>Общие и административные расходы</t>
  </si>
  <si>
    <t>Непроцентные расходы</t>
  </si>
  <si>
    <t>Прибыль до расходов по корпоративному подоходному налогу</t>
  </si>
  <si>
    <t>Прибыль за отчетный период</t>
  </si>
  <si>
    <t>Прочий совокупный доход</t>
  </si>
  <si>
    <t>Капитал, причитающийся акционерам Банка</t>
  </si>
  <si>
    <t>Кредиторская задолженность по договорам «репо»</t>
  </si>
  <si>
    <t>Резерв справедливой стоимости</t>
  </si>
  <si>
    <t>Влияние изменения обменных курсов на денежные средства и их эквиваленты</t>
  </si>
  <si>
    <t>Влияние ОКУ на денежные средства и их эквиваленты</t>
  </si>
  <si>
    <t>Неденежные операции</t>
  </si>
  <si>
    <t>Прочие расходы</t>
  </si>
  <si>
    <t>Прочие доходы</t>
  </si>
  <si>
    <t>Собственные выкупленные акции</t>
  </si>
  <si>
    <t>Net realised gains/(losses) from financial instruments at fair value
through profit or loss</t>
  </si>
  <si>
    <t xml:space="preserve">Net realised gains on dealing in foreign currencies </t>
  </si>
  <si>
    <t>Other operating expenses paid</t>
  </si>
  <si>
    <t>General and administrative expenses paid</t>
  </si>
  <si>
    <t>Amounts due from financial institutions</t>
  </si>
  <si>
    <t>Loans to customers</t>
  </si>
  <si>
    <t xml:space="preserve">Other assets </t>
  </si>
  <si>
    <t xml:space="preserve">Current accounts and deposits of customers </t>
  </si>
  <si>
    <t>Amounts due to banks and other financial institutions</t>
  </si>
  <si>
    <t>Amounts payable under repurchase agreements</t>
  </si>
  <si>
    <t>Other liabilities</t>
  </si>
  <si>
    <t xml:space="preserve">Corporate income tax paid </t>
  </si>
  <si>
    <t>Purchase of investment securities at fair value through other
comprehensive income</t>
  </si>
  <si>
    <t>Redemption of investment securities at fair value through other
comprehensive income</t>
  </si>
  <si>
    <t>Purchase of property and equipment and intangible assets</t>
  </si>
  <si>
    <t>Proceeds from placement of debt securities issued</t>
  </si>
  <si>
    <t>Repayment of lease liability</t>
  </si>
  <si>
    <t xml:space="preserve">Effect of exchange rate changes on cash and cash equivalents </t>
  </si>
  <si>
    <t>Cash and cash equivalents, beginning</t>
  </si>
  <si>
    <t>Repossession of collateral on loans to customer</t>
  </si>
  <si>
    <t>Cash and cash equivalents, ending</t>
  </si>
  <si>
    <t>стр 1 из 4</t>
  </si>
  <si>
    <t>стр 2 из 4</t>
  </si>
  <si>
    <t>В миллионах тенге</t>
  </si>
  <si>
    <t>Ценные бумаги, учитываемые по справедливой стоимости через прибыль или убыток</t>
  </si>
  <si>
    <t>Нераспределенная прибыль</t>
  </si>
  <si>
    <t>На 1 января 2024 года</t>
  </si>
  <si>
    <t>Инвестиционные ценные бумаги:</t>
  </si>
  <si>
    <t>Чистое расходование денежных средств в инвестиционной деятельности</t>
  </si>
  <si>
    <t>Средства в финансовых организациях</t>
  </si>
  <si>
    <t>Средства банков и прочих финансовых организаций</t>
  </si>
  <si>
    <t>Дивиденды полученные</t>
  </si>
  <si>
    <t>Чистый убыток от модификации обязательства, приводящей к прекращению признания</t>
  </si>
  <si>
    <t>Денежные средства и их эквиваленты,  на начало периода</t>
  </si>
  <si>
    <t>За шестимесячный период, завершившийся 30 июня 2024 года</t>
  </si>
  <si>
    <t>За шестимесячный период, завершившийся 30 июня 2025 года</t>
  </si>
  <si>
    <t>31 декабря 2024 года</t>
  </si>
  <si>
    <t>30 июня 2025 года</t>
  </si>
  <si>
    <t>На 1 января 2025 года</t>
  </si>
  <si>
    <t>Отложенные налоговые активы</t>
  </si>
  <si>
    <t>Продажа ранее выкупленных акций</t>
  </si>
  <si>
    <t>На 30 июня 2024 года (неаудировано)</t>
  </si>
  <si>
    <t>Чистое (расходование)/поступление денежных средств (в)/от операционной деятельности</t>
  </si>
  <si>
    <t>Чистый доход/(убыток) от прекращения признания финансовых активов, оцениваемых по амортизированной стоимости</t>
  </si>
  <si>
    <t>Расходы по корпоративному подоходному налогу</t>
  </si>
  <si>
    <t>Убыток по долевым инструментам, оцениваемым по справедливой стоимости через прочий совокупный доход</t>
  </si>
  <si>
    <t xml:space="preserve"> Чистый прочий совокупный (расход)/доход, подлежащий реклассификации в состав прибыли или убытка в последующих периодах</t>
  </si>
  <si>
    <t>Обремененные залогом по сделке "РЕПО"</t>
  </si>
  <si>
    <t>Денежные средства и их эквиваленты, на конец отчетного периода</t>
  </si>
  <si>
    <t>Чистый доход по операциям с иностранной валютой</t>
  </si>
  <si>
    <t>Предварительная</t>
  </si>
  <si>
    <t>Промежуточный сокращенный консолидированный отчет о совокупном доходе за шестимесячный период, завершившийся 30 июня 2025 года</t>
  </si>
  <si>
    <t>Промежуточный сокращенный консолидированный отчет о финансовом положении по состоянию на 30 июня 2025 года</t>
  </si>
  <si>
    <t>Прим.</t>
  </si>
  <si>
    <t>Промежуточный сокращенный консолидированный отчет о движении денежных средств за шестимесячный период, завершившийся  30 июня 2025 года</t>
  </si>
  <si>
    <t>Промежуточный сокращенный консолидированный отчет об изменениях в капитале за шестимесячный период, завершившийся  30 июня 2025 года</t>
  </si>
  <si>
    <t>Поступления от погашения инвестиционных ценных бумаг, оцениваемых по справедливой стоимости через прочий совокупный доход</t>
  </si>
  <si>
    <t>Поступления от продажи основных средств и нематериальных активов</t>
  </si>
  <si>
    <t>Погашение обязательств по финансовой аренде</t>
  </si>
  <si>
    <t>Поступления от размещения выпущенных долговых ценных бумаг</t>
  </si>
  <si>
    <t>Погашение субординированого долга</t>
  </si>
  <si>
    <t>Привлечение кредитов от финансовых организаций</t>
  </si>
  <si>
    <t>Чистое поступление/(расходование) денежных средств от/(в) финансовой деятельности</t>
  </si>
  <si>
    <t xml:space="preserve"> Чистое изменение денежных средств и их эквивалентов</t>
  </si>
  <si>
    <t xml:space="preserve">Изъятие залогового обеспечения по кредитам, выданным клиентам </t>
  </si>
  <si>
    <t>Чистый реализованный (убыток)/доход по финансовым инструментам, оцениваемым по справедливой стоимости через прибыль или убыток</t>
  </si>
  <si>
    <t>Чистый реализованный доход по операциям с иностранной валютой</t>
  </si>
  <si>
    <t>Прочие операционные доходы/(расходы), нетто, полученные/(выплаченные)</t>
  </si>
  <si>
    <t>Общие и административные расходы выплаченные</t>
  </si>
  <si>
    <t>(Увеличение)/уменьшение операционных активов</t>
  </si>
  <si>
    <t>Ценные бумаги, оцениваемые по справедливой стоимости через прибыль или убыток</t>
  </si>
  <si>
    <t>Чистое (расходование)/поступление денежных средств (в)/от операционной деятельности до уплаты корпоративного подоходного налога</t>
  </si>
  <si>
    <t>Денежные потоки от инвестиционной деятельности</t>
  </si>
  <si>
    <t>Приобретение инвестиционных ценных бумаг, оцениваемых по справедливой стоимости через прочий совокупный доход</t>
  </si>
  <si>
    <t>Поступления от продажи инвестиционных ценных бумаг, оцениваемых по справедливой стоимости через прочий совокупный доход</t>
  </si>
  <si>
    <t>Дополни-тельный оплаченный капитал</t>
  </si>
  <si>
    <t>Нераспределен-ная прибыль</t>
  </si>
  <si>
    <t>Итого 
капитала</t>
  </si>
  <si>
    <t>Прибыль за отчетный период (неаудировано)</t>
  </si>
  <si>
    <t>Чистое изменение спраедливой стоимости инвестиционных ценных бумаг, оцениваемых по ССПСД, за вычетом налогов (неаудировано)</t>
  </si>
  <si>
    <t>Подоходный налог, относящийся к компонентам прочего совокупного дохода (неаудировано)</t>
  </si>
  <si>
    <t>Реализованный доход от реализации инвестиционных ценных бумаг, оцениваемых по ССПСД, реклассифицированный в состав прибыли или убытка (неаудировано)</t>
  </si>
  <si>
    <t>Изменение оценочного резерва под ожидаемые кредитные убытки по инвестиционным ценным бумагам, оцениваемым по ССПСД (неаудировано)</t>
  </si>
  <si>
    <t>Перенос накопленного резерва по переоценке при выбытии долевых инструментов, оцениваемых по справедливой стоимости через прочий совокупный доход (неаудировано)</t>
  </si>
  <si>
    <t>Итого совокупный доход за период (неаудировано)</t>
  </si>
  <si>
    <t>Дивиденды объявленные (Примечание 17) (неаудировано)</t>
  </si>
  <si>
    <t>Продажа ранее выкупленных акций (Примечание 17) (неаудировано)</t>
  </si>
  <si>
    <t>На 30 июня 2025 года (неаудировано)</t>
  </si>
  <si>
    <t>Прочий совокупный доход, не подлежащий реклассификации в состав прибыли или убытка в последующих периодах (неаудировано)</t>
  </si>
  <si>
    <t xml:space="preserve">Прочий совокупный доход, подлежащий реклассификации в состав прибыли или убытка в последующих периодах (неаудировано) </t>
  </si>
  <si>
    <t>стр 3 из 4</t>
  </si>
  <si>
    <t>стр 4 из 4</t>
  </si>
  <si>
    <t>Процентная выручка, рассчитанная с использованием эффективной процентной ставки</t>
  </si>
  <si>
    <t>Прочая процентная выручка</t>
  </si>
  <si>
    <t xml:space="preserve">Чистый (убыток)/доход по операциям с финансовыми инструментами, оцениваемым по справедливой стоимости через прибыль или убыток </t>
  </si>
  <si>
    <t>Чистый доход/(убыток) в результате прекращения признания инвестиционных ценных бумаг, оцениваемых по справедливой стоимости через прочий совокупный доход</t>
  </si>
  <si>
    <t>Расходы по кредитным убыткам/восстановление резерва под ожидаемые кредитные убытки</t>
  </si>
  <si>
    <t>Прочий совокупный доход/(убыток), подлежащий реклассификации в состав прибыли или убытка в последующих периодах</t>
  </si>
  <si>
    <t>- Чистая величина изменения справедливой стоимости долговых инструментов, оцениваемых по справедливой стоимости через прочий совокупный доход</t>
  </si>
  <si>
    <t>- Налог на прибыль, относящийся к компонентам прочего совокупного дохода</t>
  </si>
  <si>
    <t>- Величина изменения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</si>
  <si>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 xml:space="preserve"> - Сумма, реклассифицированная в состав прибыли или убытка в результате прекращения признания долговых инструментов, оцениваемых по справедливой стоимости через прочий совокупный доход</t>
  </si>
  <si>
    <t>Прочий совокупный убыток, не подлежащий реклассификации в состав прибыли или убытка в последующих периодах</t>
  </si>
  <si>
    <t>Итого прочий совокупный убыток, не подлежащий реклассификации в состав прибыли или убытка в последующих периодах</t>
  </si>
  <si>
    <t>Прочий совокупный (расход)/доход за отчетный период, за вычетом налогов</t>
  </si>
  <si>
    <t>Итого совокупный доход за отчетный период</t>
  </si>
  <si>
    <t>Базовая и разводненная прибыль на простую акцию (в тенге)</t>
  </si>
  <si>
    <t>Находящиеся в собственности Группы</t>
  </si>
  <si>
    <t>Итого активов</t>
  </si>
  <si>
    <t>Итого обязательств</t>
  </si>
  <si>
    <t>Итого капитала</t>
  </si>
  <si>
    <t>Итого капитала и обязательств</t>
  </si>
  <si>
    <t>Пилипенко А.В.</t>
  </si>
  <si>
    <t>Член Правления – Управляющий директор</t>
  </si>
  <si>
    <t xml:space="preserve">Сауытбекова А.Е. </t>
  </si>
  <si>
    <t>Главный бухгалтер – Исполнительный директор</t>
  </si>
  <si>
    <t>___________________________________________</t>
  </si>
  <si>
    <t>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</si>
</sst>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-* #,##0.00_р_._-;\-* #,##0.00_р_._-;_-* &quot;-&quot;??_р_._-;_-@_-"/>
    <numFmt numFmtId="165" formatCode="_-* #,##0_р_._-;\-* #,##0_р_._-;_-* &quot;-&quot;??_р_._-;_-@_-"/>
    <numFmt numFmtId="166" formatCode="_(* #,##0_);_(* \(#,##0\);_(* &quot;₸&quot;\-&quot;₸&quot;_);_(@_)"/>
    <numFmt numFmtId="167" formatCode="#,##0.000"/>
    <numFmt numFmtId="168" formatCode="_(* #,##0_);_(* \(#,##0\);_(* &quot;-&quot;??_);_(@_)"/>
    <numFmt numFmtId="169" formatCode="_-* #,##0.000_р_._-;\-* #,##0.000_р_._-;_-* &quot;-&quot;??_р_._-;_-@_-"/>
    <numFmt numFmtId="170" formatCode="_-* #,##0.00_-;\-* #,##0.00_-;_-* &quot;-&quot;_-;_-@_-"/>
  </numFmts>
  <fonts count="2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rgb="FFFF0000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</font>
    <font>
      <i/>
      <sz val="10"/>
      <color theme="1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1" fillId="0" borderId="0"/>
  </cellStyleXfs>
  <cellXfs count="165">
    <xf numFmtId="0" fontId="0" fillId="0" borderId="0" xfId="0"/>
    <xf numFmtId="0" fontId="6" fillId="0" borderId="0" xfId="0" applyFont="1"/>
    <xf numFmtId="0" fontId="9" fillId="0" borderId="0" xfId="2" applyFont="1"/>
    <xf numFmtId="0" fontId="5" fillId="0" borderId="0" xfId="2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5" fontId="6" fillId="0" borderId="0" xfId="1" applyNumberFormat="1" applyFont="1" applyFill="1"/>
    <xf numFmtId="166" fontId="6" fillId="0" borderId="0" xfId="0" applyNumberFormat="1" applyFont="1"/>
    <xf numFmtId="4" fontId="6" fillId="0" borderId="0" xfId="0" applyNumberFormat="1" applyFont="1"/>
    <xf numFmtId="3" fontId="6" fillId="0" borderId="0" xfId="0" applyNumberFormat="1" applyFont="1"/>
    <xf numFmtId="165" fontId="6" fillId="0" borderId="0" xfId="1" applyNumberFormat="1" applyFont="1" applyFill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166" fontId="6" fillId="0" borderId="0" xfId="1" applyNumberFormat="1" applyFont="1" applyFill="1" applyAlignment="1">
      <alignment horizontal="right" wrapText="1"/>
    </xf>
    <xf numFmtId="166" fontId="6" fillId="0" borderId="1" xfId="1" applyNumberFormat="1" applyFont="1" applyFill="1" applyBorder="1" applyAlignment="1">
      <alignment horizontal="right" wrapText="1"/>
    </xf>
    <xf numFmtId="166" fontId="8" fillId="0" borderId="0" xfId="1" applyNumberFormat="1" applyFont="1" applyFill="1" applyAlignment="1">
      <alignment horizontal="right" wrapText="1"/>
    </xf>
    <xf numFmtId="166" fontId="6" fillId="0" borderId="1" xfId="1" applyNumberFormat="1" applyFont="1" applyFill="1" applyBorder="1" applyAlignment="1">
      <alignment horizontal="right" vertical="center" wrapText="1"/>
    </xf>
    <xf numFmtId="166" fontId="8" fillId="0" borderId="3" xfId="1" applyNumberFormat="1" applyFont="1" applyFill="1" applyBorder="1" applyAlignment="1">
      <alignment horizontal="right" wrapText="1"/>
    </xf>
    <xf numFmtId="166" fontId="8" fillId="0" borderId="0" xfId="1" applyNumberFormat="1" applyFont="1" applyFill="1" applyBorder="1" applyAlignment="1">
      <alignment horizontal="right" wrapText="1"/>
    </xf>
    <xf numFmtId="165" fontId="12" fillId="0" borderId="0" xfId="1" applyNumberFormat="1" applyFont="1" applyFill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17" fillId="0" borderId="0" xfId="2" applyFont="1"/>
    <xf numFmtId="0" fontId="5" fillId="0" borderId="0" xfId="2" applyFont="1"/>
    <xf numFmtId="0" fontId="14" fillId="0" borderId="0" xfId="0" applyFont="1"/>
    <xf numFmtId="0" fontId="19" fillId="0" borderId="0" xfId="0" applyFont="1" applyAlignment="1">
      <alignment horizontal="left" wrapText="1"/>
    </xf>
    <xf numFmtId="0" fontId="16" fillId="0" borderId="0" xfId="2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/>
    <xf numFmtId="0" fontId="6" fillId="0" borderId="0" xfId="0" applyFont="1" applyAlignment="1">
      <alignment wrapText="1"/>
    </xf>
    <xf numFmtId="165" fontId="6" fillId="0" borderId="0" xfId="1" applyNumberFormat="1" applyFont="1" applyFill="1" applyAlignment="1">
      <alignment horizontal="right" wrapText="1"/>
    </xf>
    <xf numFmtId="166" fontId="17" fillId="0" borderId="0" xfId="0" applyNumberFormat="1" applyFont="1" applyAlignment="1">
      <alignment horizontal="right" wrapText="1"/>
    </xf>
    <xf numFmtId="166" fontId="18" fillId="0" borderId="3" xfId="0" applyNumberFormat="1" applyFont="1" applyBorder="1" applyAlignment="1">
      <alignment horizontal="right" wrapText="1"/>
    </xf>
    <xf numFmtId="166" fontId="18" fillId="0" borderId="0" xfId="0" applyNumberFormat="1" applyFont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21" fillId="0" borderId="0" xfId="0" applyFont="1"/>
    <xf numFmtId="165" fontId="7" fillId="0" borderId="0" xfId="1" applyNumberFormat="1" applyFont="1" applyFill="1" applyAlignment="1">
      <alignment horizontal="left" vertical="center" wrapText="1"/>
    </xf>
    <xf numFmtId="0" fontId="21" fillId="0" borderId="0" xfId="0" applyFont="1" applyAlignment="1">
      <alignment horizontal="right"/>
    </xf>
    <xf numFmtId="166" fontId="10" fillId="0" borderId="2" xfId="1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165" fontId="9" fillId="0" borderId="0" xfId="0" applyNumberFormat="1" applyFont="1"/>
    <xf numFmtId="0" fontId="15" fillId="0" borderId="0" xfId="0" applyFont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165" fontId="18" fillId="0" borderId="0" xfId="1" applyNumberFormat="1" applyFont="1" applyFill="1" applyAlignment="1">
      <alignment horizontal="right" vertical="center" wrapText="1"/>
    </xf>
    <xf numFmtId="165" fontId="18" fillId="0" borderId="0" xfId="1" applyNumberFormat="1" applyFont="1" applyFill="1" applyBorder="1" applyAlignment="1">
      <alignment horizontal="right" vertical="center" wrapText="1"/>
    </xf>
    <xf numFmtId="0" fontId="17" fillId="0" borderId="0" xfId="0" applyFont="1"/>
    <xf numFmtId="0" fontId="1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66" fontId="9" fillId="0" borderId="0" xfId="1" applyNumberFormat="1" applyFont="1" applyFill="1" applyAlignment="1">
      <alignment horizontal="right" wrapText="1"/>
    </xf>
    <xf numFmtId="165" fontId="9" fillId="0" borderId="0" xfId="1" applyNumberFormat="1" applyFont="1" applyFill="1" applyAlignment="1">
      <alignment horizontal="right" wrapText="1"/>
    </xf>
    <xf numFmtId="166" fontId="10" fillId="0" borderId="3" xfId="1" applyNumberFormat="1" applyFont="1" applyFill="1" applyBorder="1" applyAlignment="1">
      <alignment horizontal="right" wrapText="1"/>
    </xf>
    <xf numFmtId="165" fontId="9" fillId="0" borderId="0" xfId="1" applyNumberFormat="1" applyFont="1" applyFill="1" applyAlignment="1">
      <alignment horizontal="right" vertical="center" wrapText="1"/>
    </xf>
    <xf numFmtId="3" fontId="9" fillId="0" borderId="0" xfId="0" applyNumberFormat="1" applyFont="1"/>
    <xf numFmtId="166" fontId="9" fillId="0" borderId="0" xfId="0" applyNumberFormat="1" applyFont="1"/>
    <xf numFmtId="0" fontId="9" fillId="0" borderId="0" xfId="0" applyFont="1" applyAlignment="1">
      <alignment horizontal="right"/>
    </xf>
    <xf numFmtId="0" fontId="17" fillId="0" borderId="0" xfId="0" quotePrefix="1" applyFont="1" applyAlignment="1">
      <alignment horizontal="left" wrapText="1"/>
    </xf>
    <xf numFmtId="166" fontId="18" fillId="0" borderId="2" xfId="0" applyNumberFormat="1" applyFont="1" applyBorder="1" applyAlignment="1">
      <alignment horizontal="right" wrapText="1"/>
    </xf>
    <xf numFmtId="0" fontId="14" fillId="0" borderId="0" xfId="0" quotePrefix="1" applyFont="1" applyAlignment="1">
      <alignment horizontal="left" wrapText="1"/>
    </xf>
    <xf numFmtId="0" fontId="9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2" applyFont="1"/>
    <xf numFmtId="164" fontId="6" fillId="0" borderId="0" xfId="1" applyFont="1" applyFill="1"/>
    <xf numFmtId="166" fontId="17" fillId="0" borderId="0" xfId="1" applyNumberFormat="1" applyFont="1" applyFill="1" applyAlignment="1">
      <alignment horizontal="right" vertical="center" wrapText="1"/>
    </xf>
    <xf numFmtId="165" fontId="6" fillId="0" borderId="0" xfId="1" applyNumberFormat="1" applyFont="1"/>
    <xf numFmtId="166" fontId="9" fillId="0" borderId="1" xfId="1" applyNumberFormat="1" applyFont="1" applyFill="1" applyBorder="1" applyAlignment="1">
      <alignment horizontal="right" wrapText="1"/>
    </xf>
    <xf numFmtId="166" fontId="10" fillId="0" borderId="0" xfId="1" applyNumberFormat="1" applyFont="1" applyFill="1" applyAlignment="1">
      <alignment horizontal="right" wrapText="1"/>
    </xf>
    <xf numFmtId="165" fontId="17" fillId="0" borderId="0" xfId="1" applyNumberFormat="1" applyFont="1" applyFill="1" applyBorder="1"/>
    <xf numFmtId="165" fontId="6" fillId="0" borderId="0" xfId="1" applyNumberFormat="1" applyFont="1" applyFill="1" applyBorder="1"/>
    <xf numFmtId="165" fontId="23" fillId="0" borderId="0" xfId="1" applyNumberFormat="1" applyFont="1"/>
    <xf numFmtId="0" fontId="23" fillId="0" borderId="0" xfId="2" applyFont="1" applyAlignment="1">
      <alignment horizontal="right"/>
    </xf>
    <xf numFmtId="0" fontId="7" fillId="0" borderId="0" xfId="2" applyFont="1" applyAlignment="1">
      <alignment horizontal="right" wrapText="1"/>
    </xf>
    <xf numFmtId="166" fontId="18" fillId="0" borderId="3" xfId="1" applyNumberFormat="1" applyFont="1" applyFill="1" applyBorder="1" applyAlignment="1">
      <alignment horizontal="right" vertical="center" wrapText="1"/>
    </xf>
    <xf numFmtId="166" fontId="18" fillId="0" borderId="0" xfId="1" applyNumberFormat="1" applyFont="1" applyFill="1" applyAlignment="1">
      <alignment horizontal="right" vertical="center" wrapText="1"/>
    </xf>
    <xf numFmtId="41" fontId="9" fillId="0" borderId="0" xfId="0" applyNumberFormat="1" applyFont="1"/>
    <xf numFmtId="166" fontId="6" fillId="0" borderId="0" xfId="0" applyNumberFormat="1" applyFont="1" applyAlignment="1">
      <alignment horizontal="right"/>
    </xf>
    <xf numFmtId="165" fontId="21" fillId="0" borderId="0" xfId="0" applyNumberFormat="1" applyFont="1" applyAlignment="1">
      <alignment horizontal="right"/>
    </xf>
    <xf numFmtId="166" fontId="9" fillId="0" borderId="0" xfId="1" applyNumberFormat="1" applyFont="1" applyFill="1" applyAlignment="1">
      <alignment horizontal="right"/>
    </xf>
    <xf numFmtId="166" fontId="6" fillId="0" borderId="0" xfId="1" applyNumberFormat="1" applyFont="1" applyFill="1" applyAlignment="1">
      <alignment horizontal="right"/>
    </xf>
    <xf numFmtId="168" fontId="24" fillId="0" borderId="0" xfId="1" applyNumberFormat="1" applyFont="1" applyFill="1" applyAlignment="1">
      <alignment vertical="top"/>
    </xf>
    <xf numFmtId="0" fontId="6" fillId="0" borderId="0" xfId="0" applyFont="1" applyBorder="1"/>
    <xf numFmtId="165" fontId="6" fillId="0" borderId="0" xfId="1" applyNumberFormat="1" applyFont="1" applyBorder="1"/>
    <xf numFmtId="165" fontId="17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wrapText="1"/>
    </xf>
    <xf numFmtId="0" fontId="19" fillId="0" borderId="0" xfId="0" applyFont="1"/>
    <xf numFmtId="0" fontId="8" fillId="0" borderId="0" xfId="0" applyFont="1"/>
    <xf numFmtId="0" fontId="2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9" fillId="0" borderId="0" xfId="1" applyFont="1" applyFill="1" applyAlignment="1">
      <alignment horizontal="right" wrapText="1"/>
    </xf>
    <xf numFmtId="0" fontId="6" fillId="0" borderId="0" xfId="0" applyFont="1" applyAlignment="1"/>
    <xf numFmtId="166" fontId="13" fillId="0" borderId="0" xfId="0" applyNumberFormat="1" applyFont="1" applyAlignment="1"/>
    <xf numFmtId="166" fontId="6" fillId="0" borderId="0" xfId="0" applyNumberFormat="1" applyFont="1" applyAlignment="1"/>
    <xf numFmtId="165" fontId="6" fillId="0" borderId="0" xfId="1" applyNumberFormat="1" applyFont="1" applyFill="1" applyAlignment="1"/>
    <xf numFmtId="166" fontId="12" fillId="0" borderId="0" xfId="0" applyNumberFormat="1" applyFont="1" applyAlignment="1"/>
    <xf numFmtId="164" fontId="6" fillId="0" borderId="0" xfId="1" applyFont="1" applyFill="1" applyAlignment="1">
      <alignment horizontal="right" wrapText="1"/>
    </xf>
    <xf numFmtId="170" fontId="8" fillId="0" borderId="1" xfId="0" applyNumberFormat="1" applyFont="1" applyBorder="1" applyAlignment="1">
      <alignment horizontal="right" wrapText="1"/>
    </xf>
    <xf numFmtId="41" fontId="8" fillId="0" borderId="0" xfId="0" applyNumberFormat="1" applyFont="1" applyAlignment="1">
      <alignment wrapText="1"/>
    </xf>
    <xf numFmtId="41" fontId="8" fillId="0" borderId="0" xfId="0" applyNumberFormat="1" applyFont="1" applyAlignment="1">
      <alignment horizontal="right" wrapText="1"/>
    </xf>
    <xf numFmtId="164" fontId="17" fillId="0" borderId="0" xfId="1" applyFont="1" applyAlignment="1">
      <alignment horizontal="right" wrapText="1"/>
    </xf>
    <xf numFmtId="0" fontId="19" fillId="0" borderId="0" xfId="0" applyFont="1" applyAlignment="1">
      <alignment wrapText="1"/>
    </xf>
    <xf numFmtId="0" fontId="17" fillId="0" borderId="0" xfId="2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8" fontId="6" fillId="0" borderId="1" xfId="1" applyNumberFormat="1" applyFont="1" applyFill="1" applyBorder="1" applyAlignment="1">
      <alignment horizontal="right" vertical="center" wrapText="1"/>
    </xf>
    <xf numFmtId="168" fontId="6" fillId="0" borderId="0" xfId="1" applyNumberFormat="1" applyFont="1" applyFill="1" applyBorder="1" applyAlignment="1">
      <alignment horizontal="right" vertical="center" wrapText="1"/>
    </xf>
    <xf numFmtId="168" fontId="6" fillId="0" borderId="0" xfId="1" applyNumberFormat="1" applyFont="1" applyFill="1" applyAlignment="1">
      <alignment horizontal="right" vertical="center" wrapText="1"/>
    </xf>
    <xf numFmtId="168" fontId="6" fillId="0" borderId="1" xfId="1" applyNumberFormat="1" applyFont="1" applyBorder="1" applyAlignment="1">
      <alignment horizontal="right" vertical="center" wrapText="1"/>
    </xf>
    <xf numFmtId="168" fontId="27" fillId="0" borderId="3" xfId="1" applyNumberFormat="1" applyFont="1" applyBorder="1" applyAlignment="1">
      <alignment horizontal="right" vertical="center"/>
    </xf>
    <xf numFmtId="168" fontId="6" fillId="0" borderId="0" xfId="1" applyNumberFormat="1" applyFont="1" applyAlignment="1">
      <alignment horizontal="right" vertical="center" wrapText="1"/>
    </xf>
    <xf numFmtId="168" fontId="6" fillId="0" borderId="2" xfId="1" applyNumberFormat="1" applyFont="1" applyBorder="1" applyAlignment="1">
      <alignment horizontal="right" vertical="center" wrapText="1"/>
    </xf>
    <xf numFmtId="168" fontId="8" fillId="0" borderId="1" xfId="0" applyNumberFormat="1" applyFont="1" applyBorder="1" applyAlignment="1">
      <alignment wrapText="1"/>
    </xf>
    <xf numFmtId="168" fontId="8" fillId="0" borderId="0" xfId="0" applyNumberFormat="1" applyFont="1" applyAlignment="1">
      <alignment wrapText="1"/>
    </xf>
    <xf numFmtId="168" fontId="6" fillId="0" borderId="0" xfId="1" applyNumberFormat="1" applyFont="1" applyFill="1" applyBorder="1" applyAlignment="1">
      <alignment wrapText="1"/>
    </xf>
    <xf numFmtId="168" fontId="6" fillId="0" borderId="0" xfId="0" applyNumberFormat="1" applyFont="1" applyAlignment="1">
      <alignment wrapText="1"/>
    </xf>
    <xf numFmtId="168" fontId="8" fillId="0" borderId="3" xfId="0" applyNumberFormat="1" applyFont="1" applyBorder="1" applyAlignment="1">
      <alignment wrapText="1"/>
    </xf>
    <xf numFmtId="168" fontId="8" fillId="0" borderId="2" xfId="0" applyNumberFormat="1" applyFont="1" applyBorder="1" applyAlignment="1">
      <alignment wrapText="1"/>
    </xf>
    <xf numFmtId="168" fontId="6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/>
    <xf numFmtId="0" fontId="16" fillId="0" borderId="0" xfId="0" applyFont="1"/>
    <xf numFmtId="165" fontId="1" fillId="0" borderId="0" xfId="1" applyNumberFormat="1" applyFont="1" applyBorder="1"/>
    <xf numFmtId="3" fontId="1" fillId="0" borderId="0" xfId="0" applyNumberFormat="1" applyFont="1"/>
    <xf numFmtId="0" fontId="1" fillId="2" borderId="0" xfId="0" applyFont="1" applyFill="1"/>
    <xf numFmtId="0" fontId="1" fillId="0" borderId="0" xfId="0" applyFont="1" applyAlignment="1">
      <alignment wrapText="1"/>
    </xf>
    <xf numFmtId="166" fontId="17" fillId="0" borderId="1" xfId="0" applyNumberFormat="1" applyFont="1" applyBorder="1" applyAlignment="1">
      <alignment horizontal="right" wrapText="1"/>
    </xf>
    <xf numFmtId="164" fontId="18" fillId="0" borderId="0" xfId="1" applyFont="1" applyFill="1" applyBorder="1" applyAlignment="1">
      <alignment horizontal="right" vertical="center" wrapText="1"/>
    </xf>
    <xf numFmtId="169" fontId="1" fillId="0" borderId="0" xfId="0" applyNumberFormat="1" applyFont="1"/>
    <xf numFmtId="167" fontId="1" fillId="0" borderId="0" xfId="0" applyNumberFormat="1" applyFont="1"/>
    <xf numFmtId="165" fontId="17" fillId="0" borderId="0" xfId="1" applyNumberFormat="1" applyFont="1" applyFill="1"/>
    <xf numFmtId="166" fontId="17" fillId="0" borderId="0" xfId="0" applyNumberFormat="1" applyFont="1"/>
    <xf numFmtId="0" fontId="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9" fillId="0" borderId="0" xfId="0" quotePrefix="1" applyFont="1" applyAlignment="1">
      <alignment horizontal="center" vertical="center" wrapText="1"/>
    </xf>
    <xf numFmtId="0" fontId="18" fillId="0" borderId="0" xfId="0" quotePrefix="1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8" fontId="9" fillId="0" borderId="0" xfId="1" applyNumberFormat="1" applyFont="1" applyFill="1"/>
    <xf numFmtId="168" fontId="5" fillId="0" borderId="0" xfId="1" applyNumberFormat="1" applyFont="1" applyFill="1"/>
    <xf numFmtId="168" fontId="9" fillId="0" borderId="1" xfId="1" applyNumberFormat="1" applyFont="1" applyFill="1" applyBorder="1"/>
    <xf numFmtId="168" fontId="10" fillId="0" borderId="4" xfId="1" applyNumberFormat="1" applyFont="1" applyFill="1" applyBorder="1"/>
    <xf numFmtId="168" fontId="10" fillId="0" borderId="0" xfId="1" applyNumberFormat="1" applyFont="1" applyFill="1" applyAlignment="1">
      <alignment horizontal="left" vertical="center" wrapText="1"/>
    </xf>
    <xf numFmtId="168" fontId="9" fillId="0" borderId="0" xfId="1" applyNumberFormat="1" applyFont="1" applyFill="1" applyAlignment="1">
      <alignment horizontal="left" vertical="center" wrapText="1"/>
    </xf>
    <xf numFmtId="168" fontId="10" fillId="0" borderId="2" xfId="1" applyNumberFormat="1" applyFont="1" applyFill="1" applyBorder="1"/>
    <xf numFmtId="168" fontId="10" fillId="0" borderId="3" xfId="1" applyNumberFormat="1" applyFont="1" applyFill="1" applyBorder="1"/>
    <xf numFmtId="0" fontId="26" fillId="0" borderId="0" xfId="0" applyNumberFormat="1" applyFont="1" applyAlignment="1">
      <alignment vertical="top"/>
    </xf>
    <xf numFmtId="0" fontId="26" fillId="0" borderId="0" xfId="0" applyNumberFormat="1" applyFont="1" applyAlignment="1">
      <alignment vertical="top" wrapText="1"/>
    </xf>
    <xf numFmtId="0" fontId="9" fillId="0" borderId="0" xfId="1" applyNumberFormat="1" applyFont="1" applyBorder="1" applyAlignment="1">
      <alignment vertical="top"/>
    </xf>
    <xf numFmtId="0" fontId="7" fillId="0" borderId="1" xfId="0" applyFont="1" applyBorder="1" applyAlignment="1">
      <alignment horizontal="center" wrapText="1"/>
    </xf>
  </cellXfs>
  <cellStyles count="3">
    <cellStyle name="Обычный" xfId="0" builtinId="0"/>
    <cellStyle name="Обычный 10 10" xfId="2" xr:uid="{00000000-0005-0000-0000-000001000000}"/>
    <cellStyle name="Финансовый" xfId="1" builtinId="3"/>
  </cellStyles>
  <dxfs count="0"/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9B590-E37E-4BB1-AD22-90F064DD7EAC}">
  <dimension ref="A1:M61"/>
  <sheetViews>
    <sheetView tabSelected="1" view="pageBreakPreview" zoomScale="80" zoomScaleNormal="80" zoomScaleSheetLayoutView="80" workbookViewId="0">
      <selection activeCell="F65" sqref="F65"/>
    </sheetView>
  </sheetViews>
  <sheetFormatPr defaultColWidth="9.140625" defaultRowHeight="15" x14ac:dyDescent="0.2"/>
  <cols>
    <col min="1" max="1" width="9.140625" style="26"/>
    <col min="2" max="2" width="81.7109375" style="26" customWidth="1"/>
    <col min="3" max="3" width="9" style="26" customWidth="1"/>
    <col min="4" max="5" width="32" style="52" customWidth="1"/>
    <col min="6" max="6" width="18" style="33" customWidth="1"/>
    <col min="7" max="7" width="9.140625" style="33"/>
    <col min="8" max="9" width="32" style="52" customWidth="1"/>
    <col min="10" max="10" width="9.140625" style="133"/>
    <col min="11" max="11" width="18" style="133" customWidth="1"/>
    <col min="12" max="12" width="9.140625" style="133"/>
    <col min="13" max="13" width="11.7109375" style="133" customWidth="1"/>
    <col min="14" max="16384" width="9.140625" style="133"/>
  </cols>
  <sheetData>
    <row r="1" spans="2:13" x14ac:dyDescent="0.2">
      <c r="E1" s="70" t="s">
        <v>26</v>
      </c>
      <c r="I1" s="70"/>
    </row>
    <row r="2" spans="2:13" x14ac:dyDescent="0.2">
      <c r="E2" s="71" t="s">
        <v>99</v>
      </c>
      <c r="I2" s="134"/>
    </row>
    <row r="3" spans="2:13" ht="7.9" customHeight="1" x14ac:dyDescent="0.2">
      <c r="E3" s="71"/>
      <c r="I3" s="71"/>
    </row>
    <row r="4" spans="2:13" ht="14.25" customHeight="1" x14ac:dyDescent="0.25">
      <c r="B4" s="95"/>
      <c r="C4" s="95"/>
      <c r="E4" s="71" t="s">
        <v>71</v>
      </c>
      <c r="I4" s="71"/>
    </row>
    <row r="5" spans="2:13" ht="18" customHeight="1" x14ac:dyDescent="0.25">
      <c r="B5" s="111" t="s">
        <v>98</v>
      </c>
      <c r="C5" s="111"/>
      <c r="D5" s="53"/>
      <c r="E5" s="53"/>
      <c r="H5" s="53"/>
      <c r="I5" s="53"/>
    </row>
    <row r="6" spans="2:13" ht="75" customHeight="1" x14ac:dyDescent="0.2">
      <c r="B6" s="29"/>
      <c r="C6" s="48"/>
      <c r="D6" s="48" t="s">
        <v>83</v>
      </c>
      <c r="E6" s="48" t="s">
        <v>82</v>
      </c>
      <c r="H6" s="48"/>
      <c r="I6" s="48"/>
      <c r="K6" s="135"/>
    </row>
    <row r="7" spans="2:13" ht="15" customHeight="1" x14ac:dyDescent="0.2">
      <c r="B7" s="29"/>
      <c r="C7" s="49" t="s">
        <v>101</v>
      </c>
      <c r="D7" s="49" t="s">
        <v>27</v>
      </c>
      <c r="E7" s="49" t="s">
        <v>27</v>
      </c>
      <c r="H7" s="48"/>
      <c r="I7" s="48"/>
      <c r="K7" s="135"/>
    </row>
    <row r="8" spans="2:13" ht="27" customHeight="1" x14ac:dyDescent="0.2">
      <c r="B8" s="30" t="s">
        <v>140</v>
      </c>
      <c r="C8" s="146">
        <v>4</v>
      </c>
      <c r="D8" s="36">
        <v>297408</v>
      </c>
      <c r="E8" s="36">
        <v>243523</v>
      </c>
      <c r="F8" s="62"/>
      <c r="H8" s="36"/>
      <c r="I8" s="36"/>
      <c r="K8" s="135"/>
      <c r="M8" s="136"/>
    </row>
    <row r="9" spans="2:13" ht="15" customHeight="1" x14ac:dyDescent="0.2">
      <c r="B9" s="30" t="s">
        <v>141</v>
      </c>
      <c r="C9" s="146">
        <v>4</v>
      </c>
      <c r="D9" s="36">
        <v>4071</v>
      </c>
      <c r="E9" s="36">
        <v>2517</v>
      </c>
      <c r="F9" s="62"/>
      <c r="H9" s="36"/>
      <c r="I9" s="36"/>
      <c r="K9" s="135"/>
      <c r="M9" s="136"/>
    </row>
    <row r="10" spans="2:13" ht="15" customHeight="1" x14ac:dyDescent="0.2">
      <c r="B10" s="30" t="s">
        <v>29</v>
      </c>
      <c r="C10" s="146">
        <v>4</v>
      </c>
      <c r="D10" s="36">
        <v>-157982</v>
      </c>
      <c r="E10" s="36">
        <v>-124814</v>
      </c>
      <c r="F10" s="62"/>
      <c r="H10" s="36"/>
      <c r="I10" s="36"/>
      <c r="K10" s="135"/>
      <c r="M10" s="136"/>
    </row>
    <row r="11" spans="2:13" ht="15.75" customHeight="1" x14ac:dyDescent="0.25">
      <c r="B11" s="27" t="s">
        <v>30</v>
      </c>
      <c r="C11" s="146"/>
      <c r="D11" s="83">
        <f>SUM(D8:D10)</f>
        <v>143497</v>
      </c>
      <c r="E11" s="83">
        <f>SUM(E8:E10)</f>
        <v>121226</v>
      </c>
      <c r="F11" s="62"/>
      <c r="H11" s="51"/>
      <c r="I11" s="51"/>
      <c r="K11" s="135"/>
      <c r="M11" s="136"/>
    </row>
    <row r="12" spans="2:13" ht="8.25" customHeight="1" x14ac:dyDescent="0.25">
      <c r="B12" s="27" t="s">
        <v>0</v>
      </c>
      <c r="C12" s="146"/>
      <c r="D12" s="74"/>
      <c r="E12" s="74"/>
      <c r="F12" s="62"/>
      <c r="H12" s="93"/>
      <c r="I12" s="93"/>
      <c r="K12" s="135"/>
      <c r="M12" s="136"/>
    </row>
    <row r="13" spans="2:13" ht="15.75" x14ac:dyDescent="0.25">
      <c r="B13" s="27"/>
      <c r="C13" s="146"/>
      <c r="D13" s="84"/>
      <c r="E13" s="84"/>
      <c r="F13" s="62"/>
      <c r="H13" s="51"/>
      <c r="I13" s="51"/>
      <c r="K13" s="135"/>
      <c r="M13" s="136"/>
    </row>
    <row r="14" spans="2:13" ht="15" customHeight="1" x14ac:dyDescent="0.2">
      <c r="B14" s="30" t="s">
        <v>31</v>
      </c>
      <c r="C14" s="146"/>
      <c r="D14" s="36">
        <v>17405</v>
      </c>
      <c r="E14" s="36">
        <v>16829</v>
      </c>
      <c r="F14" s="62"/>
      <c r="H14" s="36"/>
      <c r="I14" s="36"/>
      <c r="K14" s="135"/>
      <c r="M14" s="136"/>
    </row>
    <row r="15" spans="2:13" ht="15" customHeight="1" x14ac:dyDescent="0.2">
      <c r="B15" s="30" t="s">
        <v>32</v>
      </c>
      <c r="C15" s="146"/>
      <c r="D15" s="36">
        <v>-8314</v>
      </c>
      <c r="E15" s="36">
        <v>-6521</v>
      </c>
      <c r="F15" s="62"/>
      <c r="H15" s="36"/>
      <c r="I15" s="36"/>
      <c r="K15" s="135"/>
      <c r="M15" s="136"/>
    </row>
    <row r="16" spans="2:13" ht="30" customHeight="1" x14ac:dyDescent="0.2">
      <c r="B16" s="30" t="s">
        <v>142</v>
      </c>
      <c r="C16" s="146">
        <v>5</v>
      </c>
      <c r="D16" s="36">
        <v>-12454</v>
      </c>
      <c r="E16" s="36">
        <v>4376</v>
      </c>
      <c r="F16" s="62"/>
      <c r="H16" s="36"/>
      <c r="I16" s="36"/>
      <c r="K16" s="135"/>
      <c r="M16" s="136"/>
    </row>
    <row r="17" spans="1:13" ht="45" customHeight="1" x14ac:dyDescent="0.2">
      <c r="B17" s="30" t="s">
        <v>143</v>
      </c>
      <c r="C17" s="146"/>
      <c r="D17" s="36">
        <v>7</v>
      </c>
      <c r="E17" s="36">
        <v>98</v>
      </c>
      <c r="F17" s="62"/>
      <c r="H17" s="36"/>
      <c r="I17" s="36"/>
      <c r="K17" s="135"/>
      <c r="M17" s="136"/>
    </row>
    <row r="18" spans="1:13" ht="15.75" x14ac:dyDescent="0.2">
      <c r="B18" s="30" t="s">
        <v>97</v>
      </c>
      <c r="C18" s="146">
        <v>6</v>
      </c>
      <c r="D18" s="36">
        <v>16511</v>
      </c>
      <c r="E18" s="36">
        <v>10239</v>
      </c>
      <c r="F18" s="62"/>
      <c r="H18" s="36"/>
      <c r="I18" s="36"/>
      <c r="K18" s="135"/>
      <c r="M18" s="136"/>
    </row>
    <row r="19" spans="1:13" ht="15" customHeight="1" x14ac:dyDescent="0.2">
      <c r="B19" s="30" t="s">
        <v>79</v>
      </c>
      <c r="C19" s="146"/>
      <c r="D19" s="36">
        <v>85</v>
      </c>
      <c r="E19" s="36">
        <v>494</v>
      </c>
      <c r="F19" s="62"/>
      <c r="H19" s="36"/>
      <c r="I19" s="36"/>
      <c r="K19" s="135"/>
      <c r="M19" s="136"/>
    </row>
    <row r="20" spans="1:13" ht="15" customHeight="1" x14ac:dyDescent="0.2">
      <c r="B20" s="30" t="s">
        <v>46</v>
      </c>
      <c r="C20" s="146"/>
      <c r="D20" s="36">
        <v>4767</v>
      </c>
      <c r="E20" s="36">
        <v>1443</v>
      </c>
      <c r="F20" s="62"/>
      <c r="H20" s="36"/>
      <c r="I20" s="36"/>
      <c r="K20" s="135"/>
      <c r="M20" s="136"/>
    </row>
    <row r="21" spans="1:13" ht="15" customHeight="1" x14ac:dyDescent="0.25">
      <c r="B21" s="27" t="s">
        <v>33</v>
      </c>
      <c r="C21" s="146"/>
      <c r="D21" s="37">
        <f>SUM(D14:D20)</f>
        <v>18007</v>
      </c>
      <c r="E21" s="37">
        <f>SUM(E14:E20)</f>
        <v>26958</v>
      </c>
      <c r="F21" s="62"/>
      <c r="H21" s="38"/>
      <c r="I21" s="38"/>
      <c r="K21" s="135"/>
      <c r="M21" s="136"/>
    </row>
    <row r="22" spans="1:13" ht="9.75" customHeight="1" x14ac:dyDescent="0.25">
      <c r="B22" s="27" t="s">
        <v>0</v>
      </c>
      <c r="C22" s="146"/>
      <c r="D22" s="74"/>
      <c r="E22" s="74"/>
      <c r="F22" s="62"/>
      <c r="H22" s="93"/>
      <c r="I22" s="93"/>
      <c r="K22" s="135"/>
      <c r="M22" s="136"/>
    </row>
    <row r="23" spans="1:13" ht="29.25" customHeight="1" x14ac:dyDescent="0.2">
      <c r="B23" s="30" t="s">
        <v>144</v>
      </c>
      <c r="C23" s="146">
        <v>7</v>
      </c>
      <c r="D23" s="36">
        <v>-2344</v>
      </c>
      <c r="E23" s="36">
        <v>-17532</v>
      </c>
      <c r="F23" s="62"/>
      <c r="H23" s="36"/>
      <c r="I23" s="36"/>
      <c r="K23" s="135"/>
      <c r="M23" s="136"/>
    </row>
    <row r="24" spans="1:13" s="137" customFormat="1" ht="30" customHeight="1" x14ac:dyDescent="0.2">
      <c r="A24" s="26"/>
      <c r="B24" s="30" t="s">
        <v>91</v>
      </c>
      <c r="C24" s="146"/>
      <c r="D24" s="36">
        <v>1290</v>
      </c>
      <c r="E24" s="36">
        <v>-546</v>
      </c>
      <c r="F24" s="62"/>
      <c r="G24" s="33"/>
      <c r="H24" s="36"/>
      <c r="I24" s="36"/>
      <c r="J24" s="133"/>
      <c r="K24" s="135"/>
      <c r="L24" s="133"/>
      <c r="M24" s="136"/>
    </row>
    <row r="25" spans="1:13" s="137" customFormat="1" ht="30" customHeight="1" x14ac:dyDescent="0.2">
      <c r="A25" s="26"/>
      <c r="B25" s="30" t="s">
        <v>80</v>
      </c>
      <c r="C25" s="146">
        <v>15</v>
      </c>
      <c r="D25" s="110">
        <v>0</v>
      </c>
      <c r="E25" s="36">
        <v>-3593</v>
      </c>
      <c r="F25" s="62"/>
      <c r="G25" s="33"/>
      <c r="H25" s="36"/>
      <c r="I25" s="36"/>
      <c r="J25" s="133"/>
      <c r="K25" s="135"/>
      <c r="L25" s="133"/>
      <c r="M25" s="136"/>
    </row>
    <row r="26" spans="1:13" s="137" customFormat="1" ht="15" customHeight="1" x14ac:dyDescent="0.2">
      <c r="A26" s="26"/>
      <c r="B26" s="30" t="s">
        <v>34</v>
      </c>
      <c r="C26" s="146">
        <v>8</v>
      </c>
      <c r="D26" s="36">
        <v>-44968</v>
      </c>
      <c r="E26" s="36">
        <v>-41333</v>
      </c>
      <c r="F26" s="62"/>
      <c r="G26" s="33"/>
      <c r="H26" s="36"/>
      <c r="I26" s="36"/>
      <c r="J26" s="133"/>
      <c r="K26" s="135"/>
      <c r="L26" s="133"/>
      <c r="M26" s="136"/>
    </row>
    <row r="27" spans="1:13" s="137" customFormat="1" ht="15" customHeight="1" x14ac:dyDescent="0.2">
      <c r="A27" s="26"/>
      <c r="B27" s="30" t="s">
        <v>45</v>
      </c>
      <c r="C27" s="146"/>
      <c r="D27" s="36">
        <v>-6660</v>
      </c>
      <c r="E27" s="36">
        <v>-3229</v>
      </c>
      <c r="F27" s="62"/>
      <c r="G27" s="33"/>
      <c r="H27" s="36"/>
      <c r="I27" s="36"/>
      <c r="J27" s="133"/>
      <c r="K27" s="135"/>
      <c r="L27" s="133"/>
      <c r="M27" s="136"/>
    </row>
    <row r="28" spans="1:13" ht="15" customHeight="1" x14ac:dyDescent="0.25">
      <c r="B28" s="27" t="s">
        <v>35</v>
      </c>
      <c r="C28" s="146"/>
      <c r="D28" s="37">
        <f>SUM(D23:D27)</f>
        <v>-52682</v>
      </c>
      <c r="E28" s="37">
        <f>SUM(E23:E27)</f>
        <v>-66233</v>
      </c>
      <c r="F28" s="62"/>
      <c r="H28" s="38"/>
      <c r="I28" s="38"/>
      <c r="K28" s="135"/>
      <c r="M28" s="136"/>
    </row>
    <row r="29" spans="1:13" ht="24" customHeight="1" x14ac:dyDescent="0.25">
      <c r="B29" s="27" t="s">
        <v>0</v>
      </c>
      <c r="C29" s="146"/>
      <c r="D29" s="74"/>
      <c r="E29" s="74"/>
      <c r="F29" s="62"/>
      <c r="H29" s="93"/>
      <c r="I29" s="93"/>
      <c r="K29" s="135"/>
      <c r="M29" s="136"/>
    </row>
    <row r="30" spans="1:13" ht="30.75" customHeight="1" x14ac:dyDescent="0.25">
      <c r="B30" s="27" t="s">
        <v>36</v>
      </c>
      <c r="C30" s="146"/>
      <c r="D30" s="38">
        <f>D11+D21+D28</f>
        <v>108822</v>
      </c>
      <c r="E30" s="38">
        <f>E11+E21+E28</f>
        <v>81951</v>
      </c>
      <c r="F30" s="62"/>
      <c r="H30" s="38"/>
      <c r="I30" s="38"/>
      <c r="K30" s="135"/>
      <c r="M30" s="136"/>
    </row>
    <row r="31" spans="1:13" ht="15" customHeight="1" x14ac:dyDescent="0.2">
      <c r="B31" s="30" t="s">
        <v>92</v>
      </c>
      <c r="C31" s="146">
        <v>9</v>
      </c>
      <c r="D31" s="36">
        <v>-8815</v>
      </c>
      <c r="E31" s="36">
        <v>-7186</v>
      </c>
      <c r="F31" s="62"/>
      <c r="H31" s="36"/>
      <c r="I31" s="36"/>
      <c r="K31" s="135"/>
      <c r="M31" s="136"/>
    </row>
    <row r="32" spans="1:13" ht="15" customHeight="1" x14ac:dyDescent="0.25">
      <c r="B32" s="27" t="s">
        <v>37</v>
      </c>
      <c r="C32" s="146"/>
      <c r="D32" s="37">
        <f>SUM(D30:D31)</f>
        <v>100007</v>
      </c>
      <c r="E32" s="37">
        <f>SUM(E30:E31)</f>
        <v>74765</v>
      </c>
      <c r="F32" s="62"/>
      <c r="H32" s="38"/>
      <c r="I32" s="38"/>
      <c r="K32" s="135"/>
      <c r="M32" s="136"/>
    </row>
    <row r="33" spans="1:13" ht="26.25" customHeight="1" x14ac:dyDescent="0.25">
      <c r="B33" s="27" t="s">
        <v>0</v>
      </c>
      <c r="C33" s="146"/>
      <c r="D33" s="74"/>
      <c r="E33" s="74"/>
      <c r="F33" s="62"/>
      <c r="H33" s="93"/>
      <c r="I33" s="93"/>
      <c r="K33" s="135"/>
      <c r="M33" s="136"/>
    </row>
    <row r="34" spans="1:13" ht="15" customHeight="1" x14ac:dyDescent="0.25">
      <c r="B34" s="27" t="s">
        <v>38</v>
      </c>
      <c r="C34" s="146"/>
      <c r="D34" s="84"/>
      <c r="E34" s="84"/>
      <c r="H34" s="51"/>
      <c r="I34" s="51"/>
      <c r="K34" s="135"/>
      <c r="M34" s="136"/>
    </row>
    <row r="35" spans="1:13" ht="45" customHeight="1" x14ac:dyDescent="0.2">
      <c r="B35" s="31" t="s">
        <v>145</v>
      </c>
      <c r="C35" s="147"/>
      <c r="D35" s="84"/>
      <c r="E35" s="84"/>
      <c r="H35" s="51"/>
      <c r="I35" s="51"/>
      <c r="K35" s="135"/>
      <c r="M35" s="136"/>
    </row>
    <row r="36" spans="1:13" ht="30" customHeight="1" x14ac:dyDescent="0.2">
      <c r="B36" s="67" t="s">
        <v>146</v>
      </c>
      <c r="C36" s="148"/>
      <c r="D36" s="36">
        <v>-79177</v>
      </c>
      <c r="E36" s="36">
        <v>-410</v>
      </c>
      <c r="H36" s="36"/>
      <c r="I36" s="36"/>
      <c r="K36" s="135"/>
      <c r="M36" s="136"/>
    </row>
    <row r="37" spans="1:13" ht="30" customHeight="1" x14ac:dyDescent="0.2">
      <c r="B37" s="65" t="s">
        <v>147</v>
      </c>
      <c r="C37" s="149"/>
      <c r="D37" s="36">
        <v>-142</v>
      </c>
      <c r="E37" s="36">
        <v>45</v>
      </c>
      <c r="H37" s="36"/>
      <c r="I37" s="36"/>
      <c r="K37" s="135"/>
      <c r="M37" s="136"/>
    </row>
    <row r="38" spans="1:13" ht="45" customHeight="1" x14ac:dyDescent="0.2">
      <c r="B38" s="67" t="s">
        <v>148</v>
      </c>
      <c r="C38" s="148">
        <v>7</v>
      </c>
      <c r="D38" s="36">
        <v>-484</v>
      </c>
      <c r="E38" s="36">
        <v>881</v>
      </c>
      <c r="H38" s="36"/>
      <c r="I38" s="36"/>
      <c r="K38" s="135"/>
      <c r="M38" s="136"/>
    </row>
    <row r="39" spans="1:13" s="138" customFormat="1" ht="45" customHeight="1" x14ac:dyDescent="0.2">
      <c r="A39" s="29"/>
      <c r="B39" s="30" t="s">
        <v>149</v>
      </c>
      <c r="C39" s="146"/>
      <c r="D39" s="36">
        <v>-7</v>
      </c>
      <c r="E39" s="36">
        <v>-98</v>
      </c>
      <c r="F39" s="68"/>
      <c r="G39" s="68"/>
      <c r="H39" s="36"/>
      <c r="I39" s="36"/>
      <c r="K39" s="135"/>
      <c r="M39" s="136"/>
    </row>
    <row r="40" spans="1:13" s="138" customFormat="1" ht="45" customHeight="1" x14ac:dyDescent="0.25">
      <c r="A40" s="29"/>
      <c r="B40" s="27" t="s">
        <v>94</v>
      </c>
      <c r="C40" s="146"/>
      <c r="D40" s="37">
        <f>SUM(D36:D39)</f>
        <v>-79810</v>
      </c>
      <c r="E40" s="37">
        <f>SUM(E36:E39)</f>
        <v>418</v>
      </c>
      <c r="F40" s="68"/>
      <c r="G40" s="68"/>
      <c r="H40" s="36"/>
      <c r="I40" s="36"/>
      <c r="K40" s="135"/>
      <c r="M40" s="136"/>
    </row>
    <row r="41" spans="1:13" s="138" customFormat="1" ht="15.75" x14ac:dyDescent="0.2">
      <c r="A41" s="29"/>
      <c r="B41" s="30"/>
      <c r="C41" s="146"/>
      <c r="D41" s="36"/>
      <c r="E41" s="36"/>
      <c r="F41" s="68"/>
      <c r="G41" s="68"/>
      <c r="H41" s="36"/>
      <c r="I41" s="36"/>
      <c r="K41" s="135"/>
      <c r="M41" s="136"/>
    </row>
    <row r="42" spans="1:13" s="138" customFormat="1" ht="30" customHeight="1" x14ac:dyDescent="0.2">
      <c r="A42" s="29"/>
      <c r="B42" s="31" t="s">
        <v>150</v>
      </c>
      <c r="C42" s="147"/>
      <c r="D42" s="36"/>
      <c r="E42" s="36"/>
      <c r="F42" s="68"/>
      <c r="G42" s="68"/>
      <c r="H42" s="36"/>
      <c r="I42" s="36"/>
      <c r="K42" s="135"/>
      <c r="M42" s="136"/>
    </row>
    <row r="43" spans="1:13" s="138" customFormat="1" ht="30" customHeight="1" x14ac:dyDescent="0.2">
      <c r="A43" s="29"/>
      <c r="B43" s="30" t="s">
        <v>93</v>
      </c>
      <c r="C43" s="146"/>
      <c r="D43" s="139">
        <v>-16</v>
      </c>
      <c r="E43" s="139">
        <v>-1</v>
      </c>
      <c r="F43" s="68"/>
      <c r="G43" s="68"/>
      <c r="H43" s="36"/>
      <c r="I43" s="36"/>
      <c r="K43" s="135"/>
      <c r="M43" s="136"/>
    </row>
    <row r="44" spans="1:13" s="138" customFormat="1" ht="30" customHeight="1" x14ac:dyDescent="0.25">
      <c r="A44" s="29"/>
      <c r="B44" s="27" t="s">
        <v>151</v>
      </c>
      <c r="C44" s="146"/>
      <c r="D44" s="36">
        <v>-16</v>
      </c>
      <c r="E44" s="36">
        <v>-1</v>
      </c>
      <c r="F44" s="68"/>
      <c r="G44" s="68"/>
      <c r="H44" s="36"/>
      <c r="I44" s="36"/>
      <c r="K44" s="135"/>
      <c r="M44" s="136"/>
    </row>
    <row r="45" spans="1:13" ht="30" customHeight="1" x14ac:dyDescent="0.25">
      <c r="B45" s="27" t="s">
        <v>152</v>
      </c>
      <c r="C45" s="146"/>
      <c r="D45" s="37">
        <f>SUM(D40:D43)</f>
        <v>-79826</v>
      </c>
      <c r="E45" s="37">
        <f>SUM(E40:E43)</f>
        <v>417</v>
      </c>
      <c r="H45" s="38"/>
      <c r="I45" s="38"/>
      <c r="K45" s="135"/>
      <c r="M45" s="136"/>
    </row>
    <row r="46" spans="1:13" ht="22.5" customHeight="1" thickBot="1" x14ac:dyDescent="0.3">
      <c r="B46" s="27" t="s">
        <v>153</v>
      </c>
      <c r="C46" s="146"/>
      <c r="D46" s="66">
        <f>D32+D45</f>
        <v>20181</v>
      </c>
      <c r="E46" s="66">
        <f>E32+E45</f>
        <v>75182</v>
      </c>
      <c r="H46" s="38"/>
      <c r="I46" s="38"/>
      <c r="K46" s="135"/>
      <c r="M46" s="136"/>
    </row>
    <row r="47" spans="1:13" ht="20.25" customHeight="1" thickTop="1" x14ac:dyDescent="0.25">
      <c r="B47" s="27" t="s">
        <v>0</v>
      </c>
      <c r="C47" s="146"/>
      <c r="D47" s="50"/>
      <c r="E47" s="50"/>
      <c r="H47" s="51"/>
      <c r="I47" s="51"/>
      <c r="K47" s="135"/>
      <c r="M47" s="136"/>
    </row>
    <row r="48" spans="1:13" ht="15.6" customHeight="1" x14ac:dyDescent="0.25">
      <c r="B48" s="27" t="s">
        <v>154</v>
      </c>
      <c r="C48" s="146">
        <v>18</v>
      </c>
      <c r="D48" s="140">
        <v>1.1100000000000001</v>
      </c>
      <c r="E48" s="140">
        <v>0.83</v>
      </c>
      <c r="H48" s="51"/>
      <c r="I48" s="51"/>
      <c r="K48" s="141"/>
      <c r="M48" s="142"/>
    </row>
    <row r="49" spans="2:9" ht="15.6" customHeight="1" x14ac:dyDescent="0.2">
      <c r="B49" s="30"/>
      <c r="C49" s="30"/>
      <c r="D49" s="51"/>
      <c r="E49" s="51"/>
      <c r="H49" s="51"/>
      <c r="I49" s="51"/>
    </row>
    <row r="50" spans="2:9" ht="15.6" customHeight="1" x14ac:dyDescent="0.2">
      <c r="B50" s="30"/>
      <c r="C50" s="30"/>
      <c r="D50" s="51"/>
      <c r="E50" s="51"/>
      <c r="H50" s="51"/>
      <c r="I50" s="51"/>
    </row>
    <row r="51" spans="2:9" ht="15.6" customHeight="1" x14ac:dyDescent="0.2">
      <c r="B51" s="30"/>
      <c r="C51" s="30"/>
      <c r="D51" s="51"/>
      <c r="E51" s="51"/>
      <c r="H51" s="51"/>
      <c r="I51" s="51"/>
    </row>
    <row r="52" spans="2:9" ht="25.5" customHeight="1" x14ac:dyDescent="0.2">
      <c r="B52" s="2" t="s">
        <v>164</v>
      </c>
      <c r="C52" s="2"/>
      <c r="D52" s="143" t="s">
        <v>165</v>
      </c>
      <c r="E52" s="2"/>
      <c r="H52" s="78"/>
      <c r="I52" s="2"/>
    </row>
    <row r="53" spans="2:9" x14ac:dyDescent="0.2">
      <c r="B53" s="24" t="s">
        <v>160</v>
      </c>
      <c r="C53" s="112"/>
      <c r="D53" s="24" t="s">
        <v>162</v>
      </c>
      <c r="E53" s="24"/>
      <c r="H53" s="78"/>
      <c r="I53" s="24"/>
    </row>
    <row r="54" spans="2:9" ht="17.25" customHeight="1" x14ac:dyDescent="0.2">
      <c r="B54" s="24" t="s">
        <v>161</v>
      </c>
      <c r="C54" s="112"/>
      <c r="D54" s="24" t="s">
        <v>163</v>
      </c>
      <c r="E54" s="24"/>
      <c r="I54" s="24"/>
    </row>
    <row r="55" spans="2:9" ht="17.25" customHeight="1" x14ac:dyDescent="0.2">
      <c r="B55" s="24"/>
      <c r="C55" s="24"/>
      <c r="E55" s="24"/>
      <c r="H55" s="144"/>
      <c r="I55" s="24"/>
    </row>
    <row r="56" spans="2:9" ht="17.25" customHeight="1" x14ac:dyDescent="0.2">
      <c r="B56" s="24"/>
      <c r="C56" s="24"/>
      <c r="E56" s="24"/>
      <c r="I56" s="24"/>
    </row>
    <row r="57" spans="2:9" ht="16.899999999999999" customHeight="1" x14ac:dyDescent="0.2">
      <c r="B57" s="28"/>
      <c r="C57" s="28"/>
      <c r="E57" s="72"/>
      <c r="F57" s="64" t="s">
        <v>69</v>
      </c>
      <c r="I57" s="72"/>
    </row>
    <row r="60" spans="2:9" x14ac:dyDescent="0.2">
      <c r="E60" s="52">
        <v>1</v>
      </c>
    </row>
    <row r="61" spans="2:9" x14ac:dyDescent="0.2">
      <c r="E61" s="52">
        <v>1</v>
      </c>
    </row>
  </sheetData>
  <pageMargins left="0.25" right="0.25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E2194-20D0-4F30-9713-2DB7967A6302}">
  <dimension ref="B1:F62"/>
  <sheetViews>
    <sheetView view="pageBreakPreview" topLeftCell="A19" zoomScale="80" zoomScaleNormal="80" zoomScaleSheetLayoutView="80" workbookViewId="0">
      <selection activeCell="J12" sqref="J12"/>
    </sheetView>
  </sheetViews>
  <sheetFormatPr defaultColWidth="9.140625" defaultRowHeight="12.75" x14ac:dyDescent="0.2"/>
  <cols>
    <col min="1" max="1" width="9.140625" style="133"/>
    <col min="2" max="2" width="56.42578125" style="133" customWidth="1"/>
    <col min="3" max="3" width="7.28515625" style="115" customWidth="1"/>
    <col min="4" max="4" width="27.7109375" style="33" customWidth="1"/>
    <col min="5" max="5" width="26.28515625" style="33" customWidth="1"/>
    <col min="6" max="6" width="6.5703125" style="133" customWidth="1"/>
    <col min="7" max="16384" width="9.140625" style="133"/>
  </cols>
  <sheetData>
    <row r="1" spans="2:5" x14ac:dyDescent="0.2">
      <c r="E1" s="7" t="s">
        <v>26</v>
      </c>
    </row>
    <row r="2" spans="2:5" x14ac:dyDescent="0.2">
      <c r="E2" s="8" t="s">
        <v>100</v>
      </c>
    </row>
    <row r="3" spans="2:5" x14ac:dyDescent="0.2">
      <c r="B3" s="96"/>
      <c r="E3" s="8"/>
    </row>
    <row r="4" spans="2:5" x14ac:dyDescent="0.2">
      <c r="B4" s="96" t="s">
        <v>98</v>
      </c>
      <c r="E4" s="8" t="s">
        <v>71</v>
      </c>
    </row>
    <row r="5" spans="2:5" x14ac:dyDescent="0.2">
      <c r="E5" s="8"/>
    </row>
    <row r="7" spans="2:5" x14ac:dyDescent="0.2">
      <c r="B7" s="145"/>
      <c r="C7" s="113"/>
      <c r="D7" s="44" t="s">
        <v>85</v>
      </c>
      <c r="E7" s="44" t="s">
        <v>84</v>
      </c>
    </row>
    <row r="8" spans="2:5" x14ac:dyDescent="0.2">
      <c r="B8" s="145"/>
      <c r="C8" s="152" t="s">
        <v>101</v>
      </c>
      <c r="D8" s="45" t="s">
        <v>27</v>
      </c>
      <c r="E8" s="45"/>
    </row>
    <row r="9" spans="2:5" x14ac:dyDescent="0.2">
      <c r="B9" s="4" t="s">
        <v>1</v>
      </c>
      <c r="C9" s="113"/>
      <c r="D9" s="46"/>
      <c r="E9" s="46"/>
    </row>
    <row r="10" spans="2:5" x14ac:dyDescent="0.2">
      <c r="B10" s="117" t="s">
        <v>2</v>
      </c>
      <c r="C10" s="113">
        <v>10</v>
      </c>
      <c r="D10" s="153">
        <v>443863</v>
      </c>
      <c r="E10" s="153">
        <v>946000</v>
      </c>
    </row>
    <row r="11" spans="2:5" x14ac:dyDescent="0.2">
      <c r="B11" s="117" t="s">
        <v>77</v>
      </c>
      <c r="C11" s="113">
        <v>11</v>
      </c>
      <c r="D11" s="153">
        <v>150704</v>
      </c>
      <c r="E11" s="153">
        <v>100478</v>
      </c>
    </row>
    <row r="12" spans="2:5" ht="25.5" x14ac:dyDescent="0.2">
      <c r="B12" s="117" t="s">
        <v>72</v>
      </c>
      <c r="C12" s="113"/>
      <c r="D12" s="153">
        <v>2731</v>
      </c>
      <c r="E12" s="153">
        <v>2888</v>
      </c>
    </row>
    <row r="13" spans="2:5" x14ac:dyDescent="0.2">
      <c r="B13" s="117" t="s">
        <v>3</v>
      </c>
      <c r="C13" s="113">
        <v>12</v>
      </c>
      <c r="D13" s="153">
        <v>2687160</v>
      </c>
      <c r="E13" s="153">
        <v>1820134</v>
      </c>
    </row>
    <row r="14" spans="2:5" x14ac:dyDescent="0.2">
      <c r="B14" s="117" t="s">
        <v>75</v>
      </c>
      <c r="C14" s="113"/>
      <c r="D14" s="153"/>
      <c r="E14" s="153"/>
    </row>
    <row r="15" spans="2:5" x14ac:dyDescent="0.2">
      <c r="B15" s="98" t="s">
        <v>155</v>
      </c>
      <c r="C15" s="113">
        <v>13</v>
      </c>
      <c r="D15" s="154">
        <v>709212</v>
      </c>
      <c r="E15" s="154">
        <v>677646</v>
      </c>
    </row>
    <row r="16" spans="2:5" x14ac:dyDescent="0.2">
      <c r="B16" s="98" t="s">
        <v>95</v>
      </c>
      <c r="C16" s="113">
        <v>13</v>
      </c>
      <c r="D16" s="154">
        <v>412853</v>
      </c>
      <c r="E16" s="154">
        <v>436666.04719318583</v>
      </c>
    </row>
    <row r="17" spans="2:5" x14ac:dyDescent="0.2">
      <c r="B17" s="117" t="s">
        <v>4</v>
      </c>
      <c r="C17" s="113"/>
      <c r="D17" s="153">
        <v>60428</v>
      </c>
      <c r="E17" s="153">
        <v>54232</v>
      </c>
    </row>
    <row r="18" spans="2:5" x14ac:dyDescent="0.2">
      <c r="B18" s="117" t="s">
        <v>5</v>
      </c>
      <c r="C18" s="113"/>
      <c r="D18" s="153">
        <v>15183</v>
      </c>
      <c r="E18" s="153">
        <v>15224</v>
      </c>
    </row>
    <row r="19" spans="2:5" x14ac:dyDescent="0.2">
      <c r="B19" s="117" t="s">
        <v>87</v>
      </c>
      <c r="C19" s="113"/>
      <c r="D19" s="153">
        <v>2716</v>
      </c>
      <c r="E19" s="153">
        <v>0</v>
      </c>
    </row>
    <row r="20" spans="2:5" x14ac:dyDescent="0.2">
      <c r="B20" s="117" t="s">
        <v>6</v>
      </c>
      <c r="C20" s="113"/>
      <c r="D20" s="155">
        <v>54686</v>
      </c>
      <c r="E20" s="155">
        <v>37668</v>
      </c>
    </row>
    <row r="21" spans="2:5" ht="15" customHeight="1" thickBot="1" x14ac:dyDescent="0.25">
      <c r="B21" s="4" t="s">
        <v>156</v>
      </c>
      <c r="C21" s="113"/>
      <c r="D21" s="156">
        <f>SUM(D10:D20)</f>
        <v>4539536</v>
      </c>
      <c r="E21" s="156">
        <f>SUM(E10:E20)</f>
        <v>4090936.0471931859</v>
      </c>
    </row>
    <row r="22" spans="2:5" ht="13.5" thickTop="1" x14ac:dyDescent="0.2">
      <c r="B22" s="4" t="s">
        <v>0</v>
      </c>
      <c r="C22" s="113"/>
      <c r="D22" s="157"/>
      <c r="E22" s="158"/>
    </row>
    <row r="23" spans="2:5" x14ac:dyDescent="0.2">
      <c r="B23" s="4"/>
      <c r="C23" s="113"/>
      <c r="D23" s="157"/>
      <c r="E23" s="158"/>
    </row>
    <row r="24" spans="2:5" x14ac:dyDescent="0.2">
      <c r="B24" s="4" t="s">
        <v>7</v>
      </c>
      <c r="C24" s="113"/>
      <c r="D24" s="157"/>
      <c r="E24" s="158"/>
    </row>
    <row r="25" spans="2:5" x14ac:dyDescent="0.2">
      <c r="B25" s="117" t="s">
        <v>8</v>
      </c>
      <c r="C25" s="113">
        <v>14</v>
      </c>
      <c r="D25" s="153">
        <v>3091305</v>
      </c>
      <c r="E25" s="153">
        <v>2867955</v>
      </c>
    </row>
    <row r="26" spans="2:5" x14ac:dyDescent="0.2">
      <c r="B26" s="117" t="s">
        <v>78</v>
      </c>
      <c r="C26" s="113">
        <v>15</v>
      </c>
      <c r="D26" s="153">
        <v>180994</v>
      </c>
      <c r="E26" s="153">
        <v>77661</v>
      </c>
    </row>
    <row r="27" spans="2:5" x14ac:dyDescent="0.2">
      <c r="B27" s="117" t="s">
        <v>40</v>
      </c>
      <c r="C27" s="113">
        <v>16</v>
      </c>
      <c r="D27" s="153">
        <v>410007</v>
      </c>
      <c r="E27" s="153">
        <v>435394</v>
      </c>
    </row>
    <row r="28" spans="2:5" x14ac:dyDescent="0.2">
      <c r="B28" s="117" t="s">
        <v>9</v>
      </c>
      <c r="C28" s="113"/>
      <c r="D28" s="153">
        <v>283182</v>
      </c>
      <c r="E28" s="153">
        <v>71844</v>
      </c>
    </row>
    <row r="29" spans="2:5" x14ac:dyDescent="0.2">
      <c r="B29" s="117" t="s">
        <v>10</v>
      </c>
      <c r="C29" s="113"/>
      <c r="D29" s="153">
        <v>12191</v>
      </c>
      <c r="E29" s="153">
        <v>14389</v>
      </c>
    </row>
    <row r="30" spans="2:5" x14ac:dyDescent="0.2">
      <c r="B30" s="117" t="s">
        <v>11</v>
      </c>
      <c r="C30" s="113"/>
      <c r="D30" s="153">
        <v>0</v>
      </c>
      <c r="E30" s="153">
        <v>10568</v>
      </c>
    </row>
    <row r="31" spans="2:5" x14ac:dyDescent="0.2">
      <c r="B31" s="117" t="s">
        <v>12</v>
      </c>
      <c r="C31" s="113"/>
      <c r="D31" s="153">
        <v>64655</v>
      </c>
      <c r="E31" s="153">
        <v>44941</v>
      </c>
    </row>
    <row r="32" spans="2:5" ht="14.45" customHeight="1" thickBot="1" x14ac:dyDescent="0.25">
      <c r="B32" s="4" t="s">
        <v>157</v>
      </c>
      <c r="C32" s="113"/>
      <c r="D32" s="159">
        <f>SUM(D25:D31)</f>
        <v>4042334</v>
      </c>
      <c r="E32" s="159">
        <f>SUM(E25:E31)</f>
        <v>3522752</v>
      </c>
    </row>
    <row r="33" spans="2:5" ht="13.5" thickTop="1" x14ac:dyDescent="0.2">
      <c r="B33" s="4" t="s">
        <v>0</v>
      </c>
      <c r="C33" s="113"/>
      <c r="D33" s="157"/>
      <c r="E33" s="158"/>
    </row>
    <row r="34" spans="2:5" x14ac:dyDescent="0.2">
      <c r="B34" s="4" t="s">
        <v>13</v>
      </c>
      <c r="C34" s="113"/>
      <c r="D34" s="157"/>
      <c r="E34" s="158"/>
    </row>
    <row r="35" spans="2:5" x14ac:dyDescent="0.2">
      <c r="B35" s="117" t="s">
        <v>14</v>
      </c>
      <c r="C35" s="113">
        <v>17</v>
      </c>
      <c r="D35" s="153">
        <f>332815</f>
        <v>332815</v>
      </c>
      <c r="E35" s="153">
        <v>332815</v>
      </c>
    </row>
    <row r="36" spans="2:5" x14ac:dyDescent="0.2">
      <c r="B36" s="117" t="s">
        <v>15</v>
      </c>
      <c r="C36" s="113"/>
      <c r="D36" s="153">
        <v>31334</v>
      </c>
      <c r="E36" s="153">
        <v>23651</v>
      </c>
    </row>
    <row r="37" spans="2:5" x14ac:dyDescent="0.2">
      <c r="B37" s="117" t="s">
        <v>47</v>
      </c>
      <c r="C37" s="113">
        <v>17</v>
      </c>
      <c r="D37" s="153">
        <v>-315</v>
      </c>
      <c r="E37" s="153">
        <v>-3465</v>
      </c>
    </row>
    <row r="38" spans="2:5" x14ac:dyDescent="0.2">
      <c r="B38" s="117" t="s">
        <v>41</v>
      </c>
      <c r="C38" s="113"/>
      <c r="D38" s="153">
        <v>-49625</v>
      </c>
      <c r="E38" s="153">
        <v>30201</v>
      </c>
    </row>
    <row r="39" spans="2:5" x14ac:dyDescent="0.2">
      <c r="B39" s="117" t="s">
        <v>73</v>
      </c>
      <c r="C39" s="113"/>
      <c r="D39" s="153">
        <v>182993</v>
      </c>
      <c r="E39" s="153">
        <v>184982</v>
      </c>
    </row>
    <row r="40" spans="2:5" ht="15" customHeight="1" x14ac:dyDescent="0.2">
      <c r="B40" s="4" t="s">
        <v>158</v>
      </c>
      <c r="C40" s="113"/>
      <c r="D40" s="160">
        <f>SUM(D35:D39)</f>
        <v>497202</v>
      </c>
      <c r="E40" s="160">
        <f>SUM(E35:E39)</f>
        <v>568184</v>
      </c>
    </row>
    <row r="41" spans="2:5" ht="15.6" customHeight="1" thickBot="1" x14ac:dyDescent="0.25">
      <c r="B41" s="4" t="s">
        <v>159</v>
      </c>
      <c r="C41" s="113"/>
      <c r="D41" s="159">
        <f>D32+OLE_LINK16</f>
        <v>4539536</v>
      </c>
      <c r="E41" s="159">
        <f>E32+E40</f>
        <v>4090936</v>
      </c>
    </row>
    <row r="42" spans="2:5" ht="13.5" thickTop="1" x14ac:dyDescent="0.2"/>
    <row r="45" spans="2:5" x14ac:dyDescent="0.2">
      <c r="E45" s="63"/>
    </row>
    <row r="56" spans="2:6" x14ac:dyDescent="0.2">
      <c r="B56" s="2"/>
      <c r="C56" s="150"/>
      <c r="E56" s="2"/>
    </row>
    <row r="57" spans="2:6" x14ac:dyDescent="0.2">
      <c r="B57" s="2"/>
      <c r="C57" s="150"/>
      <c r="E57" s="2"/>
    </row>
    <row r="58" spans="2:6" x14ac:dyDescent="0.2">
      <c r="B58" s="3"/>
      <c r="C58" s="151"/>
      <c r="E58" s="25"/>
      <c r="F58" s="132" t="s">
        <v>70</v>
      </c>
    </row>
    <row r="62" spans="2:6" x14ac:dyDescent="0.2">
      <c r="D62" s="85">
        <f>D21-D41</f>
        <v>0</v>
      </c>
      <c r="E62" s="47">
        <f>E21-E41</f>
        <v>4.7193185891956091E-2</v>
      </c>
    </row>
  </sheetData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7"/>
  <sheetViews>
    <sheetView view="pageBreakPreview" zoomScaleNormal="80" zoomScaleSheetLayoutView="100" workbookViewId="0">
      <selection activeCell="N13" sqref="N13"/>
    </sheetView>
  </sheetViews>
  <sheetFormatPr defaultColWidth="9.140625" defaultRowHeight="12.75" x14ac:dyDescent="0.2"/>
  <cols>
    <col min="1" max="1" width="12.28515625" style="1" customWidth="1"/>
    <col min="2" max="2" width="69.140625" style="1" customWidth="1"/>
    <col min="3" max="3" width="7.140625" style="1" customWidth="1"/>
    <col min="4" max="4" width="25" style="1" customWidth="1"/>
    <col min="5" max="5" width="23.5703125" style="1" customWidth="1"/>
    <col min="6" max="6" width="4.7109375" style="1" customWidth="1"/>
    <col min="7" max="7" width="2.5703125" style="101" hidden="1" customWidth="1"/>
    <col min="8" max="8" width="2" style="1" customWidth="1"/>
    <col min="9" max="9" width="13.140625" style="1" bestFit="1" customWidth="1"/>
    <col min="10" max="10" width="10.28515625" style="91" bestFit="1" customWidth="1"/>
    <col min="11" max="19" width="9.140625" style="91"/>
    <col min="20" max="16384" width="9.140625" style="1"/>
  </cols>
  <sheetData>
    <row r="1" spans="2:19" x14ac:dyDescent="0.2">
      <c r="E1" s="7" t="s">
        <v>26</v>
      </c>
    </row>
    <row r="2" spans="2:19" x14ac:dyDescent="0.2">
      <c r="E2" s="8" t="s">
        <v>102</v>
      </c>
    </row>
    <row r="3" spans="2:19" ht="21" customHeight="1" x14ac:dyDescent="0.2">
      <c r="B3" s="96"/>
      <c r="C3" s="96"/>
      <c r="E3" s="8" t="s">
        <v>0</v>
      </c>
    </row>
    <row r="4" spans="2:19" x14ac:dyDescent="0.2">
      <c r="B4" s="96" t="s">
        <v>98</v>
      </c>
      <c r="C4" s="96"/>
      <c r="E4" s="8" t="s">
        <v>25</v>
      </c>
    </row>
    <row r="5" spans="2:19" ht="4.1500000000000004" customHeight="1" x14ac:dyDescent="0.2"/>
    <row r="6" spans="2:19" ht="57.75" customHeight="1" x14ac:dyDescent="0.2">
      <c r="B6" s="6"/>
      <c r="C6" s="6"/>
      <c r="D6" s="14" t="s">
        <v>83</v>
      </c>
      <c r="E6" s="14" t="s">
        <v>82</v>
      </c>
    </row>
    <row r="7" spans="2:19" x14ac:dyDescent="0.2">
      <c r="B7" s="6"/>
      <c r="C7" s="45" t="s">
        <v>101</v>
      </c>
      <c r="D7" s="14" t="s">
        <v>27</v>
      </c>
      <c r="E7" s="14" t="s">
        <v>27</v>
      </c>
    </row>
    <row r="8" spans="2:19" x14ac:dyDescent="0.2">
      <c r="B8" s="4" t="s">
        <v>16</v>
      </c>
      <c r="C8" s="4"/>
      <c r="D8" s="4"/>
      <c r="E8" s="5"/>
    </row>
    <row r="9" spans="2:19" x14ac:dyDescent="0.2">
      <c r="B9" s="5" t="s">
        <v>17</v>
      </c>
      <c r="C9" s="113">
        <v>4</v>
      </c>
      <c r="D9" s="58">
        <v>363589</v>
      </c>
      <c r="E9" s="15">
        <v>227472</v>
      </c>
      <c r="F9" s="10"/>
      <c r="G9" s="102"/>
      <c r="H9" s="12"/>
      <c r="I9" s="12"/>
    </row>
    <row r="10" spans="2:19" x14ac:dyDescent="0.2">
      <c r="B10" s="5" t="s">
        <v>18</v>
      </c>
      <c r="C10" s="113">
        <v>4</v>
      </c>
      <c r="D10" s="58">
        <v>-149174</v>
      </c>
      <c r="E10" s="15">
        <v>-109676</v>
      </c>
      <c r="H10" s="12"/>
      <c r="I10" s="12"/>
    </row>
    <row r="11" spans="2:19" x14ac:dyDescent="0.2">
      <c r="B11" s="5" t="s">
        <v>19</v>
      </c>
      <c r="C11" s="113"/>
      <c r="D11" s="58">
        <v>17288</v>
      </c>
      <c r="E11" s="15">
        <v>16755</v>
      </c>
      <c r="H11" s="12"/>
      <c r="I11" s="12"/>
    </row>
    <row r="12" spans="2:19" x14ac:dyDescent="0.2">
      <c r="B12" s="5" t="s">
        <v>20</v>
      </c>
      <c r="C12" s="113"/>
      <c r="D12" s="58">
        <v>-8342</v>
      </c>
      <c r="E12" s="15">
        <v>-6543</v>
      </c>
      <c r="H12" s="12"/>
      <c r="I12" s="12"/>
    </row>
    <row r="13" spans="2:19" s="34" customFormat="1" ht="51" customHeight="1" x14ac:dyDescent="0.2">
      <c r="B13" s="5" t="s">
        <v>113</v>
      </c>
      <c r="C13" s="113"/>
      <c r="D13" s="58">
        <v>-12325</v>
      </c>
      <c r="E13" s="15">
        <v>3498</v>
      </c>
      <c r="G13" s="101" t="s">
        <v>48</v>
      </c>
      <c r="H13" s="69"/>
      <c r="I13" s="69"/>
      <c r="J13" s="94"/>
      <c r="K13" s="94"/>
      <c r="L13" s="94"/>
      <c r="M13" s="94"/>
      <c r="N13" s="94"/>
      <c r="O13" s="94"/>
      <c r="P13" s="94"/>
      <c r="Q13" s="94"/>
      <c r="R13" s="94"/>
      <c r="S13" s="94"/>
    </row>
    <row r="14" spans="2:19" x14ac:dyDescent="0.2">
      <c r="B14" s="5" t="s">
        <v>114</v>
      </c>
      <c r="C14" s="113">
        <v>6</v>
      </c>
      <c r="D14" s="58">
        <v>18212</v>
      </c>
      <c r="E14" s="15">
        <v>14627</v>
      </c>
      <c r="G14" s="101" t="s">
        <v>49</v>
      </c>
      <c r="H14" s="12"/>
      <c r="I14" s="12"/>
    </row>
    <row r="15" spans="2:19" x14ac:dyDescent="0.2">
      <c r="B15" s="5" t="s">
        <v>115</v>
      </c>
      <c r="C15" s="113"/>
      <c r="D15" s="58">
        <v>1643</v>
      </c>
      <c r="E15" s="15">
        <v>-1048</v>
      </c>
      <c r="G15" s="101" t="s">
        <v>50</v>
      </c>
      <c r="H15" s="12"/>
      <c r="I15" s="12"/>
    </row>
    <row r="16" spans="2:19" x14ac:dyDescent="0.2">
      <c r="B16" s="5" t="s">
        <v>79</v>
      </c>
      <c r="C16" s="113"/>
      <c r="D16" s="58">
        <v>85</v>
      </c>
      <c r="E16" s="15">
        <v>494</v>
      </c>
      <c r="H16" s="12"/>
      <c r="I16" s="12"/>
    </row>
    <row r="17" spans="1:9" x14ac:dyDescent="0.2">
      <c r="B17" s="5" t="s">
        <v>116</v>
      </c>
      <c r="C17" s="113"/>
      <c r="D17" s="58">
        <v>-37754</v>
      </c>
      <c r="E17" s="15">
        <v>-31540</v>
      </c>
      <c r="G17" s="101" t="s">
        <v>51</v>
      </c>
      <c r="H17" s="12"/>
      <c r="I17" s="12"/>
    </row>
    <row r="18" spans="1:9" x14ac:dyDescent="0.2">
      <c r="A18" s="90"/>
      <c r="B18" s="4" t="s">
        <v>0</v>
      </c>
      <c r="C18" s="113"/>
      <c r="D18" s="61"/>
      <c r="E18" s="13"/>
      <c r="H18" s="12"/>
      <c r="I18" s="12"/>
    </row>
    <row r="19" spans="1:9" x14ac:dyDescent="0.2">
      <c r="B19" s="4" t="s">
        <v>117</v>
      </c>
      <c r="C19" s="113"/>
      <c r="D19" s="61"/>
      <c r="E19" s="13"/>
      <c r="H19" s="12"/>
      <c r="I19" s="12"/>
    </row>
    <row r="20" spans="1:9" x14ac:dyDescent="0.2">
      <c r="B20" s="5" t="s">
        <v>77</v>
      </c>
      <c r="C20" s="113"/>
      <c r="D20" s="58">
        <v>-49210</v>
      </c>
      <c r="E20" s="15">
        <v>57287</v>
      </c>
      <c r="F20" s="9"/>
      <c r="G20" s="103" t="s">
        <v>52</v>
      </c>
      <c r="H20" s="12"/>
      <c r="I20" s="12"/>
    </row>
    <row r="21" spans="1:9" ht="25.5" x14ac:dyDescent="0.2">
      <c r="B21" s="5" t="s">
        <v>118</v>
      </c>
      <c r="C21" s="113"/>
      <c r="D21" s="58">
        <v>181</v>
      </c>
      <c r="E21" s="15">
        <v>428</v>
      </c>
      <c r="F21" s="9"/>
      <c r="G21" s="103"/>
      <c r="H21" s="12"/>
      <c r="I21" s="12"/>
    </row>
    <row r="22" spans="1:9" x14ac:dyDescent="0.2">
      <c r="B22" s="5" t="s">
        <v>3</v>
      </c>
      <c r="C22" s="113"/>
      <c r="D22" s="58">
        <v>-932921</v>
      </c>
      <c r="E22" s="15">
        <v>-224057</v>
      </c>
      <c r="G22" s="101" t="s">
        <v>53</v>
      </c>
      <c r="H22" s="12"/>
      <c r="I22" s="12"/>
    </row>
    <row r="23" spans="1:9" x14ac:dyDescent="0.2">
      <c r="B23" s="5" t="s">
        <v>6</v>
      </c>
      <c r="C23" s="113"/>
      <c r="D23" s="58">
        <v>1270</v>
      </c>
      <c r="E23" s="15">
        <v>-98</v>
      </c>
      <c r="F23" s="9"/>
      <c r="G23" s="103" t="s">
        <v>54</v>
      </c>
      <c r="H23" s="12"/>
      <c r="I23" s="12"/>
    </row>
    <row r="24" spans="1:9" x14ac:dyDescent="0.2">
      <c r="B24" s="4" t="s">
        <v>0</v>
      </c>
      <c r="C24" s="113"/>
      <c r="D24" s="61"/>
      <c r="E24" s="13"/>
      <c r="H24" s="12"/>
      <c r="I24" s="12"/>
    </row>
    <row r="25" spans="1:9" x14ac:dyDescent="0.2">
      <c r="B25" s="4" t="s">
        <v>21</v>
      </c>
      <c r="C25" s="113"/>
      <c r="D25" s="61"/>
      <c r="E25" s="13"/>
      <c r="H25" s="12"/>
      <c r="I25" s="12"/>
    </row>
    <row r="26" spans="1:9" x14ac:dyDescent="0.2">
      <c r="B26" s="5" t="s">
        <v>8</v>
      </c>
      <c r="C26" s="113"/>
      <c r="D26" s="58">
        <v>218644</v>
      </c>
      <c r="E26" s="15">
        <v>170917</v>
      </c>
      <c r="G26" s="101" t="s">
        <v>55</v>
      </c>
      <c r="H26" s="12"/>
      <c r="I26" s="12"/>
    </row>
    <row r="27" spans="1:9" x14ac:dyDescent="0.2">
      <c r="B27" s="56" t="s">
        <v>78</v>
      </c>
      <c r="C27" s="115"/>
      <c r="D27" s="88">
        <v>-2496</v>
      </c>
      <c r="E27" s="89">
        <v>13898</v>
      </c>
      <c r="G27" s="101" t="s">
        <v>56</v>
      </c>
      <c r="H27" s="12"/>
      <c r="I27" s="12"/>
    </row>
    <row r="28" spans="1:9" x14ac:dyDescent="0.2">
      <c r="B28" s="56" t="s">
        <v>40</v>
      </c>
      <c r="C28" s="115"/>
      <c r="D28" s="88">
        <v>-26017</v>
      </c>
      <c r="E28" s="89">
        <v>253049</v>
      </c>
      <c r="G28" s="101" t="s">
        <v>57</v>
      </c>
      <c r="H28" s="12"/>
      <c r="I28" s="12"/>
    </row>
    <row r="29" spans="1:9" x14ac:dyDescent="0.2">
      <c r="B29" s="5" t="s">
        <v>12</v>
      </c>
      <c r="C29" s="113"/>
      <c r="D29" s="76">
        <v>3564</v>
      </c>
      <c r="E29" s="16">
        <v>1443</v>
      </c>
      <c r="G29" s="101" t="s">
        <v>58</v>
      </c>
      <c r="H29" s="12"/>
      <c r="I29" s="12"/>
    </row>
    <row r="30" spans="1:9" ht="38.25" x14ac:dyDescent="0.2">
      <c r="B30" s="4" t="s">
        <v>119</v>
      </c>
      <c r="C30" s="113"/>
      <c r="D30" s="77">
        <f>SUM(D9:D29)</f>
        <v>-593763</v>
      </c>
      <c r="E30" s="17">
        <f>SUM(E9:E29)</f>
        <v>386906</v>
      </c>
      <c r="G30" s="102"/>
      <c r="H30" s="12"/>
      <c r="I30" s="12"/>
    </row>
    <row r="31" spans="1:9" x14ac:dyDescent="0.2">
      <c r="B31" s="4" t="s">
        <v>0</v>
      </c>
      <c r="C31" s="113"/>
      <c r="D31" s="61"/>
      <c r="E31" s="13"/>
      <c r="H31" s="12"/>
      <c r="I31" s="12"/>
    </row>
    <row r="32" spans="1:9" x14ac:dyDescent="0.2">
      <c r="B32" s="5" t="s">
        <v>22</v>
      </c>
      <c r="C32" s="113"/>
      <c r="D32" s="58">
        <v>-10093</v>
      </c>
      <c r="E32" s="18">
        <v>-3145</v>
      </c>
      <c r="G32" s="101" t="s">
        <v>59</v>
      </c>
      <c r="H32" s="12"/>
      <c r="I32" s="12"/>
    </row>
    <row r="33" spans="2:19" ht="25.5" x14ac:dyDescent="0.2">
      <c r="B33" s="4" t="s">
        <v>90</v>
      </c>
      <c r="C33" s="113"/>
      <c r="D33" s="60">
        <f>SUM(D30:D32)</f>
        <v>-603856</v>
      </c>
      <c r="E33" s="19">
        <f>SUM(E30:E32)</f>
        <v>383761</v>
      </c>
      <c r="F33" s="9"/>
      <c r="G33" s="103"/>
      <c r="H33" s="12"/>
      <c r="I33" s="12"/>
    </row>
    <row r="34" spans="2:19" x14ac:dyDescent="0.2">
      <c r="B34" s="4" t="s">
        <v>0</v>
      </c>
      <c r="C34" s="113"/>
      <c r="D34" s="61"/>
      <c r="E34" s="13"/>
      <c r="H34" s="12"/>
      <c r="I34" s="12"/>
    </row>
    <row r="35" spans="2:19" x14ac:dyDescent="0.2">
      <c r="B35" s="4" t="s">
        <v>120</v>
      </c>
      <c r="C35" s="113"/>
      <c r="D35" s="61"/>
      <c r="E35" s="13"/>
      <c r="H35" s="12"/>
      <c r="I35" s="12"/>
    </row>
    <row r="36" spans="2:19" s="34" customFormat="1" ht="35.25" customHeight="1" x14ac:dyDescent="0.2">
      <c r="B36" s="117" t="s">
        <v>121</v>
      </c>
      <c r="C36" s="113"/>
      <c r="D36" s="58">
        <v>-279029</v>
      </c>
      <c r="E36" s="58">
        <v>-717267</v>
      </c>
      <c r="G36" s="101" t="s">
        <v>60</v>
      </c>
      <c r="H36" s="69"/>
      <c r="I36" s="69"/>
      <c r="J36" s="94"/>
      <c r="K36" s="94"/>
      <c r="L36" s="94"/>
      <c r="M36" s="94"/>
      <c r="N36" s="94"/>
      <c r="O36" s="94"/>
      <c r="P36" s="94"/>
      <c r="Q36" s="94"/>
      <c r="R36" s="94"/>
      <c r="S36" s="94"/>
    </row>
    <row r="37" spans="2:19" s="34" customFormat="1" ht="35.25" customHeight="1" x14ac:dyDescent="0.2">
      <c r="B37" s="117" t="s">
        <v>122</v>
      </c>
      <c r="C37" s="113"/>
      <c r="D37" s="59">
        <v>55985</v>
      </c>
      <c r="E37" s="59">
        <v>18544</v>
      </c>
      <c r="G37" s="101"/>
      <c r="H37" s="69"/>
      <c r="I37" s="69"/>
      <c r="J37" s="94"/>
      <c r="K37" s="94"/>
      <c r="L37" s="94"/>
      <c r="M37" s="94"/>
      <c r="N37" s="94"/>
      <c r="O37" s="94"/>
      <c r="P37" s="94"/>
      <c r="Q37" s="94"/>
      <c r="R37" s="94"/>
      <c r="S37" s="94"/>
    </row>
    <row r="38" spans="2:19" ht="35.25" customHeight="1" x14ac:dyDescent="0.2">
      <c r="B38" s="117" t="s">
        <v>104</v>
      </c>
      <c r="C38" s="113"/>
      <c r="D38" s="58">
        <v>120651</v>
      </c>
      <c r="E38" s="58">
        <v>207897</v>
      </c>
      <c r="G38" s="101" t="s">
        <v>61</v>
      </c>
      <c r="H38" s="12"/>
      <c r="I38" s="12"/>
    </row>
    <row r="39" spans="2:19" x14ac:dyDescent="0.2">
      <c r="B39" s="117" t="s">
        <v>23</v>
      </c>
      <c r="C39" s="113"/>
      <c r="D39" s="58">
        <v>-12023</v>
      </c>
      <c r="E39" s="58">
        <v>-3790</v>
      </c>
      <c r="G39" s="101" t="s">
        <v>62</v>
      </c>
      <c r="H39" s="12"/>
      <c r="I39" s="12"/>
    </row>
    <row r="40" spans="2:19" x14ac:dyDescent="0.2">
      <c r="B40" s="117" t="s">
        <v>105</v>
      </c>
      <c r="C40" s="113"/>
      <c r="D40" s="58">
        <v>1</v>
      </c>
      <c r="E40" s="100">
        <v>1</v>
      </c>
      <c r="H40" s="12"/>
      <c r="I40" s="12"/>
    </row>
    <row r="41" spans="2:19" ht="25.5" x14ac:dyDescent="0.2">
      <c r="B41" s="4" t="s">
        <v>76</v>
      </c>
      <c r="C41" s="113"/>
      <c r="D41" s="60">
        <f>SUM(D36:D40)</f>
        <v>-114415</v>
      </c>
      <c r="E41" s="60">
        <f>SUM(E36:E40)</f>
        <v>-494615</v>
      </c>
      <c r="G41" s="102"/>
      <c r="H41" s="12"/>
      <c r="I41" s="12"/>
    </row>
    <row r="42" spans="2:19" x14ac:dyDescent="0.2">
      <c r="B42" s="4" t="s">
        <v>0</v>
      </c>
      <c r="C42" s="113"/>
      <c r="D42" s="61"/>
      <c r="E42" s="61"/>
      <c r="H42" s="12"/>
      <c r="I42" s="12"/>
    </row>
    <row r="43" spans="2:19" x14ac:dyDescent="0.2">
      <c r="B43" s="4" t="s">
        <v>24</v>
      </c>
      <c r="C43" s="113"/>
      <c r="D43" s="61"/>
      <c r="E43" s="13"/>
      <c r="H43" s="12"/>
      <c r="I43" s="12"/>
    </row>
    <row r="44" spans="2:19" x14ac:dyDescent="0.2">
      <c r="B44" s="32" t="s">
        <v>106</v>
      </c>
      <c r="C44" s="114"/>
      <c r="D44" s="58">
        <v>-404</v>
      </c>
      <c r="E44" s="15">
        <v>-359</v>
      </c>
      <c r="G44" s="101" t="s">
        <v>64</v>
      </c>
      <c r="H44" s="12"/>
      <c r="I44" s="12"/>
    </row>
    <row r="45" spans="2:19" x14ac:dyDescent="0.2">
      <c r="B45" s="32" t="s">
        <v>107</v>
      </c>
      <c r="C45" s="114"/>
      <c r="D45" s="59">
        <v>206626</v>
      </c>
      <c r="E45" s="35">
        <v>3235</v>
      </c>
      <c r="G45" s="101" t="s">
        <v>63</v>
      </c>
      <c r="H45" s="12"/>
      <c r="I45" s="12"/>
    </row>
    <row r="46" spans="2:19" x14ac:dyDescent="0.2">
      <c r="B46" s="33" t="s">
        <v>88</v>
      </c>
      <c r="C46" s="116"/>
      <c r="D46" s="59">
        <v>10833</v>
      </c>
      <c r="E46" s="106">
        <v>0</v>
      </c>
      <c r="H46" s="12"/>
      <c r="I46" s="12"/>
    </row>
    <row r="47" spans="2:19" x14ac:dyDescent="0.2">
      <c r="B47" s="33" t="s">
        <v>108</v>
      </c>
      <c r="C47" s="116"/>
      <c r="D47" s="58">
        <v>-2182</v>
      </c>
      <c r="E47" s="106">
        <v>0</v>
      </c>
      <c r="H47" s="12"/>
      <c r="I47" s="12"/>
    </row>
    <row r="48" spans="2:19" x14ac:dyDescent="0.2">
      <c r="B48" s="33" t="s">
        <v>109</v>
      </c>
      <c r="C48" s="116"/>
      <c r="D48" s="59">
        <v>102214</v>
      </c>
      <c r="E48" s="106">
        <v>0</v>
      </c>
      <c r="H48" s="12"/>
      <c r="I48" s="12"/>
    </row>
    <row r="49" spans="2:10" x14ac:dyDescent="0.2">
      <c r="B49" s="33" t="s">
        <v>28</v>
      </c>
      <c r="C49" s="116">
        <v>17</v>
      </c>
      <c r="D49" s="58">
        <v>-101700</v>
      </c>
      <c r="E49" s="15">
        <v>-58208</v>
      </c>
      <c r="H49" s="12"/>
      <c r="I49" s="12"/>
    </row>
    <row r="50" spans="2:10" ht="25.5" x14ac:dyDescent="0.2">
      <c r="B50" s="4" t="s">
        <v>110</v>
      </c>
      <c r="C50" s="113"/>
      <c r="D50" s="60">
        <f>SUM(D44:D49)</f>
        <v>215387</v>
      </c>
      <c r="E50" s="60">
        <f>SUM(E44:E49)</f>
        <v>-55332</v>
      </c>
      <c r="H50" s="12"/>
      <c r="I50" s="12"/>
    </row>
    <row r="51" spans="2:10" x14ac:dyDescent="0.2">
      <c r="B51" s="4" t="s">
        <v>111</v>
      </c>
      <c r="C51" s="113"/>
      <c r="D51" s="60">
        <f>D33+D41+D50</f>
        <v>-502884</v>
      </c>
      <c r="E51" s="60">
        <f>E33+E41+E50</f>
        <v>-166186</v>
      </c>
      <c r="H51" s="12"/>
      <c r="I51" s="12"/>
    </row>
    <row r="52" spans="2:10" x14ac:dyDescent="0.2">
      <c r="B52" s="4"/>
      <c r="C52" s="113"/>
      <c r="D52" s="61"/>
      <c r="E52" s="13"/>
      <c r="H52" s="12"/>
      <c r="I52" s="12"/>
    </row>
    <row r="53" spans="2:10" ht="25.5" x14ac:dyDescent="0.2">
      <c r="B53" s="5" t="s">
        <v>42</v>
      </c>
      <c r="C53" s="113"/>
      <c r="D53" s="58">
        <v>705</v>
      </c>
      <c r="E53" s="15">
        <v>2366</v>
      </c>
      <c r="G53" s="101" t="s">
        <v>65</v>
      </c>
      <c r="H53" s="12"/>
      <c r="I53" s="11"/>
    </row>
    <row r="54" spans="2:10" x14ac:dyDescent="0.2">
      <c r="B54" s="5" t="s">
        <v>43</v>
      </c>
      <c r="C54" s="113"/>
      <c r="D54" s="58">
        <v>42</v>
      </c>
      <c r="E54" s="15">
        <v>-5</v>
      </c>
      <c r="H54" s="12"/>
      <c r="I54" s="11"/>
    </row>
    <row r="55" spans="2:10" x14ac:dyDescent="0.2">
      <c r="B55" s="5" t="s">
        <v>81</v>
      </c>
      <c r="C55" s="113"/>
      <c r="D55" s="58">
        <v>946000</v>
      </c>
      <c r="E55" s="15">
        <v>704042</v>
      </c>
      <c r="G55" s="101" t="s">
        <v>66</v>
      </c>
      <c r="H55" s="12"/>
      <c r="I55" s="11"/>
    </row>
    <row r="56" spans="2:10" ht="13.5" thickBot="1" x14ac:dyDescent="0.25">
      <c r="B56" s="4" t="s">
        <v>96</v>
      </c>
      <c r="C56" s="113"/>
      <c r="D56" s="43">
        <f>SUM(D51:D55)</f>
        <v>443863</v>
      </c>
      <c r="E56" s="43">
        <f>SUM(E51:E55)</f>
        <v>540217</v>
      </c>
      <c r="G56" s="104" t="s">
        <v>68</v>
      </c>
      <c r="H56" s="12"/>
      <c r="I56" s="75">
        <f>BS!E10-D55</f>
        <v>0</v>
      </c>
      <c r="J56" s="92">
        <f>BS!D10-D56</f>
        <v>0</v>
      </c>
    </row>
    <row r="57" spans="2:10" ht="13.5" thickTop="1" x14ac:dyDescent="0.2">
      <c r="B57" s="4" t="s">
        <v>44</v>
      </c>
      <c r="C57" s="113"/>
      <c r="D57" s="20"/>
      <c r="E57" s="20"/>
      <c r="G57" s="104"/>
      <c r="H57" s="9"/>
      <c r="I57" s="11"/>
    </row>
    <row r="58" spans="2:10" x14ac:dyDescent="0.2">
      <c r="B58" s="46" t="s">
        <v>112</v>
      </c>
      <c r="C58" s="114">
        <v>12</v>
      </c>
      <c r="D58" s="20">
        <v>418</v>
      </c>
      <c r="E58" s="20">
        <v>1243</v>
      </c>
      <c r="G58" s="104" t="s">
        <v>67</v>
      </c>
      <c r="H58" s="12"/>
      <c r="I58" s="11"/>
    </row>
    <row r="59" spans="2:10" x14ac:dyDescent="0.2">
      <c r="B59" s="4" t="s">
        <v>0</v>
      </c>
      <c r="C59" s="4"/>
      <c r="D59" s="4"/>
      <c r="E59" s="5"/>
      <c r="G59" s="104"/>
      <c r="H59" s="21"/>
    </row>
    <row r="60" spans="2:10" ht="22.5" customHeight="1" x14ac:dyDescent="0.2">
      <c r="B60" s="4"/>
      <c r="C60" s="4"/>
      <c r="D60" s="4"/>
      <c r="E60" s="5"/>
      <c r="G60" s="104"/>
      <c r="H60" s="21"/>
    </row>
    <row r="61" spans="2:10" ht="15" x14ac:dyDescent="0.2">
      <c r="B61" s="24"/>
      <c r="C61" s="24"/>
      <c r="D61" s="79"/>
      <c r="E61" s="24"/>
      <c r="G61" s="105"/>
      <c r="H61" s="12"/>
    </row>
    <row r="62" spans="2:10" ht="16.5" customHeight="1" x14ac:dyDescent="0.2">
      <c r="B62" s="82"/>
      <c r="C62" s="82"/>
      <c r="D62" s="75"/>
      <c r="E62" s="28"/>
    </row>
    <row r="63" spans="2:10" ht="16.5" customHeight="1" x14ac:dyDescent="0.2">
      <c r="B63" s="81"/>
      <c r="C63" s="81"/>
      <c r="D63" s="80"/>
      <c r="F63" s="132" t="s">
        <v>138</v>
      </c>
    </row>
    <row r="64" spans="2:10" x14ac:dyDescent="0.2">
      <c r="B64" s="82"/>
      <c r="C64" s="82"/>
      <c r="D64" s="75"/>
    </row>
    <row r="65" spans="2:5" x14ac:dyDescent="0.2">
      <c r="B65" s="81"/>
      <c r="C65" s="81"/>
      <c r="D65" s="80"/>
    </row>
    <row r="66" spans="2:5" x14ac:dyDescent="0.2">
      <c r="B66" s="82"/>
      <c r="C66" s="82"/>
      <c r="D66" s="75"/>
    </row>
    <row r="67" spans="2:5" x14ac:dyDescent="0.2">
      <c r="B67" s="81"/>
      <c r="C67" s="81"/>
      <c r="D67" s="80"/>
      <c r="E67" s="73"/>
    </row>
  </sheetData>
  <pageMargins left="0.25" right="0.25" top="0.75" bottom="0.75" header="0.3" footer="0.3"/>
  <pageSetup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I49"/>
  <sheetViews>
    <sheetView view="pageBreakPreview" topLeftCell="B1" zoomScale="70" zoomScaleNormal="80" zoomScaleSheetLayoutView="70" workbookViewId="0">
      <selection activeCell="B36" sqref="B36:B38"/>
    </sheetView>
  </sheetViews>
  <sheetFormatPr defaultColWidth="9.140625" defaultRowHeight="12.75" x14ac:dyDescent="0.2"/>
  <cols>
    <col min="1" max="1" width="4.7109375" style="1" customWidth="1"/>
    <col min="2" max="2" width="70.42578125" style="1" bestFit="1" customWidth="1"/>
    <col min="3" max="3" width="16.5703125" style="1" customWidth="1"/>
    <col min="4" max="5" width="19.7109375" style="1" customWidth="1"/>
    <col min="6" max="6" width="17.5703125" style="1" customWidth="1"/>
    <col min="7" max="7" width="15.42578125" style="1" customWidth="1"/>
    <col min="8" max="8" width="20.28515625" style="1" customWidth="1"/>
    <col min="9" max="9" width="3.7109375" style="1" customWidth="1"/>
    <col min="10" max="10" width="5.5703125" style="1" customWidth="1"/>
    <col min="11" max="16384" width="9.140625" style="1"/>
  </cols>
  <sheetData>
    <row r="3" spans="2:9" x14ac:dyDescent="0.2">
      <c r="H3" s="7" t="s">
        <v>26</v>
      </c>
    </row>
    <row r="4" spans="2:9" x14ac:dyDescent="0.2">
      <c r="H4" s="8" t="s">
        <v>103</v>
      </c>
    </row>
    <row r="5" spans="2:9" x14ac:dyDescent="0.2">
      <c r="B5" s="96"/>
      <c r="H5" s="8"/>
    </row>
    <row r="6" spans="2:9" x14ac:dyDescent="0.2">
      <c r="B6" s="96" t="s">
        <v>98</v>
      </c>
      <c r="H6" s="8" t="s">
        <v>25</v>
      </c>
    </row>
    <row r="10" spans="2:9" x14ac:dyDescent="0.2">
      <c r="B10" s="22"/>
      <c r="C10" s="164" t="s">
        <v>39</v>
      </c>
      <c r="D10" s="164"/>
      <c r="E10" s="164"/>
      <c r="F10" s="164"/>
      <c r="G10" s="164"/>
      <c r="H10" s="164"/>
      <c r="I10" s="54"/>
    </row>
    <row r="11" spans="2:9" ht="48" customHeight="1" x14ac:dyDescent="0.2">
      <c r="B11" s="22"/>
      <c r="C11" s="39" t="s">
        <v>14</v>
      </c>
      <c r="D11" s="39" t="s">
        <v>123</v>
      </c>
      <c r="E11" s="107" t="s">
        <v>47</v>
      </c>
      <c r="F11" s="107" t="s">
        <v>41</v>
      </c>
      <c r="G11" s="107" t="s">
        <v>124</v>
      </c>
      <c r="H11" s="107" t="s">
        <v>125</v>
      </c>
      <c r="I11" s="55"/>
    </row>
    <row r="12" spans="2:9" ht="14.25" customHeight="1" x14ac:dyDescent="0.2">
      <c r="B12" s="22"/>
      <c r="C12" s="109"/>
      <c r="D12" s="109"/>
      <c r="E12" s="109"/>
      <c r="F12" s="109"/>
      <c r="G12" s="109"/>
      <c r="H12" s="109"/>
      <c r="I12" s="55"/>
    </row>
    <row r="13" spans="2:9" x14ac:dyDescent="0.2">
      <c r="B13" s="22" t="s">
        <v>86</v>
      </c>
      <c r="C13" s="125">
        <v>332815</v>
      </c>
      <c r="D13" s="125">
        <v>23651</v>
      </c>
      <c r="E13" s="125">
        <v>-3465</v>
      </c>
      <c r="F13" s="125">
        <v>30201</v>
      </c>
      <c r="G13" s="125">
        <v>184982</v>
      </c>
      <c r="H13" s="125">
        <v>568184</v>
      </c>
      <c r="I13" s="55"/>
    </row>
    <row r="14" spans="2:9" x14ac:dyDescent="0.2">
      <c r="B14" s="56"/>
      <c r="C14" s="126"/>
      <c r="D14" s="126"/>
      <c r="E14" s="126"/>
      <c r="F14" s="127"/>
      <c r="G14" s="128"/>
      <c r="H14" s="126"/>
      <c r="I14" s="55"/>
    </row>
    <row r="15" spans="2:9" x14ac:dyDescent="0.2">
      <c r="B15" s="56" t="s">
        <v>126</v>
      </c>
      <c r="C15" s="126">
        <v>0</v>
      </c>
      <c r="D15" s="126">
        <v>0</v>
      </c>
      <c r="E15" s="126">
        <v>0</v>
      </c>
      <c r="F15" s="126">
        <v>0</v>
      </c>
      <c r="G15" s="128">
        <v>100007</v>
      </c>
      <c r="H15" s="126">
        <f>SUM(C15:G15)</f>
        <v>100007</v>
      </c>
      <c r="I15" s="55"/>
    </row>
    <row r="16" spans="2:9" ht="25.5" customHeight="1" x14ac:dyDescent="0.2">
      <c r="B16" s="97" t="s">
        <v>127</v>
      </c>
      <c r="C16" s="126">
        <v>0</v>
      </c>
      <c r="D16" s="126">
        <v>0</v>
      </c>
      <c r="E16" s="126">
        <v>0</v>
      </c>
      <c r="F16" s="119">
        <v>-79177</v>
      </c>
      <c r="G16" s="126">
        <v>0</v>
      </c>
      <c r="H16" s="126">
        <f t="shared" ref="H16:H20" si="0">SUM(C16:G16)</f>
        <v>-79177</v>
      </c>
      <c r="I16" s="108"/>
    </row>
    <row r="17" spans="2:9" ht="25.5" customHeight="1" x14ac:dyDescent="0.2">
      <c r="B17" s="97" t="s">
        <v>128</v>
      </c>
      <c r="C17" s="126">
        <v>0</v>
      </c>
      <c r="D17" s="126">
        <v>0</v>
      </c>
      <c r="E17" s="126">
        <v>0</v>
      </c>
      <c r="F17" s="119">
        <v>-142</v>
      </c>
      <c r="G17" s="126">
        <v>0</v>
      </c>
      <c r="H17" s="126">
        <f t="shared" si="0"/>
        <v>-142</v>
      </c>
      <c r="I17" s="108"/>
    </row>
    <row r="18" spans="2:9" ht="25.5" customHeight="1" x14ac:dyDescent="0.2">
      <c r="B18" s="97" t="s">
        <v>129</v>
      </c>
      <c r="C18" s="126">
        <v>0</v>
      </c>
      <c r="D18" s="126">
        <v>0</v>
      </c>
      <c r="E18" s="126">
        <v>0</v>
      </c>
      <c r="F18" s="119">
        <v>-7</v>
      </c>
      <c r="G18" s="126">
        <v>0</v>
      </c>
      <c r="H18" s="126">
        <f t="shared" si="0"/>
        <v>-7</v>
      </c>
      <c r="I18" s="108"/>
    </row>
    <row r="19" spans="2:9" ht="25.5" customHeight="1" x14ac:dyDescent="0.2">
      <c r="B19" s="97" t="s">
        <v>130</v>
      </c>
      <c r="C19" s="126">
        <v>0</v>
      </c>
      <c r="D19" s="126">
        <v>0</v>
      </c>
      <c r="E19" s="126">
        <v>0</v>
      </c>
      <c r="F19" s="119">
        <v>-484</v>
      </c>
      <c r="G19" s="126">
        <v>0</v>
      </c>
      <c r="H19" s="126">
        <f t="shared" si="0"/>
        <v>-484</v>
      </c>
      <c r="I19" s="108"/>
    </row>
    <row r="20" spans="2:9" ht="25.5" customHeight="1" x14ac:dyDescent="0.2">
      <c r="B20" s="97" t="s">
        <v>131</v>
      </c>
      <c r="C20" s="126">
        <v>0</v>
      </c>
      <c r="D20" s="126">
        <v>0</v>
      </c>
      <c r="E20" s="126">
        <v>0</v>
      </c>
      <c r="F20" s="118">
        <v>-16</v>
      </c>
      <c r="G20" s="126"/>
      <c r="H20" s="126">
        <f t="shared" si="0"/>
        <v>-16</v>
      </c>
      <c r="I20" s="55"/>
    </row>
    <row r="21" spans="2:9" ht="15" customHeight="1" x14ac:dyDescent="0.2">
      <c r="B21" s="22" t="s">
        <v>132</v>
      </c>
      <c r="C21" s="129">
        <f t="shared" ref="C21:H21" si="1">SUM(C15:C20)</f>
        <v>0</v>
      </c>
      <c r="D21" s="129">
        <f t="shared" si="1"/>
        <v>0</v>
      </c>
      <c r="E21" s="129">
        <f t="shared" si="1"/>
        <v>0</v>
      </c>
      <c r="F21" s="129">
        <f t="shared" si="1"/>
        <v>-79826</v>
      </c>
      <c r="G21" s="129">
        <f t="shared" si="1"/>
        <v>100007</v>
      </c>
      <c r="H21" s="129">
        <f t="shared" si="1"/>
        <v>20181</v>
      </c>
      <c r="I21" s="55"/>
    </row>
    <row r="22" spans="2:9" ht="15" customHeight="1" x14ac:dyDescent="0.2">
      <c r="B22" s="22"/>
      <c r="C22" s="108"/>
      <c r="D22" s="108"/>
      <c r="E22" s="108"/>
      <c r="F22" s="108"/>
      <c r="G22" s="108"/>
      <c r="H22" s="108"/>
      <c r="I22" s="55"/>
    </row>
    <row r="23" spans="2:9" ht="15" customHeight="1" x14ac:dyDescent="0.2">
      <c r="B23" s="22"/>
      <c r="C23" s="108"/>
      <c r="D23" s="108"/>
      <c r="E23" s="108"/>
      <c r="F23" s="108"/>
      <c r="G23" s="108"/>
      <c r="H23" s="108"/>
      <c r="I23" s="55"/>
    </row>
    <row r="24" spans="2:9" ht="12.75" customHeight="1" x14ac:dyDescent="0.2">
      <c r="B24" s="4" t="s">
        <v>133</v>
      </c>
      <c r="C24" s="126">
        <v>0</v>
      </c>
      <c r="D24" s="126">
        <v>0</v>
      </c>
      <c r="E24" s="126">
        <v>0</v>
      </c>
      <c r="F24" s="126">
        <v>0</v>
      </c>
      <c r="G24" s="126">
        <f>-101996</f>
        <v>-101996</v>
      </c>
      <c r="H24" s="126">
        <f>SUM(C24:G24)</f>
        <v>-101996</v>
      </c>
      <c r="I24" s="55"/>
    </row>
    <row r="25" spans="2:9" ht="12.75" customHeight="1" x14ac:dyDescent="0.2">
      <c r="B25" s="99" t="s">
        <v>134</v>
      </c>
      <c r="C25" s="120">
        <v>0</v>
      </c>
      <c r="D25" s="128">
        <v>7683</v>
      </c>
      <c r="E25" s="128">
        <v>3150</v>
      </c>
      <c r="F25" s="120">
        <v>0</v>
      </c>
      <c r="G25" s="120">
        <v>0</v>
      </c>
      <c r="H25" s="126">
        <f>SUM(C25:G25)</f>
        <v>10833</v>
      </c>
      <c r="I25" s="55"/>
    </row>
    <row r="26" spans="2:9" ht="15" customHeight="1" thickBot="1" x14ac:dyDescent="0.25">
      <c r="B26" s="22" t="s">
        <v>135</v>
      </c>
      <c r="C26" s="130">
        <f t="shared" ref="C26:H26" si="2">SUM(C21:C25)+SUM(C13)</f>
        <v>332815</v>
      </c>
      <c r="D26" s="130">
        <f t="shared" si="2"/>
        <v>31334</v>
      </c>
      <c r="E26" s="130">
        <f t="shared" si="2"/>
        <v>-315</v>
      </c>
      <c r="F26" s="130">
        <f t="shared" si="2"/>
        <v>-49625</v>
      </c>
      <c r="G26" s="130">
        <f t="shared" si="2"/>
        <v>182993</v>
      </c>
      <c r="H26" s="130">
        <f t="shared" si="2"/>
        <v>497202</v>
      </c>
      <c r="I26" s="55"/>
    </row>
    <row r="27" spans="2:9" ht="13.5" thickTop="1" x14ac:dyDescent="0.2">
      <c r="C27" s="131"/>
      <c r="D27" s="131"/>
      <c r="E27" s="131"/>
      <c r="F27" s="131"/>
      <c r="G27" s="131"/>
      <c r="H27" s="131"/>
    </row>
    <row r="29" spans="2:9" x14ac:dyDescent="0.2">
      <c r="D29" s="10"/>
      <c r="E29" s="10"/>
      <c r="F29" s="10"/>
      <c r="G29" s="10"/>
    </row>
    <row r="31" spans="2:9" s="40" customFormat="1" ht="15.75" customHeight="1" x14ac:dyDescent="0.2">
      <c r="B31" s="57"/>
      <c r="C31" s="164" t="s">
        <v>39</v>
      </c>
      <c r="D31" s="164"/>
      <c r="E31" s="164"/>
      <c r="F31" s="164"/>
      <c r="G31" s="164"/>
      <c r="H31" s="164"/>
    </row>
    <row r="32" spans="2:9" s="40" customFormat="1" ht="38.25" x14ac:dyDescent="0.2">
      <c r="B32" s="22"/>
      <c r="C32" s="39" t="s">
        <v>14</v>
      </c>
      <c r="D32" s="39" t="s">
        <v>123</v>
      </c>
      <c r="E32" s="107" t="s">
        <v>47</v>
      </c>
      <c r="F32" s="107" t="s">
        <v>41</v>
      </c>
      <c r="G32" s="107" t="s">
        <v>124</v>
      </c>
      <c r="H32" s="107" t="s">
        <v>125</v>
      </c>
    </row>
    <row r="33" spans="2:9" s="40" customFormat="1" ht="9" customHeight="1" x14ac:dyDescent="0.2">
      <c r="B33" s="22" t="s">
        <v>0</v>
      </c>
      <c r="C33" s="41"/>
      <c r="D33" s="41"/>
      <c r="E33" s="41"/>
      <c r="F33" s="41"/>
      <c r="G33" s="41"/>
      <c r="H33" s="41"/>
    </row>
    <row r="34" spans="2:9" s="40" customFormat="1" ht="18" customHeight="1" x14ac:dyDescent="0.2">
      <c r="B34" s="22" t="s">
        <v>74</v>
      </c>
      <c r="C34" s="118">
        <v>332815</v>
      </c>
      <c r="D34" s="118">
        <v>23651</v>
      </c>
      <c r="E34" s="118">
        <v>-3465</v>
      </c>
      <c r="F34" s="118">
        <v>-6044</v>
      </c>
      <c r="G34" s="118">
        <v>82851</v>
      </c>
      <c r="H34" s="121">
        <v>429808</v>
      </c>
      <c r="I34" s="42"/>
    </row>
    <row r="35" spans="2:9" s="40" customFormat="1" ht="14.25" customHeight="1" x14ac:dyDescent="0.2">
      <c r="B35" s="56"/>
      <c r="C35" s="119"/>
      <c r="D35" s="119"/>
      <c r="E35" s="119"/>
      <c r="F35" s="119"/>
      <c r="G35" s="119"/>
      <c r="H35" s="119"/>
      <c r="I35" s="42"/>
    </row>
    <row r="36" spans="2:9" s="40" customFormat="1" ht="12.75" customHeight="1" x14ac:dyDescent="0.2">
      <c r="B36" s="161" t="s">
        <v>126</v>
      </c>
      <c r="C36" s="120">
        <v>0</v>
      </c>
      <c r="D36" s="120">
        <v>0</v>
      </c>
      <c r="E36" s="120">
        <v>0</v>
      </c>
      <c r="F36" s="120">
        <v>0</v>
      </c>
      <c r="G36" s="120">
        <v>74765</v>
      </c>
      <c r="H36" s="120">
        <f>SUM(C36:G36)</f>
        <v>74765</v>
      </c>
      <c r="I36" s="42"/>
    </row>
    <row r="37" spans="2:9" s="40" customFormat="1" ht="25.5" customHeight="1" x14ac:dyDescent="0.2">
      <c r="B37" s="162" t="s">
        <v>136</v>
      </c>
      <c r="C37" s="120">
        <v>0</v>
      </c>
      <c r="D37" s="120">
        <v>0</v>
      </c>
      <c r="E37" s="120">
        <v>0</v>
      </c>
      <c r="F37" s="119">
        <v>-1</v>
      </c>
      <c r="G37" s="120">
        <v>0</v>
      </c>
      <c r="H37" s="120">
        <f t="shared" ref="H37:H38" si="3">SUM(C37:G37)</f>
        <v>-1</v>
      </c>
      <c r="I37" s="42"/>
    </row>
    <row r="38" spans="2:9" s="40" customFormat="1" ht="25.5" customHeight="1" x14ac:dyDescent="0.2">
      <c r="B38" s="163" t="s">
        <v>137</v>
      </c>
      <c r="C38" s="119">
        <v>0</v>
      </c>
      <c r="D38" s="119">
        <v>0</v>
      </c>
      <c r="E38" s="120">
        <v>0</v>
      </c>
      <c r="F38" s="121">
        <v>418</v>
      </c>
      <c r="G38" s="120">
        <v>0</v>
      </c>
      <c r="H38" s="120">
        <f t="shared" si="3"/>
        <v>418</v>
      </c>
      <c r="I38" s="42"/>
    </row>
    <row r="39" spans="2:9" s="40" customFormat="1" x14ac:dyDescent="0.2">
      <c r="B39" s="22" t="s">
        <v>132</v>
      </c>
      <c r="C39" s="122">
        <f>SUM(C36:C38)</f>
        <v>0</v>
      </c>
      <c r="D39" s="122">
        <f t="shared" ref="D39:E39" si="4">SUM(D36:D38)</f>
        <v>0</v>
      </c>
      <c r="E39" s="122">
        <f t="shared" si="4"/>
        <v>0</v>
      </c>
      <c r="F39" s="122">
        <f>SUM(F36:F38)</f>
        <v>417</v>
      </c>
      <c r="G39" s="122">
        <f t="shared" ref="G39" si="5">SUM(G36:G38)</f>
        <v>74765</v>
      </c>
      <c r="H39" s="122">
        <f>SUM(H36:H38)</f>
        <v>75182</v>
      </c>
      <c r="I39" s="42"/>
    </row>
    <row r="40" spans="2:9" s="40" customFormat="1" x14ac:dyDescent="0.2">
      <c r="B40" s="4"/>
      <c r="C40" s="119"/>
      <c r="D40" s="119"/>
      <c r="E40" s="119"/>
      <c r="F40" s="119"/>
      <c r="G40" s="119"/>
      <c r="H40" s="119"/>
      <c r="I40" s="42"/>
    </row>
    <row r="41" spans="2:9" x14ac:dyDescent="0.2">
      <c r="B41" s="117" t="s">
        <v>133</v>
      </c>
      <c r="C41" s="123">
        <v>0</v>
      </c>
      <c r="D41" s="123">
        <v>0</v>
      </c>
      <c r="E41" s="123">
        <v>0</v>
      </c>
      <c r="F41" s="123">
        <v>0</v>
      </c>
      <c r="G41" s="118">
        <v>-58215</v>
      </c>
      <c r="H41" s="118">
        <f>SUM(C41:G41)</f>
        <v>-58215</v>
      </c>
      <c r="I41" s="55"/>
    </row>
    <row r="42" spans="2:9" s="40" customFormat="1" ht="13.5" thickBot="1" x14ac:dyDescent="0.25">
      <c r="B42" s="22" t="s">
        <v>89</v>
      </c>
      <c r="C42" s="124">
        <f t="shared" ref="C42:F42" si="6">C34+C39+C41</f>
        <v>332815</v>
      </c>
      <c r="D42" s="124">
        <f t="shared" si="6"/>
        <v>23651</v>
      </c>
      <c r="E42" s="124">
        <f t="shared" si="6"/>
        <v>-3465</v>
      </c>
      <c r="F42" s="124">
        <f t="shared" si="6"/>
        <v>-5627</v>
      </c>
      <c r="G42" s="124">
        <f>G34+G39+G41</f>
        <v>99401</v>
      </c>
      <c r="H42" s="124">
        <f>H34+H39+H41</f>
        <v>446775</v>
      </c>
      <c r="I42" s="42"/>
    </row>
    <row r="43" spans="2:9" s="40" customFormat="1" ht="13.5" thickTop="1" x14ac:dyDescent="0.2">
      <c r="B43" s="1"/>
      <c r="C43" s="23"/>
      <c r="D43" s="23"/>
      <c r="E43" s="23"/>
      <c r="F43" s="23"/>
      <c r="G43" s="23"/>
      <c r="H43" s="86"/>
      <c r="I43" s="42"/>
    </row>
    <row r="44" spans="2:9" s="40" customFormat="1" ht="11.25" x14ac:dyDescent="0.2">
      <c r="C44" s="42"/>
      <c r="D44" s="42"/>
      <c r="E44" s="42"/>
      <c r="F44" s="42"/>
      <c r="G44" s="42"/>
      <c r="H44" s="87"/>
      <c r="I44" s="42"/>
    </row>
    <row r="45" spans="2:9" x14ac:dyDescent="0.2">
      <c r="H45" s="132" t="s">
        <v>139</v>
      </c>
    </row>
    <row r="46" spans="2:9" ht="15" customHeight="1" x14ac:dyDescent="0.2"/>
    <row r="47" spans="2:9" ht="15" x14ac:dyDescent="0.2">
      <c r="B47" s="28"/>
      <c r="D47" s="2"/>
      <c r="E47" s="2"/>
    </row>
    <row r="48" spans="2:9" ht="15" x14ac:dyDescent="0.2">
      <c r="B48" s="24"/>
      <c r="C48" s="78"/>
      <c r="D48" s="24"/>
      <c r="E48" s="24"/>
      <c r="F48" s="23"/>
    </row>
    <row r="49" spans="2:5" ht="15" x14ac:dyDescent="0.2">
      <c r="B49" s="24"/>
      <c r="C49" s="52"/>
      <c r="D49" s="24"/>
      <c r="E49" s="24"/>
    </row>
  </sheetData>
  <mergeCells count="2">
    <mergeCell ref="C10:H10"/>
    <mergeCell ref="C31:H31"/>
  </mergeCells>
  <pageMargins left="0.23622047244094491" right="0.23622047244094491" top="0.74803149606299213" bottom="0.74803149606299213" header="0.31496062992125984" footer="0.31496062992125984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PL</vt:lpstr>
      <vt:lpstr>BS</vt:lpstr>
      <vt:lpstr>CFS</vt:lpstr>
      <vt:lpstr>SCE_2кв. 2025</vt:lpstr>
      <vt:lpstr>BS!BalanceSheet</vt:lpstr>
      <vt:lpstr>CFS!CashFlows</vt:lpstr>
      <vt:lpstr>CFS!OLE_LINK10</vt:lpstr>
      <vt:lpstr>BS!OLE_LINK16</vt:lpstr>
      <vt:lpstr>PL!OLE_LINK6</vt:lpstr>
      <vt:lpstr>PL!OLE_LINK7</vt:lpstr>
      <vt:lpstr>BS!Область_печати</vt:lpstr>
      <vt:lpstr>CFS!Область_печати</vt:lpstr>
      <vt:lpstr>PL!Область_печати</vt:lpstr>
      <vt:lpstr>'SCE_2кв.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Karzhauova, Lyazzat (Fortebank)</dc:creator>
  <cp:lastModifiedBy>Taniyev, Adlet(Fortebank)</cp:lastModifiedBy>
  <cp:lastPrinted>2023-10-30T03:50:39Z</cp:lastPrinted>
  <dcterms:created xsi:type="dcterms:W3CDTF">2016-08-11T09:26:21Z</dcterms:created>
  <dcterms:modified xsi:type="dcterms:W3CDTF">2025-08-14T17:18:34Z</dcterms:modified>
</cp:coreProperties>
</file>