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PMG\2020\3Q 2020\FS\KASE\"/>
    </mc:Choice>
  </mc:AlternateContent>
  <bookViews>
    <workbookView xWindow="0" yWindow="0" windowWidth="28800" windowHeight="11400" firstSheet="1" activeTab="4"/>
  </bookViews>
  <sheets>
    <sheet name="PL" sheetId="5" r:id="rId1"/>
    <sheet name="BS" sheetId="1" r:id="rId2"/>
    <sheet name="CFS" sheetId="3" r:id="rId3"/>
    <sheet name="SCE_3кв. 2020" sheetId="6" r:id="rId4"/>
    <sheet name="SCE_3 кв. 2019" sheetId="9" r:id="rId5"/>
    <sheet name="SCE_2018" sheetId="7" state="hidden" r:id="rId6"/>
  </sheets>
  <externalReferences>
    <externalReference r:id="rId7"/>
    <externalReference r:id="rId8"/>
  </externalReferences>
  <definedNames>
    <definedName name="BalanceSheet" localSheetId="1">BS!$B$9</definedName>
    <definedName name="CashFlows" localSheetId="2">CFS!$B$8</definedName>
    <definedName name="OLE_LINK10" localSheetId="2">CFS!$C$29</definedName>
    <definedName name="OLE_LINK16" localSheetId="1">BS!$C$39</definedName>
    <definedName name="OLE_LINK17" localSheetId="1">BS!$C$42</definedName>
    <definedName name="OLE_LINK5" localSheetId="0">PL!#REF!</definedName>
    <definedName name="OLE_LINK6" localSheetId="0">PL!$D$13</definedName>
    <definedName name="OLE_LINK7" localSheetId="0">PL!$D$24</definedName>
    <definedName name="_xlnm.Print_Area" localSheetId="1">BS!$A$1:$E$60</definedName>
    <definedName name="_xlnm.Print_Area" localSheetId="2">CFS!$A$1:$F$66</definedName>
    <definedName name="_xlnm.Print_Area" localSheetId="0">PL!$A$1:$E$55</definedName>
    <definedName name="_xlnm.Print_Area" localSheetId="5">SCE_2018!$A$1:$J$39</definedName>
    <definedName name="_xlnm.Print_Area" localSheetId="4">'SCE_3 кв. 2019'!$A$1:$L$37</definedName>
    <definedName name="_xlnm.Print_Area" localSheetId="3">'SCE_3кв. 2020'!$A$1:$L$40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E53" i="3" l="1"/>
  <c r="C53" i="3"/>
  <c r="D39" i="1"/>
  <c r="D19" i="1"/>
  <c r="C19" i="1"/>
  <c r="C31" i="1" l="1"/>
  <c r="D31" i="1"/>
  <c r="F20" i="6" l="1"/>
  <c r="F19" i="6"/>
  <c r="C43" i="3"/>
  <c r="E43" i="3"/>
  <c r="E29" i="3"/>
  <c r="K3" i="9" l="1"/>
  <c r="H19" i="6" l="1"/>
  <c r="J19" i="6" s="1"/>
  <c r="D22" i="6"/>
  <c r="C22" i="6"/>
  <c r="C26" i="5"/>
  <c r="D21" i="5"/>
  <c r="C21" i="5"/>
  <c r="C39" i="1"/>
  <c r="E28" i="6" l="1"/>
  <c r="F21" i="6"/>
  <c r="D42" i="5" l="1"/>
  <c r="C42" i="5" l="1"/>
  <c r="C43" i="1" l="1"/>
  <c r="C45" i="1" s="1"/>
  <c r="H27" i="6" l="1"/>
  <c r="J27" i="6" s="1"/>
  <c r="C32" i="3" l="1"/>
  <c r="C57" i="3" s="1"/>
  <c r="C60" i="3" s="1"/>
  <c r="D26" i="5" l="1"/>
  <c r="C10" i="5" l="1"/>
  <c r="C42" i="1"/>
  <c r="C28" i="5" l="1"/>
  <c r="C30" i="5" s="1"/>
  <c r="C33" i="5" l="1"/>
  <c r="C35" i="5" s="1"/>
  <c r="C43" i="5" s="1"/>
  <c r="C46" i="5" s="1"/>
  <c r="C48" i="5" s="1"/>
  <c r="D43" i="1" l="1"/>
  <c r="D45" i="1" s="1"/>
  <c r="D42" i="1"/>
  <c r="D10" i="5"/>
  <c r="N33" i="7" l="1"/>
  <c r="N36" i="7" s="1"/>
  <c r="M33" i="7"/>
  <c r="M36" i="7" s="1"/>
  <c r="L33" i="7"/>
  <c r="L36" i="7" s="1"/>
  <c r="K33" i="7"/>
  <c r="K36" i="7" s="1"/>
  <c r="P33" i="7"/>
  <c r="P36" i="7" s="1"/>
  <c r="O33" i="7"/>
  <c r="O36" i="7" s="1"/>
  <c r="I3" i="7"/>
  <c r="G12" i="7"/>
  <c r="I12" i="7"/>
  <c r="F14" i="7"/>
  <c r="G14" i="7" s="1"/>
  <c r="F15" i="7"/>
  <c r="G15" i="7"/>
  <c r="I15" i="7" s="1"/>
  <c r="C16" i="7"/>
  <c r="D16" i="7"/>
  <c r="E16" i="7"/>
  <c r="H16" i="7"/>
  <c r="G18" i="7"/>
  <c r="H25" i="7"/>
  <c r="H29" i="7" s="1"/>
  <c r="G21" i="7"/>
  <c r="G22" i="7"/>
  <c r="I22" i="7" s="1"/>
  <c r="G23" i="7"/>
  <c r="I23" i="7" s="1"/>
  <c r="C24" i="7"/>
  <c r="D24" i="7"/>
  <c r="D25" i="7" s="1"/>
  <c r="D29" i="7" s="1"/>
  <c r="E24" i="7"/>
  <c r="E25" i="7" s="1"/>
  <c r="E29" i="7" s="1"/>
  <c r="F24" i="7"/>
  <c r="H24" i="7"/>
  <c r="C25" i="7"/>
  <c r="C29" i="7" s="1"/>
  <c r="F25" i="7"/>
  <c r="F29" i="7" s="1"/>
  <c r="G27" i="7"/>
  <c r="I27" i="7" s="1"/>
  <c r="G28" i="7"/>
  <c r="I28" i="7"/>
  <c r="B37" i="7"/>
  <c r="E37" i="7"/>
  <c r="B38" i="7"/>
  <c r="E38" i="7"/>
  <c r="G24" i="7" l="1"/>
  <c r="I21" i="7"/>
  <c r="I24" i="7" s="1"/>
  <c r="I14" i="7"/>
  <c r="I16" i="7" s="1"/>
  <c r="G16" i="7"/>
  <c r="G25" i="7"/>
  <c r="G29" i="7" s="1"/>
  <c r="I18" i="7"/>
  <c r="I25" i="7" s="1"/>
  <c r="I29" i="7" s="1"/>
  <c r="F16" i="7"/>
  <c r="E32" i="3" l="1"/>
  <c r="D47" i="5"/>
  <c r="D28" i="5"/>
  <c r="D30" i="5" s="1"/>
  <c r="D33" i="5" s="1"/>
  <c r="E57" i="3" l="1"/>
  <c r="E60" i="3" s="1"/>
  <c r="D35" i="5"/>
  <c r="D43" i="5" s="1"/>
  <c r="D46" i="5" s="1"/>
  <c r="D48" i="5" s="1"/>
  <c r="F18" i="6"/>
  <c r="F22" i="6" l="1"/>
  <c r="F23" i="6" s="1"/>
  <c r="H20" i="6" l="1"/>
  <c r="J20" i="6" s="1"/>
  <c r="C23" i="6"/>
  <c r="C28" i="6" s="1"/>
  <c r="E6" i="3" l="1"/>
  <c r="C6" i="3"/>
  <c r="I15" i="6" l="1"/>
  <c r="F28" i="6" l="1"/>
  <c r="H18" i="6"/>
  <c r="H26" i="6"/>
  <c r="I22" i="6"/>
  <c r="G22" i="6"/>
  <c r="D23" i="6"/>
  <c r="D28" i="6" s="1"/>
  <c r="J3" i="6"/>
  <c r="J18" i="6" l="1"/>
  <c r="H21" i="6"/>
  <c r="J21" i="6" s="1"/>
  <c r="J26" i="6"/>
  <c r="I23" i="6"/>
  <c r="I28" i="6" s="1"/>
  <c r="J22" i="6" l="1"/>
  <c r="H22" i="6"/>
  <c r="G15" i="6" l="1"/>
  <c r="H15" i="6" l="1"/>
  <c r="G23" i="6"/>
  <c r="G28" i="6" s="1"/>
  <c r="J15" i="6" l="1"/>
  <c r="J23" i="6" s="1"/>
  <c r="J28" i="6" s="1"/>
  <c r="H23" i="6"/>
  <c r="H28" i="6" s="1"/>
  <c r="Q27" i="7" l="1"/>
</calcChain>
</file>

<file path=xl/sharedStrings.xml><?xml version="1.0" encoding="utf-8"?>
<sst xmlns="http://schemas.openxmlformats.org/spreadsheetml/2006/main" count="235" uniqueCount="169">
  <si>
    <t xml:space="preserve"> </t>
  </si>
  <si>
    <t>Активы</t>
  </si>
  <si>
    <t>Денежные средства и их эквиваленты</t>
  </si>
  <si>
    <t>Средства в финансовых институтах</t>
  </si>
  <si>
    <t>Торговые ценные бумаги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</si>
  <si>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</si>
  <si>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</si>
  <si>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</si>
  <si>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</si>
  <si>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</si>
  <si>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</si>
  <si>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</si>
  <si>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</si>
  <si>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</si>
  <si>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</si>
  <si>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Капитал</t>
  </si>
  <si>
    <t>Акционерный капитал</t>
  </si>
  <si>
    <t>Дополнительный оплаченный капитал</t>
  </si>
  <si>
    <t>Накопленные убытки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</si>
  <si>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</si>
  <si>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</si>
  <si>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</si>
  <si>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</si>
  <si>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</si>
  <si>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</si>
  <si>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</si>
  <si>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</si>
  <si>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</si>
  <si>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</si>
  <si>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</si>
  <si>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</si>
  <si>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</si>
  <si>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</si>
  <si>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>_________________________</t>
  </si>
  <si>
    <t xml:space="preserve">АО «ForteBank» </t>
  </si>
  <si>
    <t>(не аудировано)</t>
  </si>
  <si>
    <t>Использование денежных средств в инвестиционной деятельности</t>
  </si>
  <si>
    <t>Общие и административные расходы, выплаченные</t>
  </si>
  <si>
    <t>Чистое увеличение/(уменьшение) денежных средств и их эквивалентов</t>
  </si>
  <si>
    <t>Выплата дивидендов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</si>
  <si>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</si>
  <si>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</si>
  <si>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</si>
  <si>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</si>
  <si>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</si>
  <si>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</si>
  <si>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</si>
  <si>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</si>
  <si>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</si>
  <si>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</si>
  <si>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</si>
  <si>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</si>
  <si>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</si>
  <si>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</si>
  <si>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</si>
  <si>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Прочий совокупный доход/(убыток) за отчётный период, за вычетом налогов</t>
  </si>
  <si>
    <t>Итого совокупный доход за отчётный период</t>
  </si>
  <si>
    <t>Приходящийся на: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</si>
  <si>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</si>
  <si>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</si>
  <si>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</si>
  <si>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</si>
  <si>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Доля неконтролирующих акционеров</t>
  </si>
  <si>
    <t xml:space="preserve">Всего капитала </t>
  </si>
  <si>
    <t>Прибыль за отчетный период (не аудировано)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</si>
  <si>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</si>
  <si>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</si>
  <si>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Операции с собственниками, отражённые непосредственно в составе капитала</t>
  </si>
  <si>
    <t xml:space="preserve">Выкуп акций (не аудировано) </t>
  </si>
  <si>
    <t>_________________</t>
  </si>
  <si>
    <t>На 1 января 2018 года</t>
  </si>
  <si>
    <t>Кредиторская задолженность по договорам «репо»</t>
  </si>
  <si>
    <t>Применение МСФО (IFRS) 9 - обесценение</t>
  </si>
  <si>
    <t>Применение МСФО (IFRS) 9 - переклассификация</t>
  </si>
  <si>
    <t>Резерв справедливой стоимости</t>
  </si>
  <si>
    <t>Средства банков и прочих финансовых институтов</t>
  </si>
  <si>
    <t>Чистое изменение справедливой стоимости инвестиционных ценных бумаг, оцениваемых по ССПСД, за вычетом налогов (не аудировано)</t>
  </si>
  <si>
    <t>Изменение оценочного резерва под ожидаемые кредитные убытки по инвестиционным ценным бумагам, оцениваемым по ССПСД (не аудировано)</t>
  </si>
  <si>
    <t>Влияние изменения обменных курсов на денежные средства и их эквиваленты</t>
  </si>
  <si>
    <t>Пересчитанное входящее сальдо после МСФО 9</t>
  </si>
  <si>
    <t>Сумма, реклассифицированная в состав прибыли или убытка в результате прекращения признания долговых инструментов, оцениваемых по ССПСД (не аудировано)</t>
  </si>
  <si>
    <t>На 1 октября 2018 года (не аудировано)</t>
  </si>
  <si>
    <t>Консолидированный отчет об изменениях в капитале за девятимесячный период, завершившийся на 1 октября 2018 года</t>
  </si>
  <si>
    <t>Инвестиционные ценные бумаги</t>
  </si>
  <si>
    <t>Приобретение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</si>
  <si>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</si>
  <si>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</si>
  <si>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Изъятие залогового обеспечения по кредитам клиентам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</si>
  <si>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</si>
  <si>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</si>
  <si>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</si>
  <si>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</si>
  <si>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На 1 января 2020 года</t>
  </si>
  <si>
    <t>_________________________________</t>
  </si>
  <si>
    <t>Дыканбаева А.М.</t>
  </si>
  <si>
    <t>______________________</t>
  </si>
  <si>
    <t>Использование/(поступление) денежных средств в финансовой деятельности</t>
  </si>
  <si>
    <t>Собственные выкупленные акции</t>
  </si>
  <si>
    <t>Первый Заместитель Председателя Правления (CFO)</t>
  </si>
  <si>
    <t>Выкупленный капитал</t>
  </si>
  <si>
    <t>(аудировано)</t>
  </si>
  <si>
    <t>Выкуп собственный акций</t>
  </si>
  <si>
    <t>Погашение обязательств по аренде</t>
  </si>
  <si>
    <t>Подоходный налог, относящийся к компонентам прочего совокупного дохода (не аудировано)</t>
  </si>
  <si>
    <t>Выплата дивидендов (не аудировано)</t>
  </si>
  <si>
    <t>Капитал, приходящийся на акционеров Банка</t>
  </si>
  <si>
    <t>На 1 января 2019 года</t>
  </si>
  <si>
    <t>Пересчитанное сальдо в соответствии с МСФО (IFRS) 16 на 1 января 2019 года (неаудировано)</t>
  </si>
  <si>
    <t>Прибыль за отчётный период (неаудировано)</t>
  </si>
  <si>
    <t xml:space="preserve">Прочий совокупный доход за отчётный период (неаудировано) </t>
  </si>
  <si>
    <t>Итого совокупный доход за отчётный период (неаудировано)</t>
  </si>
  <si>
    <t>стр 1 из 5</t>
  </si>
  <si>
    <t>стр 2 из 5</t>
  </si>
  <si>
    <t>стр 3 из 5</t>
  </si>
  <si>
    <t>стр 4 из 5</t>
  </si>
  <si>
    <t>стр 5 из 5</t>
  </si>
  <si>
    <r>
      <t xml:space="preserve">Влияние применения МСФО (IFRS) 16 </t>
    </r>
    <r>
      <rPr>
        <i/>
        <sz val="8"/>
        <color theme="1"/>
        <rFont val="Arial"/>
        <family val="2"/>
        <charset val="204"/>
      </rPr>
      <t>(Примечание 2)</t>
    </r>
    <r>
      <rPr>
        <sz val="8"/>
        <color theme="1"/>
        <rFont val="Arial"/>
        <family val="2"/>
        <charset val="204"/>
      </rPr>
      <t xml:space="preserve"> (неаудировано)</t>
    </r>
  </si>
  <si>
    <t>Главный бухгалтер-</t>
  </si>
  <si>
    <t>Левин С.В.</t>
  </si>
  <si>
    <t>Директор</t>
  </si>
  <si>
    <t>Дивиденды, выплаченные акционерам Банка</t>
  </si>
  <si>
    <t>Погашение выпущенных долговых ценных бумаг</t>
  </si>
  <si>
    <t>Приобретение дочерней организации, за вычетом полученных денежных средств</t>
  </si>
  <si>
    <t>Сумма,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</si>
  <si>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Приобретение неконтролирующих долей участия (неаудировано)</t>
  </si>
  <si>
    <r>
      <t>Выкуп акций</t>
    </r>
    <r>
      <rPr>
        <sz val="8"/>
        <color theme="1"/>
        <rFont val="Arial"/>
        <family val="2"/>
        <charset val="204"/>
      </rPr>
      <t xml:space="preserve"> (неаудировано)</t>
    </r>
  </si>
  <si>
    <r>
      <t xml:space="preserve">Приобретение дочерних организаций </t>
    </r>
    <r>
      <rPr>
        <sz val="8"/>
        <color theme="1"/>
        <rFont val="Arial"/>
        <family val="2"/>
        <charset val="204"/>
      </rPr>
      <t>(неаудировано)</t>
    </r>
  </si>
  <si>
    <r>
      <t xml:space="preserve">Дивиденды объявленные </t>
    </r>
    <r>
      <rPr>
        <sz val="8"/>
        <color theme="1"/>
        <rFont val="Arial"/>
        <family val="2"/>
        <charset val="204"/>
      </rPr>
      <t>(неаудировано)</t>
    </r>
  </si>
  <si>
    <t>За девять месяцев, завершившихся на 1 октября 2020 года</t>
  </si>
  <si>
    <t>За девять месяцев, завершившихся на 1 октября 2019 года</t>
  </si>
  <si>
    <t>На 1 октября 2020 года</t>
  </si>
  <si>
    <t>Консолидированный отчет о движении денежных средств за девятимесячный период, завершившийся на 1 октября 2020 года</t>
  </si>
  <si>
    <t>Консолидированный отчет об изменениях в капитале за девятимесячный период, завершившийся на 1 октября 2020 года</t>
  </si>
  <si>
    <t>Консолидированный отчет об изменениях в капитале за девятимесячный период, завершившийся на 1 октября 2019 года</t>
  </si>
  <si>
    <t>Активы, классифицированные для продажи</t>
  </si>
  <si>
    <t>Обязательства, связанные с активами классифицированными для продажи</t>
  </si>
  <si>
    <t>Приобретение инвестиционных ценных бумаг, оцениваемых по амортизированной стоимости</t>
  </si>
  <si>
    <t>Чистый реализованный убыток по финансовым инструментам, оцениваемым по справедливой стоимости через прибыль или убыток</t>
  </si>
  <si>
    <t xml:space="preserve">Прочие операционные доходы /(расходы) за минусом (расходов)/ доходов выплаченные </t>
  </si>
  <si>
    <t xml:space="preserve">Чистый убыток по операциям с финансовыми инструментами, оцениваемым по справедливой стоимости, через прибыль или убыток </t>
  </si>
  <si>
    <t>Чистый доход/(убыток) в результате прекращения признания инвестиционных ценных бумаг, оцениваемых по справедливой стоимости через прочий совокупный доход</t>
  </si>
  <si>
    <t>Чистый доход по операциям с иностранной валютой</t>
  </si>
  <si>
    <t>Чистый доход от прекращения признания финансовых обязательств в результате модификации</t>
  </si>
  <si>
    <t>Чистый доход при первоначальном признании финансовых активов, оцениваемых по амортизированной стоимости</t>
  </si>
  <si>
    <t>Расходы по кредитным убыткам</t>
  </si>
  <si>
    <t>Прочий совокупный доход/ (убыток), подлежащий реклассификации в состав прибыли или убытка в последующих периодах/</t>
  </si>
  <si>
    <t>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</si>
  <si>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>Налог на прибыль, относящийся к компонентам прочего совокупного дохода</t>
  </si>
  <si>
    <t>Величина изменения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</si>
  <si>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Сумма, реклассифицированная в состав прибыли или убытка в результате прекращения признания долговых инструментов, оцениваемых по справедливой стоимости через прочий совокупный доход</t>
  </si>
  <si>
    <t>Консолидированный отчет о совокупном доходе за девятимесячный период, завершившийся 1 октября 2020 год</t>
  </si>
  <si>
    <t>Итого активов</t>
  </si>
  <si>
    <t>Итого обязательств</t>
  </si>
  <si>
    <t>Итого капитала, приходящегося на акционеров Банка</t>
  </si>
  <si>
    <t>Неконтролирующие доли участия</t>
  </si>
  <si>
    <t>Итого капитала</t>
  </si>
  <si>
    <t>Итого капитала и обязательств</t>
  </si>
  <si>
    <t>Чистые реализованный доход по операциям с иностранной валютой</t>
  </si>
  <si>
    <t>Чистое поступление денежных средств от операционной деятельности до уплаты корпоративного подоходного налога</t>
  </si>
  <si>
    <t>Чистое поступление денежных средств в операционной деятельности</t>
  </si>
  <si>
    <t>Приобретение неконтролирующих долей участия</t>
  </si>
  <si>
    <t>Поступления от продажи инвестиционных ценных бумаг, оцениваемых по справедливой стоимости через прочий совокупный доход</t>
  </si>
  <si>
    <t>Поступления от погашения инвестиционных ценных бумаг, оцениваемых по справедливой стоимости через прочий совокупный доход</t>
  </si>
  <si>
    <t>Погашение субординированного долга</t>
  </si>
  <si>
    <t>Поступления от размещения выпущенных долговых ценных бумаг</t>
  </si>
  <si>
    <t>Выкуп выпущенных долговых ценных бумаг</t>
  </si>
  <si>
    <t>На 1 октября 2019 года (неаудировано)</t>
  </si>
  <si>
    <t>На 1 октября 2020 года (не аудировано)</t>
  </si>
  <si>
    <t>Консолидированный отчет о финансовом положении по состоянию на 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</si>
</sst>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&quot;\-&quot;&quot;_);_(@_)"/>
    <numFmt numFmtId="167" formatCode="_(* #,##0_);_(* \(#,##0\);_(* &quot;₽&quot;\-&quot;₽&quot;_);_(@_)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6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166" fontId="7" fillId="0" borderId="0" xfId="1" applyNumberFormat="1" applyFont="1" applyFill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165" fontId="4" fillId="0" borderId="0" xfId="1" applyNumberFormat="1" applyFont="1"/>
    <xf numFmtId="166" fontId="8" fillId="0" borderId="0" xfId="1" applyNumberFormat="1" applyFont="1" applyFill="1"/>
    <xf numFmtId="166" fontId="8" fillId="0" borderId="3" xfId="1" applyNumberFormat="1" applyFont="1" applyFill="1" applyBorder="1"/>
    <xf numFmtId="0" fontId="7" fillId="0" borderId="0" xfId="2" applyNumberFormat="1" applyFont="1" applyAlignment="1"/>
    <xf numFmtId="0" fontId="7" fillId="0" borderId="0" xfId="2" applyFont="1" applyFill="1" applyBorder="1" applyAlignment="1"/>
    <xf numFmtId="0" fontId="3" fillId="0" borderId="0" xfId="2" applyFont="1" applyBorder="1" applyAlignment="1">
      <alignment wrapText="1"/>
    </xf>
    <xf numFmtId="0" fontId="3" fillId="0" borderId="0" xfId="2" applyFont="1" applyFill="1" applyBorder="1" applyAlignme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6" fillId="0" borderId="0" xfId="1" applyNumberFormat="1" applyFont="1" applyAlignment="1">
      <alignment horizontal="left" vertical="center" wrapText="1"/>
    </xf>
    <xf numFmtId="165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11" fillId="0" borderId="0" xfId="1" applyNumberFormat="1" applyFont="1" applyFill="1" applyBorder="1" applyAlignment="1">
      <alignment horizontal="left" vertical="center" wrapText="1"/>
    </xf>
    <xf numFmtId="166" fontId="4" fillId="0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12" fillId="0" borderId="0" xfId="0" applyNumberFormat="1" applyFont="1" applyFill="1"/>
    <xf numFmtId="166" fontId="4" fillId="0" borderId="0" xfId="0" applyNumberFormat="1" applyFont="1"/>
    <xf numFmtId="3" fontId="4" fillId="0" borderId="0" xfId="0" applyNumberFormat="1" applyFont="1"/>
    <xf numFmtId="4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6" fontId="6" fillId="0" borderId="0" xfId="0" applyNumberFormat="1" applyFont="1" applyBorder="1" applyAlignment="1">
      <alignment wrapText="1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Border="1" applyAlignment="1">
      <alignment wrapText="1"/>
    </xf>
    <xf numFmtId="165" fontId="4" fillId="0" borderId="0" xfId="1" applyNumberFormat="1" applyFont="1" applyBorder="1" applyAlignment="1">
      <alignment horizontal="left" vertical="center"/>
    </xf>
    <xf numFmtId="166" fontId="4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66" fontId="6" fillId="0" borderId="4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0" fontId="4" fillId="0" borderId="0" xfId="0" applyFont="1" applyBorder="1" applyAlignment="1"/>
    <xf numFmtId="165" fontId="4" fillId="0" borderId="0" xfId="1" applyNumberFormat="1" applyFont="1" applyAlignment="1"/>
    <xf numFmtId="165" fontId="12" fillId="0" borderId="0" xfId="0" applyNumberFormat="1" applyFont="1" applyAlignment="1"/>
    <xf numFmtId="0" fontId="5" fillId="0" borderId="1" xfId="0" applyFont="1" applyFill="1" applyBorder="1" applyAlignment="1">
      <alignment horizontal="right" wrapText="1"/>
    </xf>
    <xf numFmtId="165" fontId="4" fillId="0" borderId="0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6" fillId="0" borderId="2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6" fontId="4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/>
    <xf numFmtId="165" fontId="12" fillId="0" borderId="0" xfId="1" applyNumberFormat="1" applyFont="1" applyFill="1"/>
    <xf numFmtId="167" fontId="7" fillId="0" borderId="0" xfId="1" applyNumberFormat="1" applyFont="1" applyFill="1"/>
    <xf numFmtId="166" fontId="8" fillId="0" borderId="5" xfId="1" applyNumberFormat="1" applyFont="1" applyFill="1" applyBorder="1"/>
    <xf numFmtId="167" fontId="7" fillId="0" borderId="1" xfId="1" applyNumberFormat="1" applyFont="1" applyFill="1" applyBorder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left" vertical="center"/>
    </xf>
    <xf numFmtId="167" fontId="6" fillId="0" borderId="0" xfId="0" applyNumberFormat="1" applyFont="1" applyFill="1" applyBorder="1" applyAlignment="1">
      <alignment wrapText="1"/>
    </xf>
    <xf numFmtId="0" fontId="4" fillId="0" borderId="0" xfId="0" applyFont="1" applyAlignment="1">
      <alignment horizontal="right"/>
    </xf>
    <xf numFmtId="0" fontId="7" fillId="0" borderId="0" xfId="2" applyNumberFormat="1" applyFont="1" applyBorder="1" applyAlignment="1"/>
    <xf numFmtId="0" fontId="17" fillId="0" borderId="0" xfId="2" applyFont="1" applyFill="1" applyBorder="1" applyAlignment="1"/>
    <xf numFmtId="0" fontId="16" fillId="0" borderId="0" xfId="2" applyFont="1" applyBorder="1" applyAlignment="1">
      <alignment wrapText="1"/>
    </xf>
    <xf numFmtId="0" fontId="4" fillId="0" borderId="0" xfId="0" applyFont="1"/>
    <xf numFmtId="0" fontId="7" fillId="0" borderId="0" xfId="2" applyFont="1" applyFill="1" applyBorder="1" applyAlignment="1"/>
    <xf numFmtId="0" fontId="3" fillId="0" borderId="0" xfId="2" applyFont="1" applyFill="1" applyBorder="1" applyAlignment="1"/>
    <xf numFmtId="0" fontId="4" fillId="0" borderId="0" xfId="0" applyFont="1" applyAlignme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165" fontId="14" fillId="0" borderId="0" xfId="1" applyNumberFormat="1" applyFont="1"/>
    <xf numFmtId="0" fontId="14" fillId="0" borderId="0" xfId="0" applyFont="1" applyFill="1"/>
    <xf numFmtId="0" fontId="19" fillId="0" borderId="0" xfId="0" applyFont="1" applyFill="1" applyAlignment="1">
      <alignment horizontal="right" wrapText="1"/>
    </xf>
    <xf numFmtId="0" fontId="19" fillId="0" borderId="1" xfId="0" applyFont="1" applyFill="1" applyBorder="1" applyAlignment="1">
      <alignment horizontal="right" wrapText="1"/>
    </xf>
    <xf numFmtId="166" fontId="17" fillId="0" borderId="0" xfId="0" applyNumberFormat="1" applyFont="1" applyFill="1" applyAlignment="1">
      <alignment horizontal="right" wrapText="1"/>
    </xf>
    <xf numFmtId="165" fontId="20" fillId="0" borderId="3" xfId="1" applyNumberFormat="1" applyFont="1" applyBorder="1" applyAlignment="1">
      <alignment horizontal="right" vertical="center" wrapText="1"/>
    </xf>
    <xf numFmtId="165" fontId="20" fillId="0" borderId="0" xfId="1" applyNumberFormat="1" applyFont="1" applyBorder="1" applyAlignment="1">
      <alignment horizontal="right" vertical="center" wrapText="1"/>
    </xf>
    <xf numFmtId="165" fontId="14" fillId="0" borderId="0" xfId="1" applyNumberFormat="1" applyFont="1" applyAlignment="1">
      <alignment horizontal="right" vertical="center" wrapText="1"/>
    </xf>
    <xf numFmtId="166" fontId="18" fillId="0" borderId="3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left" wrapText="1"/>
    </xf>
    <xf numFmtId="166" fontId="18" fillId="0" borderId="0" xfId="0" applyNumberFormat="1" applyFont="1" applyFill="1" applyAlignment="1">
      <alignment horizontal="right" wrapText="1"/>
    </xf>
    <xf numFmtId="165" fontId="20" fillId="0" borderId="0" xfId="1" applyNumberFormat="1" applyFont="1" applyAlignment="1">
      <alignment horizontal="right" vertical="center" wrapText="1"/>
    </xf>
    <xf numFmtId="166" fontId="18" fillId="0" borderId="2" xfId="0" applyNumberFormat="1" applyFont="1" applyFill="1" applyBorder="1" applyAlignment="1">
      <alignment horizontal="right" wrapText="1"/>
    </xf>
    <xf numFmtId="165" fontId="20" fillId="0" borderId="2" xfId="1" applyNumberFormat="1" applyFont="1" applyBorder="1" applyAlignment="1">
      <alignment horizontal="right" vertical="center" wrapText="1"/>
    </xf>
    <xf numFmtId="0" fontId="17" fillId="0" borderId="0" xfId="2" applyFont="1" applyFill="1" applyBorder="1" applyAlignment="1"/>
    <xf numFmtId="0" fontId="14" fillId="0" borderId="0" xfId="0" applyFont="1" applyAlignment="1"/>
    <xf numFmtId="0" fontId="16" fillId="0" borderId="0" xfId="2" applyFont="1" applyBorder="1" applyAlignment="1">
      <alignment wrapText="1"/>
    </xf>
    <xf numFmtId="0" fontId="16" fillId="0" borderId="0" xfId="2" applyFont="1" applyFill="1" applyBorder="1" applyAlignment="1"/>
    <xf numFmtId="0" fontId="4" fillId="0" borderId="0" xfId="0" applyFont="1" applyFill="1" applyAlignment="1">
      <alignment horizontal="right"/>
    </xf>
    <xf numFmtId="0" fontId="19" fillId="0" borderId="0" xfId="0" applyFont="1" applyBorder="1" applyAlignment="1">
      <alignment vertical="center" wrapText="1"/>
    </xf>
    <xf numFmtId="166" fontId="14" fillId="0" borderId="0" xfId="0" applyNumberFormat="1" applyFont="1" applyFill="1" applyAlignment="1">
      <alignment horizontal="righ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1" fillId="0" borderId="0" xfId="0" applyFont="1" applyAlignment="1">
      <alignment horizontal="left" wrapText="1"/>
    </xf>
    <xf numFmtId="0" fontId="14" fillId="0" borderId="0" xfId="0" quotePrefix="1" applyFont="1" applyAlignment="1">
      <alignment horizontal="left" wrapText="1"/>
    </xf>
    <xf numFmtId="165" fontId="6" fillId="0" borderId="0" xfId="0" applyNumberFormat="1" applyFont="1" applyFill="1" applyBorder="1" applyAlignment="1">
      <alignment wrapText="1"/>
    </xf>
    <xf numFmtId="0" fontId="4" fillId="0" borderId="0" xfId="0" applyFont="1" applyAlignment="1">
      <alignment wrapText="1" shrinkToFit="1"/>
    </xf>
    <xf numFmtId="0" fontId="1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6" fillId="0" borderId="0" xfId="0" applyFont="1" applyBorder="1" applyAlignment="1">
      <alignment horizontal="right" wrapText="1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22" fillId="0" borderId="0" xfId="0" applyFont="1"/>
    <xf numFmtId="0" fontId="26" fillId="0" borderId="6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wrapText="1"/>
    </xf>
    <xf numFmtId="165" fontId="26" fillId="0" borderId="0" xfId="1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vertical="center" wrapText="1"/>
    </xf>
    <xf numFmtId="0" fontId="17" fillId="0" borderId="1" xfId="2" applyNumberFormat="1" applyFont="1" applyBorder="1" applyAlignment="1"/>
    <xf numFmtId="166" fontId="22" fillId="0" borderId="0" xfId="0" applyNumberFormat="1" applyFont="1"/>
    <xf numFmtId="0" fontId="22" fillId="0" borderId="0" xfId="0" applyFont="1" applyAlignment="1">
      <alignment horizontal="left" vertical="center" wrapText="1"/>
    </xf>
    <xf numFmtId="165" fontId="22" fillId="0" borderId="0" xfId="1" applyNumberFormat="1" applyFont="1" applyAlignment="1">
      <alignment horizontal="right" vertical="center" wrapText="1"/>
    </xf>
    <xf numFmtId="166" fontId="22" fillId="0" borderId="0" xfId="1" applyNumberFormat="1" applyFont="1" applyAlignment="1">
      <alignment horizontal="right" vertical="center" wrapText="1"/>
    </xf>
    <xf numFmtId="165" fontId="22" fillId="0" borderId="6" xfId="1" applyNumberFormat="1" applyFont="1" applyBorder="1" applyAlignment="1">
      <alignment horizontal="right" vertical="center" wrapText="1"/>
    </xf>
    <xf numFmtId="166" fontId="22" fillId="0" borderId="6" xfId="1" applyNumberFormat="1" applyFont="1" applyBorder="1" applyAlignment="1">
      <alignment horizontal="right" vertical="center" wrapText="1"/>
    </xf>
    <xf numFmtId="165" fontId="22" fillId="0" borderId="0" xfId="1" applyNumberFormat="1" applyFont="1" applyBorder="1" applyAlignment="1">
      <alignment horizontal="right" vertical="center" wrapText="1"/>
    </xf>
    <xf numFmtId="166" fontId="22" fillId="0" borderId="0" xfId="1" applyNumberFormat="1" applyFont="1" applyBorder="1" applyAlignment="1">
      <alignment horizontal="right" vertical="center" wrapText="1"/>
    </xf>
    <xf numFmtId="165" fontId="25" fillId="0" borderId="0" xfId="1" applyNumberFormat="1" applyFont="1" applyAlignment="1">
      <alignment horizontal="right" vertical="center" wrapText="1"/>
    </xf>
    <xf numFmtId="166" fontId="25" fillId="0" borderId="0" xfId="1" applyNumberFormat="1" applyFont="1" applyAlignment="1">
      <alignment horizontal="right" vertical="center" wrapText="1"/>
    </xf>
    <xf numFmtId="165" fontId="25" fillId="0" borderId="6" xfId="1" applyNumberFormat="1" applyFont="1" applyBorder="1" applyAlignment="1">
      <alignment horizontal="right" vertical="center" wrapText="1"/>
    </xf>
    <xf numFmtId="166" fontId="25" fillId="0" borderId="6" xfId="1" applyNumberFormat="1" applyFont="1" applyBorder="1" applyAlignment="1">
      <alignment horizontal="right" vertical="center" wrapText="1"/>
    </xf>
    <xf numFmtId="165" fontId="25" fillId="0" borderId="5" xfId="1" applyNumberFormat="1" applyFont="1" applyBorder="1" applyAlignment="1">
      <alignment horizontal="right" vertical="center" wrapText="1"/>
    </xf>
    <xf numFmtId="166" fontId="25" fillId="0" borderId="5" xfId="1" applyNumberFormat="1" applyFont="1" applyBorder="1" applyAlignment="1">
      <alignment horizontal="right" vertical="center" wrapText="1"/>
    </xf>
    <xf numFmtId="167" fontId="7" fillId="0" borderId="0" xfId="1" applyNumberFormat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10 10" xfId="2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/6m'2016/FS/NBRK/&#1060;&#1086;&#1088;&#1084;&#1099;%201-4_FB_%2030.06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PMG/&#1040;&#1091;&#1076;&#1080;&#1090;%202018/9m'2018/FS/&#1060;&#1086;&#1088;&#1084;&#1099;%201-4_FB_&#1085;&#1072;%2001.10.18_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"/>
      <sheetName val="SCE 2016"/>
      <sheetName val="SCE 2015"/>
    </sheetNames>
    <sheetDataSet>
      <sheetData sheetId="0" refreshError="1">
        <row r="1">
          <cell r="D1" t="str">
            <v xml:space="preserve">АО «ForteBank»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не удалять ф3иф4&gt;&gt;&gt;"/>
      <sheetName val="CFS"/>
      <sheetName val="SCE_2018"/>
      <sheetName val="SCE_2017"/>
    </sheetNames>
    <sheetDataSet>
      <sheetData sheetId="0">
        <row r="38">
          <cell r="E38">
            <v>193560</v>
          </cell>
        </row>
        <row r="40">
          <cell r="E40">
            <v>641</v>
          </cell>
        </row>
        <row r="58">
          <cell r="B58" t="str">
            <v>Г. Андроникашвили</v>
          </cell>
          <cell r="E58" t="str">
            <v xml:space="preserve">Е. Етекбаева </v>
          </cell>
        </row>
        <row r="59">
          <cell r="B59" t="str">
            <v>Председатель Правления</v>
          </cell>
          <cell r="E59" t="str">
            <v>Главный бухгалтер</v>
          </cell>
        </row>
      </sheetData>
      <sheetData sheetId="1">
        <row r="31">
          <cell r="C31">
            <v>20102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view="pageBreakPreview" topLeftCell="B1" zoomScale="80" zoomScaleNormal="80" zoomScaleSheetLayoutView="80" workbookViewId="0">
      <selection activeCell="C17" sqref="C17"/>
    </sheetView>
  </sheetViews>
  <sheetFormatPr defaultColWidth="9.140625" defaultRowHeight="15" x14ac:dyDescent="0.2"/>
  <cols>
    <col min="1" max="1" width="9.140625" style="93"/>
    <col min="2" max="2" width="74" style="111" customWidth="1"/>
    <col min="3" max="3" width="27.7109375" style="93" customWidth="1"/>
    <col min="4" max="4" width="25.85546875" style="93" customWidth="1"/>
    <col min="5" max="5" width="3.85546875" style="3" customWidth="1"/>
    <col min="6" max="6" width="10.5703125" style="3" customWidth="1"/>
    <col min="7" max="16384" width="9.140625" style="3"/>
  </cols>
  <sheetData>
    <row r="1" spans="2:7" x14ac:dyDescent="0.2">
      <c r="D1" s="94" t="s">
        <v>34</v>
      </c>
    </row>
    <row r="2" spans="2:7" x14ac:dyDescent="0.2">
      <c r="D2" s="95" t="s">
        <v>150</v>
      </c>
    </row>
    <row r="3" spans="2:7" ht="7.9" customHeight="1" x14ac:dyDescent="0.2">
      <c r="D3" s="95"/>
    </row>
    <row r="4" spans="2:7" ht="14.25" customHeight="1" x14ac:dyDescent="0.2">
      <c r="D4" s="95" t="s">
        <v>32</v>
      </c>
    </row>
    <row r="5" spans="2:7" ht="18" customHeight="1" x14ac:dyDescent="0.2">
      <c r="B5" s="117"/>
      <c r="C5" s="115"/>
      <c r="D5" s="115"/>
    </row>
    <row r="6" spans="2:7" ht="64.5" customHeight="1" x14ac:dyDescent="0.2">
      <c r="B6" s="117"/>
      <c r="C6" s="98" t="s">
        <v>128</v>
      </c>
      <c r="D6" s="98" t="s">
        <v>129</v>
      </c>
    </row>
    <row r="7" spans="2:7" x14ac:dyDescent="0.2">
      <c r="B7" s="117"/>
      <c r="C7" s="99" t="s">
        <v>35</v>
      </c>
      <c r="D7" s="99" t="s">
        <v>35</v>
      </c>
    </row>
    <row r="8" spans="2:7" ht="15.75" customHeight="1" x14ac:dyDescent="0.2">
      <c r="B8" s="118" t="s">
        <v>40</v>
      </c>
      <c r="C8" s="100">
        <v>137097</v>
      </c>
      <c r="D8" s="100">
        <v>117798</v>
      </c>
      <c r="E8" s="37"/>
      <c r="F8" s="37"/>
      <c r="G8" s="36"/>
    </row>
    <row r="9" spans="2:7" ht="15.75" customHeight="1" x14ac:dyDescent="0.2">
      <c r="B9" s="118" t="s">
        <v>41</v>
      </c>
      <c r="C9" s="100">
        <v>-67008</v>
      </c>
      <c r="D9" s="100">
        <v>-62642</v>
      </c>
      <c r="E9" s="37"/>
      <c r="F9" s="37"/>
      <c r="G9" s="36"/>
    </row>
    <row r="10" spans="2:7" ht="15.75" customHeight="1" x14ac:dyDescent="0.25">
      <c r="B10" s="105" t="s">
        <v>42</v>
      </c>
      <c r="C10" s="101">
        <f>SUM(C8:C9)</f>
        <v>70089</v>
      </c>
      <c r="D10" s="101">
        <f>SUM(D8:D9)</f>
        <v>55156</v>
      </c>
      <c r="E10" s="37"/>
      <c r="F10" s="37"/>
      <c r="G10" s="36"/>
    </row>
    <row r="11" spans="2:7" ht="8.25" customHeight="1" x14ac:dyDescent="0.25">
      <c r="B11" s="105" t="s">
        <v>0</v>
      </c>
      <c r="C11" s="103"/>
      <c r="D11" s="103"/>
      <c r="E11" s="37"/>
      <c r="F11" s="37"/>
      <c r="G11" s="36"/>
    </row>
    <row r="12" spans="2:7" ht="12.75" customHeight="1" x14ac:dyDescent="0.25">
      <c r="B12" s="105"/>
      <c r="C12" s="107"/>
      <c r="D12" s="107"/>
      <c r="E12" s="37"/>
      <c r="F12" s="37"/>
      <c r="G12" s="36"/>
    </row>
    <row r="13" spans="2:7" x14ac:dyDescent="0.2">
      <c r="B13" s="118" t="s">
        <v>43</v>
      </c>
      <c r="C13" s="100">
        <v>25174</v>
      </c>
      <c r="D13" s="100">
        <v>22993</v>
      </c>
      <c r="E13" s="37"/>
      <c r="F13" s="37"/>
      <c r="G13" s="36"/>
    </row>
    <row r="14" spans="2:7" x14ac:dyDescent="0.2">
      <c r="B14" s="118" t="s">
        <v>44</v>
      </c>
      <c r="C14" s="100">
        <v>-10228</v>
      </c>
      <c r="D14" s="100">
        <v>-7494</v>
      </c>
      <c r="E14" s="37"/>
      <c r="F14" s="37"/>
      <c r="G14" s="36"/>
    </row>
    <row r="15" spans="2:7" ht="48" customHeight="1" x14ac:dyDescent="0.2">
      <c r="B15" s="118" t="s">
        <v>139</v>
      </c>
      <c r="C15" s="116">
        <v>-336</v>
      </c>
      <c r="D15" s="100">
        <v>-2798</v>
      </c>
      <c r="E15" s="37"/>
      <c r="F15" s="37"/>
    </row>
    <row r="16" spans="2:7" ht="45.75" customHeight="1" x14ac:dyDescent="0.2">
      <c r="B16" s="119" t="s">
        <v>140</v>
      </c>
      <c r="C16" s="116">
        <v>21</v>
      </c>
      <c r="D16" s="100">
        <v>664</v>
      </c>
      <c r="E16" s="37"/>
      <c r="F16" s="37"/>
      <c r="G16" s="36"/>
    </row>
    <row r="17" spans="1:14" s="89" customFormat="1" ht="30.75" customHeight="1" x14ac:dyDescent="0.2">
      <c r="A17" s="93"/>
      <c r="B17" s="119" t="s">
        <v>143</v>
      </c>
      <c r="C17" s="116">
        <v>0</v>
      </c>
      <c r="D17" s="100">
        <v>7053</v>
      </c>
      <c r="E17" s="37"/>
      <c r="F17" s="37"/>
      <c r="G17" s="36"/>
    </row>
    <row r="18" spans="1:14" x14ac:dyDescent="0.2">
      <c r="B18" s="118" t="s">
        <v>141</v>
      </c>
      <c r="C18" s="116">
        <v>9151</v>
      </c>
      <c r="D18" s="100">
        <v>6488</v>
      </c>
      <c r="E18" s="37"/>
      <c r="F18" s="37"/>
    </row>
    <row r="19" spans="1:14" s="89" customFormat="1" ht="30" x14ac:dyDescent="0.2">
      <c r="A19" s="93"/>
      <c r="B19" s="125" t="s">
        <v>142</v>
      </c>
      <c r="C19" s="116">
        <v>17956</v>
      </c>
      <c r="D19" s="116">
        <v>0</v>
      </c>
      <c r="E19" s="37"/>
      <c r="F19" s="37"/>
    </row>
    <row r="20" spans="1:14" x14ac:dyDescent="0.2">
      <c r="B20" s="118" t="s">
        <v>91</v>
      </c>
      <c r="C20" s="116">
        <v>3572</v>
      </c>
      <c r="D20" s="100">
        <v>3396</v>
      </c>
      <c r="E20" s="37"/>
      <c r="F20" s="37"/>
      <c r="G20" s="36"/>
    </row>
    <row r="21" spans="1:14" ht="18" customHeight="1" x14ac:dyDescent="0.25">
      <c r="B21" s="120" t="s">
        <v>45</v>
      </c>
      <c r="C21" s="104">
        <f>SUM(C13:C20)</f>
        <v>45310</v>
      </c>
      <c r="D21" s="104">
        <f>SUM(D13:D20)</f>
        <v>30302</v>
      </c>
      <c r="E21" s="37"/>
      <c r="F21" s="37"/>
      <c r="G21" s="36"/>
    </row>
    <row r="22" spans="1:14" ht="9.75" customHeight="1" x14ac:dyDescent="0.25">
      <c r="B22" s="105" t="s">
        <v>0</v>
      </c>
      <c r="C22" s="103"/>
      <c r="D22" s="103"/>
      <c r="E22" s="37"/>
      <c r="F22" s="37"/>
      <c r="G22" s="36"/>
    </row>
    <row r="23" spans="1:14" x14ac:dyDescent="0.2">
      <c r="B23" s="118" t="s">
        <v>144</v>
      </c>
      <c r="C23" s="100">
        <v>-25797</v>
      </c>
      <c r="D23" s="100">
        <v>-11365</v>
      </c>
      <c r="E23" s="37"/>
      <c r="F23" s="37"/>
      <c r="G23" s="36"/>
    </row>
    <row r="24" spans="1:14" s="41" customFormat="1" x14ac:dyDescent="0.2">
      <c r="A24" s="97"/>
      <c r="B24" s="119" t="s">
        <v>46</v>
      </c>
      <c r="C24" s="100">
        <v>-33160</v>
      </c>
      <c r="D24" s="100">
        <v>-30608</v>
      </c>
      <c r="E24" s="37"/>
      <c r="F24" s="39"/>
      <c r="G24" s="20"/>
      <c r="H24" s="20"/>
      <c r="I24" s="20"/>
      <c r="J24" s="20"/>
      <c r="K24" s="20"/>
      <c r="L24" s="20"/>
      <c r="M24" s="20"/>
      <c r="N24" s="20"/>
    </row>
    <row r="25" spans="1:14" s="41" customFormat="1" x14ac:dyDescent="0.2">
      <c r="A25" s="97"/>
      <c r="B25" s="119" t="s">
        <v>90</v>
      </c>
      <c r="C25" s="100">
        <v>-7260</v>
      </c>
      <c r="D25" s="100">
        <v>-6852</v>
      </c>
      <c r="E25" s="37"/>
      <c r="F25" s="39"/>
      <c r="G25" s="20"/>
      <c r="H25" s="20"/>
      <c r="I25" s="20"/>
      <c r="J25" s="20"/>
      <c r="K25" s="20"/>
      <c r="L25" s="20"/>
      <c r="M25" s="20"/>
      <c r="N25" s="20"/>
    </row>
    <row r="26" spans="1:14" ht="21" customHeight="1" x14ac:dyDescent="0.25">
      <c r="B26" s="120" t="s">
        <v>47</v>
      </c>
      <c r="C26" s="104">
        <f>SUM(C23:C25)</f>
        <v>-66217</v>
      </c>
      <c r="D26" s="104">
        <f>SUM(D23:D25)</f>
        <v>-48825</v>
      </c>
      <c r="E26" s="37"/>
      <c r="F26" s="39"/>
      <c r="G26" s="31"/>
      <c r="H26" s="20"/>
      <c r="I26" s="20"/>
      <c r="J26" s="20"/>
      <c r="K26" s="20"/>
      <c r="L26" s="20"/>
      <c r="M26" s="20"/>
      <c r="N26" s="20"/>
    </row>
    <row r="27" spans="1:14" ht="9.75" customHeight="1" x14ac:dyDescent="0.25">
      <c r="B27" s="105" t="s">
        <v>0</v>
      </c>
      <c r="C27" s="103"/>
      <c r="D27" s="103"/>
      <c r="E27" s="37"/>
      <c r="F27" s="37"/>
    </row>
    <row r="28" spans="1:14" ht="30.75" customHeight="1" x14ac:dyDescent="0.25">
      <c r="B28" s="105" t="s">
        <v>48</v>
      </c>
      <c r="C28" s="106">
        <f>C10+C21+C26</f>
        <v>49182</v>
      </c>
      <c r="D28" s="106">
        <f>D10+D21+D26</f>
        <v>36633</v>
      </c>
      <c r="E28" s="37"/>
      <c r="F28" s="37"/>
    </row>
    <row r="29" spans="1:14" x14ac:dyDescent="0.2">
      <c r="B29" s="118" t="s">
        <v>49</v>
      </c>
      <c r="C29" s="100">
        <v>-4285</v>
      </c>
      <c r="D29" s="100">
        <v>-2389</v>
      </c>
      <c r="E29" s="37"/>
      <c r="F29" s="37"/>
    </row>
    <row r="30" spans="1:14" ht="15" customHeight="1" x14ac:dyDescent="0.25">
      <c r="B30" s="105" t="s">
        <v>50</v>
      </c>
      <c r="C30" s="104">
        <f>SUM(C28:C29)</f>
        <v>44897</v>
      </c>
      <c r="D30" s="104">
        <f>SUM(D28:D29)</f>
        <v>34244</v>
      </c>
      <c r="E30" s="37"/>
      <c r="F30" s="37"/>
    </row>
    <row r="31" spans="1:14" ht="8.25" customHeight="1" x14ac:dyDescent="0.25">
      <c r="B31" s="105" t="s">
        <v>0</v>
      </c>
      <c r="C31" s="103"/>
      <c r="D31" s="103"/>
      <c r="E31" s="37"/>
      <c r="F31" s="37"/>
    </row>
    <row r="32" spans="1:14" ht="15.75" x14ac:dyDescent="0.25">
      <c r="B32" s="105" t="s">
        <v>51</v>
      </c>
      <c r="C32" s="103"/>
      <c r="D32" s="103"/>
      <c r="E32" s="37"/>
      <c r="F32" s="37"/>
    </row>
    <row r="33" spans="1:6" x14ac:dyDescent="0.2">
      <c r="B33" s="118" t="s">
        <v>52</v>
      </c>
      <c r="C33" s="100">
        <f>C30-C34</f>
        <v>44897</v>
      </c>
      <c r="D33" s="100">
        <f>D30-D34</f>
        <v>34244</v>
      </c>
      <c r="E33" s="37"/>
      <c r="F33" s="37"/>
    </row>
    <row r="34" spans="1:6" x14ac:dyDescent="0.2">
      <c r="B34" s="118" t="s">
        <v>53</v>
      </c>
      <c r="C34" s="100">
        <v>0</v>
      </c>
      <c r="D34" s="100">
        <v>0</v>
      </c>
      <c r="F34" s="37"/>
    </row>
    <row r="35" spans="1:6" ht="18" customHeight="1" x14ac:dyDescent="0.25">
      <c r="B35" s="118" t="s">
        <v>0</v>
      </c>
      <c r="C35" s="104">
        <f>SUM(C33:C34)</f>
        <v>44897</v>
      </c>
      <c r="D35" s="104">
        <f>SUM(D33:D34)</f>
        <v>34244</v>
      </c>
      <c r="F35" s="37"/>
    </row>
    <row r="36" spans="1:6" ht="15.75" x14ac:dyDescent="0.25">
      <c r="B36" s="105" t="s">
        <v>54</v>
      </c>
      <c r="C36" s="107"/>
      <c r="D36" s="107"/>
      <c r="F36" s="37"/>
    </row>
    <row r="37" spans="1:6" s="89" customFormat="1" ht="45" x14ac:dyDescent="0.2">
      <c r="A37" s="93"/>
      <c r="B37" s="121" t="s">
        <v>145</v>
      </c>
      <c r="C37" s="107"/>
      <c r="D37" s="107"/>
      <c r="F37" s="37"/>
    </row>
    <row r="38" spans="1:6" ht="48" customHeight="1" x14ac:dyDescent="0.2">
      <c r="B38" s="118" t="s">
        <v>146</v>
      </c>
      <c r="C38" s="100">
        <v>395</v>
      </c>
      <c r="D38" s="100">
        <v>4600</v>
      </c>
      <c r="F38" s="37"/>
    </row>
    <row r="39" spans="1:6" ht="33" customHeight="1" x14ac:dyDescent="0.2">
      <c r="B39" s="122" t="s">
        <v>147</v>
      </c>
      <c r="C39" s="100">
        <v>116</v>
      </c>
      <c r="D39" s="100">
        <v>-323</v>
      </c>
      <c r="F39" s="37"/>
    </row>
    <row r="40" spans="1:6" ht="46.5" customHeight="1" x14ac:dyDescent="0.2">
      <c r="B40" s="118" t="s">
        <v>148</v>
      </c>
      <c r="C40" s="100">
        <v>310</v>
      </c>
      <c r="D40" s="100">
        <v>-258</v>
      </c>
      <c r="F40" s="37"/>
    </row>
    <row r="41" spans="1:6" ht="62.25" customHeight="1" x14ac:dyDescent="0.2">
      <c r="B41" s="118" t="s">
        <v>149</v>
      </c>
      <c r="C41" s="100">
        <v>-21</v>
      </c>
      <c r="D41" s="100">
        <v>-664</v>
      </c>
      <c r="F41" s="37"/>
    </row>
    <row r="42" spans="1:6" ht="31.5" x14ac:dyDescent="0.25">
      <c r="B42" s="105" t="s">
        <v>55</v>
      </c>
      <c r="C42" s="104">
        <f>SUM(C38:C41)</f>
        <v>800</v>
      </c>
      <c r="D42" s="104">
        <f>SUM(D38:D41)</f>
        <v>3355</v>
      </c>
      <c r="F42" s="37"/>
    </row>
    <row r="43" spans="1:6" ht="21" customHeight="1" thickBot="1" x14ac:dyDescent="0.3">
      <c r="B43" s="105" t="s">
        <v>56</v>
      </c>
      <c r="C43" s="108">
        <f>C35+C42</f>
        <v>45697</v>
      </c>
      <c r="D43" s="108">
        <f>D35+D42</f>
        <v>37599</v>
      </c>
      <c r="F43" s="37"/>
    </row>
    <row r="44" spans="1:6" ht="8.25" customHeight="1" thickTop="1" x14ac:dyDescent="0.25">
      <c r="B44" s="105" t="s">
        <v>0</v>
      </c>
      <c r="C44" s="107"/>
      <c r="D44" s="107"/>
      <c r="F44" s="37"/>
    </row>
    <row r="45" spans="1:6" ht="15.75" x14ac:dyDescent="0.25">
      <c r="B45" s="105" t="s">
        <v>57</v>
      </c>
      <c r="C45" s="107"/>
      <c r="D45" s="107"/>
      <c r="F45" s="37"/>
    </row>
    <row r="46" spans="1:6" x14ac:dyDescent="0.2">
      <c r="B46" s="118" t="s">
        <v>52</v>
      </c>
      <c r="C46" s="103">
        <f>C43-C47</f>
        <v>45697</v>
      </c>
      <c r="D46" s="103">
        <f>D43-D47</f>
        <v>37599</v>
      </c>
      <c r="F46" s="37"/>
    </row>
    <row r="47" spans="1:6" x14ac:dyDescent="0.2">
      <c r="B47" s="118" t="s">
        <v>53</v>
      </c>
      <c r="C47" s="100">
        <v>0</v>
      </c>
      <c r="D47" s="100">
        <f>D34</f>
        <v>0</v>
      </c>
      <c r="F47" s="37"/>
    </row>
    <row r="48" spans="1:6" ht="15.6" customHeight="1" thickBot="1" x14ac:dyDescent="0.25">
      <c r="B48" s="118"/>
      <c r="C48" s="109">
        <f>SUM(C46:C47)</f>
        <v>45697</v>
      </c>
      <c r="D48" s="109">
        <f>SUM(D46:D47)</f>
        <v>37599</v>
      </c>
      <c r="F48" s="37"/>
    </row>
    <row r="49" spans="1:6" s="89" customFormat="1" ht="15.6" customHeight="1" thickTop="1" x14ac:dyDescent="0.2">
      <c r="A49" s="93"/>
      <c r="B49" s="118"/>
      <c r="C49" s="102"/>
      <c r="D49" s="102"/>
      <c r="F49" s="37"/>
    </row>
    <row r="50" spans="1:6" ht="25.5" customHeight="1" x14ac:dyDescent="0.2">
      <c r="B50" s="111" t="s">
        <v>93</v>
      </c>
      <c r="C50" s="96"/>
      <c r="D50" s="93" t="s">
        <v>95</v>
      </c>
    </row>
    <row r="51" spans="1:6" x14ac:dyDescent="0.2">
      <c r="B51" s="141" t="s">
        <v>94</v>
      </c>
      <c r="C51" s="96"/>
      <c r="D51" s="141" t="s">
        <v>118</v>
      </c>
    </row>
    <row r="52" spans="1:6" ht="17.25" customHeight="1" x14ac:dyDescent="0.2">
      <c r="B52" s="110" t="s">
        <v>98</v>
      </c>
      <c r="D52" s="110" t="s">
        <v>117</v>
      </c>
    </row>
    <row r="53" spans="1:6" s="89" customFormat="1" ht="17.25" customHeight="1" x14ac:dyDescent="0.2">
      <c r="A53" s="93"/>
      <c r="B53" s="110"/>
      <c r="C53" s="93"/>
      <c r="D53" s="110" t="s">
        <v>119</v>
      </c>
    </row>
    <row r="54" spans="1:6" s="89" customFormat="1" ht="17.25" customHeight="1" x14ac:dyDescent="0.2">
      <c r="A54" s="93"/>
      <c r="B54" s="110"/>
      <c r="C54" s="93"/>
      <c r="D54" s="110"/>
    </row>
    <row r="55" spans="1:6" ht="16.899999999999999" customHeight="1" x14ac:dyDescent="0.2">
      <c r="B55" s="112"/>
      <c r="D55" s="113"/>
      <c r="E55" s="85" t="s">
        <v>111</v>
      </c>
    </row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0"/>
  <sheetViews>
    <sheetView view="pageBreakPreview" zoomScale="80" zoomScaleNormal="80" zoomScaleSheetLayoutView="80" workbookViewId="0">
      <selection activeCell="C26" sqref="C26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27.7109375" style="3" customWidth="1"/>
    <col min="4" max="4" width="26.28515625" style="3" customWidth="1"/>
    <col min="5" max="5" width="6.5703125" style="3" customWidth="1"/>
    <col min="6" max="16384" width="9.140625" style="3"/>
  </cols>
  <sheetData>
    <row r="1" spans="2:7" x14ac:dyDescent="0.2">
      <c r="D1" s="1" t="s">
        <v>34</v>
      </c>
    </row>
    <row r="2" spans="2:7" x14ac:dyDescent="0.2">
      <c r="D2" s="2" t="s">
        <v>168</v>
      </c>
    </row>
    <row r="3" spans="2:7" x14ac:dyDescent="0.2">
      <c r="D3" s="2"/>
    </row>
    <row r="4" spans="2:7" x14ac:dyDescent="0.2">
      <c r="D4" s="2" t="s">
        <v>32</v>
      </c>
    </row>
    <row r="5" spans="2:7" x14ac:dyDescent="0.2">
      <c r="D5" s="2"/>
    </row>
    <row r="7" spans="2:7" x14ac:dyDescent="0.2">
      <c r="B7" s="19"/>
      <c r="C7" s="81" t="s">
        <v>130</v>
      </c>
      <c r="D7" s="81" t="s">
        <v>92</v>
      </c>
    </row>
    <row r="8" spans="2:7" x14ac:dyDescent="0.2">
      <c r="B8" s="19"/>
      <c r="C8" s="61" t="s">
        <v>35</v>
      </c>
      <c r="D8" s="61" t="s">
        <v>100</v>
      </c>
    </row>
    <row r="9" spans="2:7" x14ac:dyDescent="0.2">
      <c r="B9" s="15" t="s">
        <v>1</v>
      </c>
      <c r="C9" s="15"/>
      <c r="D9" s="15"/>
    </row>
    <row r="10" spans="2:7" x14ac:dyDescent="0.2">
      <c r="B10" s="16" t="s">
        <v>2</v>
      </c>
      <c r="C10" s="5">
        <v>350612</v>
      </c>
      <c r="D10" s="78">
        <v>347242</v>
      </c>
    </row>
    <row r="11" spans="2:7" x14ac:dyDescent="0.2">
      <c r="B11" s="16" t="s">
        <v>3</v>
      </c>
      <c r="C11" s="5">
        <v>70867</v>
      </c>
      <c r="D11" s="78">
        <v>28205</v>
      </c>
    </row>
    <row r="12" spans="2:7" x14ac:dyDescent="0.2">
      <c r="B12" s="16" t="s">
        <v>4</v>
      </c>
      <c r="C12" s="5">
        <v>7004</v>
      </c>
      <c r="D12" s="78">
        <v>6452</v>
      </c>
    </row>
    <row r="13" spans="2:7" x14ac:dyDescent="0.2">
      <c r="B13" s="16" t="s">
        <v>5</v>
      </c>
      <c r="C13" s="5">
        <v>777558</v>
      </c>
      <c r="D13" s="78">
        <v>785068</v>
      </c>
      <c r="G13" s="36"/>
    </row>
    <row r="14" spans="2:7" x14ac:dyDescent="0.2">
      <c r="B14" s="27" t="s">
        <v>83</v>
      </c>
      <c r="C14" s="5">
        <v>793911</v>
      </c>
      <c r="D14" s="78">
        <v>719466</v>
      </c>
      <c r="F14" s="36"/>
    </row>
    <row r="15" spans="2:7" x14ac:dyDescent="0.2">
      <c r="B15" s="16" t="s">
        <v>6</v>
      </c>
      <c r="C15" s="5">
        <v>67044</v>
      </c>
      <c r="D15" s="78">
        <v>70655</v>
      </c>
      <c r="F15" s="36"/>
    </row>
    <row r="16" spans="2:7" x14ac:dyDescent="0.2">
      <c r="B16" s="16" t="s">
        <v>7</v>
      </c>
      <c r="C16" s="5">
        <v>10554</v>
      </c>
      <c r="D16" s="78">
        <v>9839</v>
      </c>
    </row>
    <row r="17" spans="2:4" s="89" customFormat="1" x14ac:dyDescent="0.2">
      <c r="B17" s="16" t="s">
        <v>8</v>
      </c>
      <c r="C17" s="156">
        <v>95395</v>
      </c>
      <c r="D17" s="156">
        <v>103043</v>
      </c>
    </row>
    <row r="18" spans="2:4" x14ac:dyDescent="0.2">
      <c r="B18" s="3" t="s">
        <v>134</v>
      </c>
      <c r="C18" s="80">
        <v>50227</v>
      </c>
      <c r="D18" s="7">
        <v>0</v>
      </c>
    </row>
    <row r="19" spans="2:4" ht="15" customHeight="1" thickBot="1" x14ac:dyDescent="0.25">
      <c r="B19" s="15" t="s">
        <v>151</v>
      </c>
      <c r="C19" s="79">
        <f>SUM(C10:C18)</f>
        <v>2223172</v>
      </c>
      <c r="D19" s="79">
        <f>SUM(D10:D18)</f>
        <v>2069970</v>
      </c>
    </row>
    <row r="20" spans="2:4" ht="13.5" thickTop="1" x14ac:dyDescent="0.2">
      <c r="B20" s="15" t="s">
        <v>0</v>
      </c>
      <c r="C20" s="17"/>
      <c r="D20" s="18"/>
    </row>
    <row r="21" spans="2:4" x14ac:dyDescent="0.2">
      <c r="B21" s="15"/>
      <c r="C21" s="17"/>
      <c r="D21" s="18"/>
    </row>
    <row r="22" spans="2:4" x14ac:dyDescent="0.2">
      <c r="B22" s="15" t="s">
        <v>9</v>
      </c>
      <c r="C22" s="17"/>
      <c r="D22" s="18"/>
    </row>
    <row r="23" spans="2:4" x14ac:dyDescent="0.2">
      <c r="B23" s="16" t="s">
        <v>10</v>
      </c>
      <c r="C23" s="5">
        <v>1448687</v>
      </c>
      <c r="D23" s="5">
        <v>1336949</v>
      </c>
    </row>
    <row r="24" spans="2:4" x14ac:dyDescent="0.2">
      <c r="B24" s="16" t="s">
        <v>75</v>
      </c>
      <c r="C24" s="5">
        <v>148101</v>
      </c>
      <c r="D24" s="5">
        <v>117806</v>
      </c>
    </row>
    <row r="25" spans="2:4" x14ac:dyDescent="0.2">
      <c r="B25" s="32" t="s">
        <v>71</v>
      </c>
      <c r="C25" s="5">
        <v>0</v>
      </c>
      <c r="D25" s="5">
        <v>116741</v>
      </c>
    </row>
    <row r="26" spans="2:4" x14ac:dyDescent="0.2">
      <c r="B26" s="16" t="s">
        <v>11</v>
      </c>
      <c r="C26" s="5">
        <v>243422</v>
      </c>
      <c r="D26" s="5">
        <v>229263</v>
      </c>
    </row>
    <row r="27" spans="2:4" s="89" customFormat="1" x14ac:dyDescent="0.2">
      <c r="B27" s="16" t="s">
        <v>13</v>
      </c>
      <c r="C27" s="5">
        <v>4040</v>
      </c>
      <c r="D27" s="5">
        <v>1621</v>
      </c>
    </row>
    <row r="28" spans="2:4" x14ac:dyDescent="0.2">
      <c r="B28" s="16" t="s">
        <v>12</v>
      </c>
      <c r="C28" s="5">
        <v>20788</v>
      </c>
      <c r="D28" s="5">
        <v>25951</v>
      </c>
    </row>
    <row r="29" spans="2:4" s="89" customFormat="1" x14ac:dyDescent="0.2">
      <c r="B29" s="16" t="s">
        <v>14</v>
      </c>
      <c r="C29" s="5">
        <v>14794</v>
      </c>
      <c r="D29" s="5">
        <v>12687</v>
      </c>
    </row>
    <row r="30" spans="2:4" ht="25.5" x14ac:dyDescent="0.2">
      <c r="B30" s="124" t="s">
        <v>135</v>
      </c>
      <c r="C30" s="5">
        <v>90623</v>
      </c>
      <c r="D30" s="5">
        <v>0</v>
      </c>
    </row>
    <row r="31" spans="2:4" ht="14.45" customHeight="1" thickBot="1" x14ac:dyDescent="0.25">
      <c r="B31" s="15" t="s">
        <v>152</v>
      </c>
      <c r="C31" s="6">
        <f>SUM(C23:C30)</f>
        <v>1970455</v>
      </c>
      <c r="D31" s="6">
        <f>SUM(D23:D30)</f>
        <v>1841018</v>
      </c>
    </row>
    <row r="32" spans="2:4" ht="13.5" thickTop="1" x14ac:dyDescent="0.2">
      <c r="B32" s="15" t="s">
        <v>0</v>
      </c>
      <c r="C32" s="17"/>
      <c r="D32" s="18"/>
    </row>
    <row r="33" spans="2:4" x14ac:dyDescent="0.2">
      <c r="B33" s="15" t="s">
        <v>15</v>
      </c>
      <c r="C33" s="17"/>
      <c r="D33" s="18"/>
    </row>
    <row r="34" spans="2:4" x14ac:dyDescent="0.2">
      <c r="B34" s="16" t="s">
        <v>16</v>
      </c>
      <c r="C34" s="5">
        <v>332815</v>
      </c>
      <c r="D34" s="5">
        <v>332815</v>
      </c>
    </row>
    <row r="35" spans="2:4" x14ac:dyDescent="0.2">
      <c r="B35" s="16" t="s">
        <v>17</v>
      </c>
      <c r="C35" s="5">
        <v>21109</v>
      </c>
      <c r="D35" s="5">
        <v>21109</v>
      </c>
    </row>
    <row r="36" spans="2:4" s="89" customFormat="1" x14ac:dyDescent="0.2">
      <c r="B36" s="32" t="s">
        <v>97</v>
      </c>
      <c r="C36" s="5">
        <v>-5260</v>
      </c>
      <c r="D36" s="5">
        <v>-4438</v>
      </c>
    </row>
    <row r="37" spans="2:4" x14ac:dyDescent="0.2">
      <c r="B37" s="16" t="s">
        <v>74</v>
      </c>
      <c r="C37" s="5">
        <v>6658</v>
      </c>
      <c r="D37" s="5">
        <v>5858</v>
      </c>
    </row>
    <row r="38" spans="2:4" x14ac:dyDescent="0.2">
      <c r="B38" s="16" t="s">
        <v>18</v>
      </c>
      <c r="C38" s="7">
        <v>-102605</v>
      </c>
      <c r="D38" s="7">
        <v>-126392</v>
      </c>
    </row>
    <row r="39" spans="2:4" ht="15" customHeight="1" x14ac:dyDescent="0.2">
      <c r="B39" s="15" t="s">
        <v>153</v>
      </c>
      <c r="C39" s="9">
        <f>SUM(C34:C38)</f>
        <v>252717</v>
      </c>
      <c r="D39" s="9">
        <f>SUM(D34:D38)</f>
        <v>228952</v>
      </c>
    </row>
    <row r="40" spans="2:4" ht="15" customHeight="1" x14ac:dyDescent="0.2">
      <c r="B40" s="15" t="s">
        <v>0</v>
      </c>
      <c r="C40" s="5"/>
      <c r="D40" s="5"/>
    </row>
    <row r="41" spans="2:4" ht="15.6" customHeight="1" x14ac:dyDescent="0.2">
      <c r="B41" s="16" t="s">
        <v>154</v>
      </c>
      <c r="C41" s="5">
        <v>0</v>
      </c>
      <c r="D41" s="5">
        <v>0</v>
      </c>
    </row>
    <row r="42" spans="2:4" ht="15" customHeight="1" x14ac:dyDescent="0.2">
      <c r="B42" s="15" t="s">
        <v>155</v>
      </c>
      <c r="C42" s="10">
        <f>SUM(C39:C41)</f>
        <v>252717</v>
      </c>
      <c r="D42" s="10">
        <f>SUM(D39:D41)</f>
        <v>228952</v>
      </c>
    </row>
    <row r="43" spans="2:4" ht="15.6" customHeight="1" thickBot="1" x14ac:dyDescent="0.25">
      <c r="B43" s="15" t="s">
        <v>156</v>
      </c>
      <c r="C43" s="6">
        <f>C31+OLE_LINK16</f>
        <v>2223172</v>
      </c>
      <c r="D43" s="6">
        <f>D31+D39+D41</f>
        <v>2069970</v>
      </c>
    </row>
    <row r="44" spans="2:4" ht="13.5" thickTop="1" x14ac:dyDescent="0.2"/>
    <row r="45" spans="2:4" x14ac:dyDescent="0.2">
      <c r="C45" s="36">
        <f>C19-C43</f>
        <v>0</v>
      </c>
      <c r="D45" s="36">
        <f>D19-D43</f>
        <v>0</v>
      </c>
    </row>
    <row r="47" spans="2:4" x14ac:dyDescent="0.2">
      <c r="D47" s="36"/>
    </row>
    <row r="58" spans="2:5" x14ac:dyDescent="0.2">
      <c r="B58" s="11"/>
      <c r="D58" s="11"/>
    </row>
    <row r="59" spans="2:5" x14ac:dyDescent="0.2">
      <c r="B59" s="12"/>
      <c r="D59" s="12"/>
    </row>
    <row r="60" spans="2:5" x14ac:dyDescent="0.2">
      <c r="B60" s="13"/>
      <c r="D60" s="14"/>
      <c r="E60" s="85" t="s">
        <v>112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view="pageBreakPreview" topLeftCell="A34" zoomScale="80" zoomScaleNormal="80" zoomScaleSheetLayoutView="80" workbookViewId="0">
      <selection activeCell="C43" sqref="C43"/>
    </sheetView>
  </sheetViews>
  <sheetFormatPr defaultColWidth="9.140625" defaultRowHeight="12.75" x14ac:dyDescent="0.2"/>
  <cols>
    <col min="1" max="1" width="6" style="20" customWidth="1"/>
    <col min="2" max="2" width="71.42578125" style="21" customWidth="1"/>
    <col min="3" max="3" width="23.7109375" style="20" customWidth="1"/>
    <col min="4" max="4" width="2.5703125" style="21" customWidth="1"/>
    <col min="5" max="5" width="23.7109375" style="20" customWidth="1"/>
    <col min="6" max="6" width="9.7109375" style="20" customWidth="1"/>
    <col min="7" max="7" width="13.140625" style="20" customWidth="1"/>
    <col min="8" max="9" width="13.140625" style="20" bestFit="1" customWidth="1"/>
    <col min="10" max="10" width="11.5703125" style="20" bestFit="1" customWidth="1"/>
    <col min="11" max="12" width="9.140625" style="20"/>
    <col min="13" max="13" width="11.42578125" style="20" bestFit="1" customWidth="1"/>
    <col min="14" max="14" width="12.85546875" style="20" bestFit="1" customWidth="1"/>
    <col min="15" max="16384" width="9.140625" style="20"/>
  </cols>
  <sheetData>
    <row r="1" spans="2:10" x14ac:dyDescent="0.2">
      <c r="E1" s="22" t="s">
        <v>34</v>
      </c>
    </row>
    <row r="2" spans="2:10" x14ac:dyDescent="0.2">
      <c r="E2" s="23" t="s">
        <v>131</v>
      </c>
    </row>
    <row r="3" spans="2:10" ht="9.6" customHeight="1" x14ac:dyDescent="0.2">
      <c r="E3" s="23" t="s">
        <v>0</v>
      </c>
    </row>
    <row r="4" spans="2:10" x14ac:dyDescent="0.2">
      <c r="E4" s="23" t="s">
        <v>32</v>
      </c>
    </row>
    <row r="5" spans="2:10" ht="4.1500000000000004" customHeight="1" x14ac:dyDescent="0.2"/>
    <row r="6" spans="2:10" ht="51.6" customHeight="1" x14ac:dyDescent="0.2">
      <c r="B6" s="33"/>
      <c r="C6" s="82" t="str">
        <f>PL!C6</f>
        <v>За девять месяцев, завершившихся на 1 октября 2020 года</v>
      </c>
      <c r="D6" s="63"/>
      <c r="E6" s="82" t="str">
        <f>PL!D6</f>
        <v>За девять месяцев, завершившихся на 1 октября 2019 года</v>
      </c>
    </row>
    <row r="7" spans="2:10" x14ac:dyDescent="0.2">
      <c r="B7" s="33"/>
      <c r="C7" s="58" t="s">
        <v>35</v>
      </c>
      <c r="D7" s="24"/>
      <c r="E7" s="58" t="s">
        <v>35</v>
      </c>
    </row>
    <row r="8" spans="2:10" x14ac:dyDescent="0.2">
      <c r="B8" s="26" t="s">
        <v>19</v>
      </c>
      <c r="C8" s="25"/>
      <c r="D8" s="26"/>
      <c r="E8" s="27"/>
      <c r="J8" s="39"/>
    </row>
    <row r="9" spans="2:10" x14ac:dyDescent="0.2">
      <c r="B9" s="34" t="s">
        <v>20</v>
      </c>
      <c r="C9" s="64">
        <v>111057</v>
      </c>
      <c r="D9" s="65"/>
      <c r="E9" s="64">
        <v>105641</v>
      </c>
      <c r="F9" s="31"/>
      <c r="G9" s="76"/>
      <c r="H9" s="39"/>
      <c r="I9" s="39"/>
      <c r="J9" s="39"/>
    </row>
    <row r="10" spans="2:10" x14ac:dyDescent="0.2">
      <c r="B10" s="34" t="s">
        <v>21</v>
      </c>
      <c r="C10" s="64">
        <v>-52668</v>
      </c>
      <c r="D10" s="65"/>
      <c r="E10" s="64">
        <v>-47697</v>
      </c>
      <c r="H10" s="39"/>
      <c r="I10" s="39"/>
      <c r="J10" s="39"/>
    </row>
    <row r="11" spans="2:10" x14ac:dyDescent="0.2">
      <c r="B11" s="34" t="s">
        <v>22</v>
      </c>
      <c r="C11" s="64">
        <v>25047</v>
      </c>
      <c r="D11" s="65"/>
      <c r="E11" s="64">
        <v>22673</v>
      </c>
      <c r="H11" s="39"/>
      <c r="I11" s="39"/>
      <c r="J11" s="39"/>
    </row>
    <row r="12" spans="2:10" x14ac:dyDescent="0.2">
      <c r="B12" s="34" t="s">
        <v>23</v>
      </c>
      <c r="C12" s="64">
        <v>-10228</v>
      </c>
      <c r="D12" s="65"/>
      <c r="E12" s="64">
        <v>-7494</v>
      </c>
      <c r="H12" s="39"/>
      <c r="I12" s="39"/>
      <c r="J12" s="39"/>
    </row>
    <row r="13" spans="2:10" ht="33.75" customHeight="1" x14ac:dyDescent="0.2">
      <c r="B13" s="34" t="s">
        <v>137</v>
      </c>
      <c r="C13" s="64">
        <v>-308</v>
      </c>
      <c r="D13" s="65"/>
      <c r="E13" s="64">
        <v>-2883</v>
      </c>
      <c r="H13" s="39"/>
      <c r="I13" s="39"/>
      <c r="J13" s="39"/>
    </row>
    <row r="14" spans="2:10" ht="21" customHeight="1" x14ac:dyDescent="0.2">
      <c r="B14" s="34" t="s">
        <v>157</v>
      </c>
      <c r="C14" s="64">
        <v>9701</v>
      </c>
      <c r="D14" s="65"/>
      <c r="E14" s="64">
        <v>7804</v>
      </c>
      <c r="H14" s="39"/>
      <c r="I14" s="39"/>
      <c r="J14" s="39"/>
    </row>
    <row r="15" spans="2:10" ht="25.5" x14ac:dyDescent="0.2">
      <c r="B15" s="34" t="s">
        <v>138</v>
      </c>
      <c r="C15" s="64">
        <v>-779</v>
      </c>
      <c r="D15" s="65"/>
      <c r="E15" s="64">
        <v>165</v>
      </c>
      <c r="H15" s="39"/>
      <c r="I15" s="39"/>
      <c r="J15" s="39"/>
    </row>
    <row r="16" spans="2:10" x14ac:dyDescent="0.2">
      <c r="B16" s="34" t="s">
        <v>37</v>
      </c>
      <c r="C16" s="64">
        <v>-21603</v>
      </c>
      <c r="D16" s="65"/>
      <c r="E16" s="64">
        <v>-29826</v>
      </c>
      <c r="H16" s="39"/>
      <c r="I16" s="39"/>
      <c r="J16" s="39"/>
    </row>
    <row r="17" spans="2:10" x14ac:dyDescent="0.2">
      <c r="B17" s="26" t="s">
        <v>0</v>
      </c>
      <c r="C17" s="40"/>
      <c r="D17" s="65"/>
      <c r="E17" s="40"/>
      <c r="H17" s="39"/>
      <c r="I17" s="39"/>
      <c r="J17" s="39"/>
    </row>
    <row r="18" spans="2:10" x14ac:dyDescent="0.2">
      <c r="B18" s="26" t="s">
        <v>24</v>
      </c>
      <c r="C18" s="40"/>
      <c r="D18" s="65"/>
      <c r="E18" s="40"/>
      <c r="H18" s="39"/>
      <c r="I18" s="39"/>
      <c r="J18" s="39"/>
    </row>
    <row r="19" spans="2:10" x14ac:dyDescent="0.2">
      <c r="B19" s="34" t="s">
        <v>3</v>
      </c>
      <c r="C19" s="64">
        <v>-38902</v>
      </c>
      <c r="D19" s="64"/>
      <c r="E19" s="64">
        <v>-7605</v>
      </c>
      <c r="F19" s="29"/>
      <c r="G19" s="31"/>
      <c r="H19" s="39"/>
      <c r="I19" s="39"/>
      <c r="J19" s="39"/>
    </row>
    <row r="20" spans="2:10" x14ac:dyDescent="0.2">
      <c r="B20" s="34" t="s">
        <v>4</v>
      </c>
      <c r="C20" s="64">
        <v>3</v>
      </c>
      <c r="D20" s="64"/>
      <c r="E20" s="64">
        <v>3223</v>
      </c>
      <c r="G20" s="76"/>
      <c r="H20" s="39"/>
      <c r="I20" s="39"/>
      <c r="J20" s="39"/>
    </row>
    <row r="21" spans="2:10" x14ac:dyDescent="0.2">
      <c r="B21" s="34" t="s">
        <v>5</v>
      </c>
      <c r="C21" s="64">
        <v>3178</v>
      </c>
      <c r="D21" s="64"/>
      <c r="E21" s="64">
        <v>-29159</v>
      </c>
      <c r="H21" s="39"/>
      <c r="I21" s="39"/>
      <c r="J21" s="39"/>
    </row>
    <row r="22" spans="2:10" x14ac:dyDescent="0.2">
      <c r="B22" s="34" t="s">
        <v>8</v>
      </c>
      <c r="C22" s="64">
        <v>5705</v>
      </c>
      <c r="D22" s="64"/>
      <c r="E22" s="64">
        <v>16947</v>
      </c>
      <c r="F22" s="29"/>
      <c r="G22" s="31"/>
      <c r="H22" s="39"/>
      <c r="I22" s="39"/>
      <c r="J22" s="39"/>
    </row>
    <row r="23" spans="2:10" x14ac:dyDescent="0.2">
      <c r="B23" s="26" t="s">
        <v>0</v>
      </c>
      <c r="C23" s="40"/>
      <c r="D23" s="65"/>
      <c r="E23" s="40"/>
      <c r="H23" s="39"/>
      <c r="I23" s="39"/>
      <c r="J23" s="39"/>
    </row>
    <row r="24" spans="2:10" x14ac:dyDescent="0.2">
      <c r="B24" s="26" t="s">
        <v>25</v>
      </c>
      <c r="C24" s="40"/>
      <c r="D24" s="65"/>
      <c r="E24" s="40"/>
      <c r="H24" s="39"/>
      <c r="I24" s="39"/>
      <c r="J24" s="39"/>
    </row>
    <row r="25" spans="2:10" x14ac:dyDescent="0.2">
      <c r="B25" s="34" t="s">
        <v>10</v>
      </c>
      <c r="C25" s="64">
        <v>109574</v>
      </c>
      <c r="D25" s="64"/>
      <c r="E25" s="64">
        <v>75073</v>
      </c>
      <c r="H25" s="39"/>
      <c r="I25" s="39"/>
      <c r="J25" s="39"/>
    </row>
    <row r="26" spans="2:10" x14ac:dyDescent="0.2">
      <c r="B26" s="34" t="s">
        <v>75</v>
      </c>
      <c r="C26" s="64">
        <v>60770</v>
      </c>
      <c r="D26" s="64"/>
      <c r="E26" s="64">
        <v>7679</v>
      </c>
      <c r="H26" s="39"/>
      <c r="I26" s="39"/>
      <c r="J26" s="39"/>
    </row>
    <row r="27" spans="2:10" x14ac:dyDescent="0.2">
      <c r="B27" s="34" t="s">
        <v>26</v>
      </c>
      <c r="C27" s="64">
        <v>-116631</v>
      </c>
      <c r="D27" s="64"/>
      <c r="E27" s="64">
        <v>12042</v>
      </c>
      <c r="H27" s="39"/>
      <c r="I27" s="39"/>
      <c r="J27" s="39"/>
    </row>
    <row r="28" spans="2:10" x14ac:dyDescent="0.2">
      <c r="B28" s="34" t="s">
        <v>14</v>
      </c>
      <c r="C28" s="66">
        <v>-4001</v>
      </c>
      <c r="D28" s="64"/>
      <c r="E28" s="66">
        <v>888</v>
      </c>
      <c r="H28" s="39"/>
      <c r="I28" s="39"/>
      <c r="J28" s="39"/>
    </row>
    <row r="29" spans="2:10" ht="26.25" customHeight="1" x14ac:dyDescent="0.2">
      <c r="B29" s="26" t="s">
        <v>158</v>
      </c>
      <c r="C29" s="67">
        <f>SUM(C9:C28)</f>
        <v>79915</v>
      </c>
      <c r="D29" s="65"/>
      <c r="E29" s="67">
        <f>SUM(E9:E28)</f>
        <v>127471</v>
      </c>
      <c r="G29" s="76"/>
      <c r="H29" s="39"/>
      <c r="I29" s="39"/>
      <c r="J29" s="39"/>
    </row>
    <row r="30" spans="2:10" x14ac:dyDescent="0.2">
      <c r="B30" s="26" t="s">
        <v>0</v>
      </c>
      <c r="C30" s="40"/>
      <c r="D30" s="65"/>
      <c r="E30" s="40"/>
      <c r="H30" s="39"/>
      <c r="I30" s="39"/>
      <c r="J30" s="39"/>
    </row>
    <row r="31" spans="2:10" x14ac:dyDescent="0.2">
      <c r="B31" s="34" t="s">
        <v>27</v>
      </c>
      <c r="C31" s="68">
        <v>-568</v>
      </c>
      <c r="D31" s="69"/>
      <c r="E31" s="68">
        <v>-59</v>
      </c>
      <c r="H31" s="39"/>
      <c r="I31" s="39"/>
      <c r="J31" s="39"/>
    </row>
    <row r="32" spans="2:10" ht="26.25" customHeight="1" x14ac:dyDescent="0.2">
      <c r="B32" s="26" t="s">
        <v>159</v>
      </c>
      <c r="C32" s="70">
        <f>SUM(C29:C31)</f>
        <v>79347</v>
      </c>
      <c r="D32" s="71"/>
      <c r="E32" s="70">
        <f>SUM(E29:E31)</f>
        <v>127412</v>
      </c>
      <c r="F32" s="29"/>
      <c r="G32" s="31"/>
      <c r="H32" s="39"/>
      <c r="I32" s="39"/>
      <c r="J32" s="39"/>
    </row>
    <row r="33" spans="2:14" x14ac:dyDescent="0.2">
      <c r="B33" s="26" t="s">
        <v>0</v>
      </c>
      <c r="C33" s="40"/>
      <c r="D33" s="65"/>
      <c r="E33" s="40"/>
      <c r="H33" s="39"/>
      <c r="I33" s="39"/>
      <c r="J33" s="39"/>
    </row>
    <row r="34" spans="2:14" ht="13.9" customHeight="1" x14ac:dyDescent="0.2">
      <c r="B34" s="26" t="s">
        <v>28</v>
      </c>
      <c r="C34" s="40"/>
      <c r="D34" s="65"/>
      <c r="E34" s="40"/>
      <c r="H34" s="39"/>
      <c r="I34" s="39"/>
      <c r="J34" s="39"/>
      <c r="M34" s="28"/>
    </row>
    <row r="35" spans="2:14" ht="31.5" customHeight="1" x14ac:dyDescent="0.2">
      <c r="B35" s="34" t="s">
        <v>122</v>
      </c>
      <c r="C35" s="40">
        <v>0</v>
      </c>
      <c r="D35" s="65"/>
      <c r="E35" s="40">
        <v>30163</v>
      </c>
      <c r="H35" s="39"/>
      <c r="I35" s="39"/>
      <c r="J35" s="39"/>
      <c r="M35" s="28"/>
    </row>
    <row r="36" spans="2:14" ht="18.75" customHeight="1" x14ac:dyDescent="0.2">
      <c r="B36" s="34" t="s">
        <v>160</v>
      </c>
      <c r="C36" s="40">
        <v>0</v>
      </c>
      <c r="D36" s="65"/>
      <c r="E36" s="64">
        <v>-480</v>
      </c>
      <c r="H36" s="39"/>
      <c r="I36" s="39"/>
      <c r="J36" s="39"/>
      <c r="M36" s="28"/>
    </row>
    <row r="37" spans="2:14" ht="30.75" customHeight="1" x14ac:dyDescent="0.2">
      <c r="B37" s="34" t="s">
        <v>84</v>
      </c>
      <c r="C37" s="64">
        <v>-371495</v>
      </c>
      <c r="D37" s="64"/>
      <c r="E37" s="64">
        <v>-739379</v>
      </c>
      <c r="H37" s="39"/>
      <c r="I37" s="39"/>
      <c r="J37" s="39"/>
      <c r="M37" s="28"/>
    </row>
    <row r="38" spans="2:14" ht="31.5" customHeight="1" x14ac:dyDescent="0.2">
      <c r="B38" s="34" t="s">
        <v>161</v>
      </c>
      <c r="C38" s="64">
        <v>881</v>
      </c>
      <c r="D38" s="64"/>
      <c r="E38" s="64">
        <v>109271</v>
      </c>
      <c r="H38" s="39"/>
      <c r="I38" s="39"/>
      <c r="J38" s="39"/>
      <c r="M38" s="28"/>
    </row>
    <row r="39" spans="2:14" ht="27.75" customHeight="1" x14ac:dyDescent="0.2">
      <c r="B39" s="34" t="s">
        <v>162</v>
      </c>
      <c r="C39" s="64">
        <v>332279</v>
      </c>
      <c r="D39" s="64"/>
      <c r="E39" s="64">
        <v>659307</v>
      </c>
      <c r="H39" s="39"/>
      <c r="I39" s="39"/>
      <c r="J39" s="39"/>
      <c r="M39" s="28"/>
    </row>
    <row r="40" spans="2:14" ht="27.75" customHeight="1" x14ac:dyDescent="0.2">
      <c r="B40" s="34" t="s">
        <v>136</v>
      </c>
      <c r="C40" s="64">
        <v>-4763</v>
      </c>
      <c r="D40" s="64"/>
      <c r="E40" s="64">
        <v>-70000</v>
      </c>
      <c r="H40" s="39"/>
      <c r="I40" s="39"/>
      <c r="J40" s="39"/>
      <c r="M40" s="28"/>
    </row>
    <row r="41" spans="2:14" ht="16.5" customHeight="1" x14ac:dyDescent="0.2">
      <c r="B41" s="34" t="s">
        <v>29</v>
      </c>
      <c r="C41" s="64">
        <v>-5023</v>
      </c>
      <c r="D41" s="64"/>
      <c r="E41" s="64">
        <v>-15454</v>
      </c>
      <c r="H41" s="39"/>
      <c r="I41" s="39"/>
      <c r="J41" s="39"/>
      <c r="M41" s="28"/>
    </row>
    <row r="42" spans="2:14" ht="20.25" customHeight="1" x14ac:dyDescent="0.2">
      <c r="B42" s="34" t="s">
        <v>30</v>
      </c>
      <c r="C42" s="64">
        <v>8</v>
      </c>
      <c r="D42" s="64"/>
      <c r="E42" s="64">
        <v>124</v>
      </c>
      <c r="H42" s="39"/>
      <c r="I42" s="39"/>
      <c r="J42" s="39"/>
      <c r="M42" s="28"/>
    </row>
    <row r="43" spans="2:14" ht="15" customHeight="1" x14ac:dyDescent="0.2">
      <c r="B43" s="26" t="s">
        <v>36</v>
      </c>
      <c r="C43" s="70">
        <f>SUM(C35:C42)</f>
        <v>-48113</v>
      </c>
      <c r="D43" s="71"/>
      <c r="E43" s="70">
        <f>SUM(E35:E42)</f>
        <v>-26448</v>
      </c>
      <c r="G43" s="76"/>
      <c r="H43" s="39"/>
      <c r="I43" s="39"/>
      <c r="J43" s="39"/>
      <c r="M43" s="28"/>
      <c r="N43" s="29"/>
    </row>
    <row r="44" spans="2:14" x14ac:dyDescent="0.2">
      <c r="B44" s="26" t="s">
        <v>0</v>
      </c>
      <c r="C44" s="40"/>
      <c r="D44" s="65"/>
      <c r="E44" s="40"/>
      <c r="H44" s="39"/>
      <c r="I44" s="39"/>
      <c r="J44" s="39"/>
      <c r="M44" s="28"/>
    </row>
    <row r="45" spans="2:14" x14ac:dyDescent="0.2">
      <c r="B45" s="26" t="s">
        <v>31</v>
      </c>
      <c r="C45" s="40"/>
      <c r="D45" s="65"/>
      <c r="E45" s="40"/>
      <c r="H45" s="39"/>
      <c r="I45" s="39"/>
      <c r="J45" s="39"/>
      <c r="M45" s="28"/>
    </row>
    <row r="46" spans="2:14" x14ac:dyDescent="0.2">
      <c r="B46" s="127" t="s">
        <v>101</v>
      </c>
      <c r="C46" s="64">
        <v>-822</v>
      </c>
      <c r="D46" s="65"/>
      <c r="E46" s="64">
        <v>-3127</v>
      </c>
      <c r="H46" s="39"/>
      <c r="I46" s="39"/>
      <c r="J46" s="39"/>
      <c r="M46" s="28"/>
    </row>
    <row r="47" spans="2:14" x14ac:dyDescent="0.2">
      <c r="B47" s="127" t="s">
        <v>163</v>
      </c>
      <c r="C47" s="64">
        <v>-2201</v>
      </c>
      <c r="D47" s="65"/>
      <c r="E47" s="64">
        <v>0</v>
      </c>
      <c r="H47" s="39"/>
      <c r="I47" s="39"/>
      <c r="J47" s="39"/>
      <c r="M47" s="28"/>
    </row>
    <row r="48" spans="2:14" x14ac:dyDescent="0.2">
      <c r="B48" s="126" t="s">
        <v>120</v>
      </c>
      <c r="C48" s="64">
        <v>-21110</v>
      </c>
      <c r="D48" s="65"/>
      <c r="E48" s="64">
        <v>-11376</v>
      </c>
      <c r="H48" s="39"/>
      <c r="I48" s="39"/>
      <c r="J48" s="39"/>
      <c r="M48" s="28"/>
    </row>
    <row r="49" spans="1:14" x14ac:dyDescent="0.2">
      <c r="B49" s="126" t="s">
        <v>102</v>
      </c>
      <c r="C49" s="64">
        <v>-473</v>
      </c>
      <c r="D49" s="65"/>
      <c r="E49" s="64">
        <v>0</v>
      </c>
      <c r="H49" s="39"/>
      <c r="I49" s="39"/>
      <c r="J49" s="39"/>
      <c r="M49" s="28"/>
    </row>
    <row r="50" spans="1:14" x14ac:dyDescent="0.2">
      <c r="B50" s="126" t="s">
        <v>164</v>
      </c>
      <c r="C50" s="64">
        <v>1309</v>
      </c>
      <c r="D50" s="65"/>
      <c r="E50" s="64">
        <v>12429</v>
      </c>
      <c r="H50" s="39"/>
      <c r="I50" s="39"/>
      <c r="J50" s="39"/>
      <c r="M50" s="28"/>
    </row>
    <row r="51" spans="1:14" x14ac:dyDescent="0.2">
      <c r="B51" s="126" t="s">
        <v>165</v>
      </c>
      <c r="C51" s="64">
        <v>-1260</v>
      </c>
      <c r="D51" s="65"/>
      <c r="E51" s="64">
        <v>0</v>
      </c>
      <c r="H51" s="39"/>
      <c r="I51" s="39"/>
      <c r="J51" s="39"/>
      <c r="M51" s="28"/>
    </row>
    <row r="52" spans="1:14" x14ac:dyDescent="0.2">
      <c r="B52" s="20" t="s">
        <v>121</v>
      </c>
      <c r="C52" s="64">
        <v>-3903</v>
      </c>
      <c r="D52" s="69"/>
      <c r="E52" s="64">
        <v>-3954</v>
      </c>
      <c r="H52" s="39"/>
      <c r="I52" s="39"/>
      <c r="J52" s="39"/>
      <c r="M52" s="30"/>
    </row>
    <row r="53" spans="1:14" ht="30" customHeight="1" x14ac:dyDescent="0.2">
      <c r="B53" s="26" t="s">
        <v>96</v>
      </c>
      <c r="C53" s="70">
        <f>SUM(C46:C52)</f>
        <v>-28460</v>
      </c>
      <c r="D53" s="71"/>
      <c r="E53" s="70">
        <f>SUM(E46:E52)</f>
        <v>-6028</v>
      </c>
      <c r="H53" s="39"/>
      <c r="I53" s="39"/>
      <c r="J53" s="39"/>
      <c r="M53" s="28"/>
    </row>
    <row r="54" spans="1:14" x14ac:dyDescent="0.2">
      <c r="B54" s="26" t="s">
        <v>0</v>
      </c>
      <c r="C54" s="40"/>
      <c r="D54" s="65"/>
      <c r="E54" s="40"/>
      <c r="H54" s="39"/>
      <c r="I54" s="39"/>
      <c r="J54" s="39"/>
      <c r="M54" s="28"/>
    </row>
    <row r="55" spans="1:14" ht="28.5" customHeight="1" x14ac:dyDescent="0.2">
      <c r="B55" s="34" t="s">
        <v>78</v>
      </c>
      <c r="C55" s="64">
        <v>38630</v>
      </c>
      <c r="D55" s="64"/>
      <c r="E55" s="64">
        <v>399</v>
      </c>
      <c r="H55" s="39"/>
      <c r="I55" s="38"/>
      <c r="J55" s="39"/>
      <c r="M55" s="28"/>
      <c r="N55" s="29"/>
    </row>
    <row r="56" spans="1:14" ht="28.5" customHeight="1" x14ac:dyDescent="0.2">
      <c r="B56" s="34" t="s">
        <v>85</v>
      </c>
      <c r="C56" s="66">
        <v>-5</v>
      </c>
      <c r="D56" s="64"/>
      <c r="E56" s="66">
        <v>-5</v>
      </c>
      <c r="H56" s="39"/>
      <c r="I56" s="38"/>
      <c r="J56" s="39"/>
      <c r="M56" s="28"/>
      <c r="N56" s="29"/>
    </row>
    <row r="57" spans="1:14" ht="25.5" x14ac:dyDescent="0.2">
      <c r="B57" s="26" t="s">
        <v>38</v>
      </c>
      <c r="C57" s="67">
        <f>C32+C43+C53+SUM(C55:C56)</f>
        <v>41399</v>
      </c>
      <c r="D57" s="67"/>
      <c r="E57" s="67">
        <f>E32+E43+E53+SUM(E55:E56)</f>
        <v>95330</v>
      </c>
      <c r="H57" s="39"/>
      <c r="I57" s="39"/>
      <c r="J57" s="39"/>
      <c r="M57" s="28"/>
    </row>
    <row r="58" spans="1:14" ht="12.75" customHeight="1" x14ac:dyDescent="0.2">
      <c r="B58" s="26"/>
      <c r="C58" s="67"/>
      <c r="D58" s="67"/>
      <c r="E58" s="67"/>
      <c r="H58" s="39"/>
      <c r="I58" s="39"/>
      <c r="J58" s="39"/>
      <c r="M58" s="28"/>
    </row>
    <row r="59" spans="1:14" ht="26.25" customHeight="1" x14ac:dyDescent="0.2">
      <c r="B59" s="34" t="s">
        <v>89</v>
      </c>
      <c r="C59" s="64">
        <v>347242</v>
      </c>
      <c r="D59" s="64"/>
      <c r="E59" s="64">
        <v>225147</v>
      </c>
      <c r="H59" s="39"/>
      <c r="I59" s="38"/>
      <c r="J59" s="39"/>
      <c r="M59" s="28"/>
    </row>
    <row r="60" spans="1:14" ht="27.75" customHeight="1" thickBot="1" x14ac:dyDescent="0.25">
      <c r="B60" s="26" t="s">
        <v>88</v>
      </c>
      <c r="C60" s="72">
        <f>SUM(C57:C59)</f>
        <v>388641</v>
      </c>
      <c r="D60" s="71"/>
      <c r="E60" s="72">
        <f>SUM(E57:E59)</f>
        <v>320477</v>
      </c>
      <c r="G60" s="29"/>
      <c r="H60" s="39"/>
      <c r="I60" s="38"/>
      <c r="M60" s="28"/>
    </row>
    <row r="61" spans="1:14" ht="17.25" customHeight="1" thickTop="1" x14ac:dyDescent="0.2">
      <c r="B61" s="26" t="s">
        <v>86</v>
      </c>
      <c r="C61" s="71"/>
      <c r="D61" s="71"/>
      <c r="E61" s="71"/>
      <c r="G61" s="29"/>
      <c r="H61" s="29"/>
      <c r="I61" s="38"/>
      <c r="M61" s="28"/>
    </row>
    <row r="62" spans="1:14" ht="14.25" customHeight="1" x14ac:dyDescent="0.2">
      <c r="B62" s="26" t="s">
        <v>87</v>
      </c>
      <c r="C62" s="67">
        <v>6435</v>
      </c>
      <c r="D62" s="71"/>
      <c r="E62" s="64">
        <v>9560</v>
      </c>
      <c r="G62" s="29"/>
      <c r="H62" s="39"/>
      <c r="I62" s="38"/>
      <c r="M62" s="28"/>
    </row>
    <row r="63" spans="1:14" ht="22.5" customHeight="1" x14ac:dyDescent="0.2">
      <c r="B63" s="26" t="s">
        <v>0</v>
      </c>
      <c r="C63" s="25"/>
      <c r="D63" s="26"/>
      <c r="E63" s="27"/>
      <c r="G63" s="29"/>
      <c r="H63" s="77"/>
      <c r="M63" s="28"/>
    </row>
    <row r="64" spans="1:14" ht="15" x14ac:dyDescent="0.2">
      <c r="A64" s="3"/>
      <c r="B64" s="87"/>
      <c r="C64" s="8"/>
      <c r="D64" s="86"/>
      <c r="E64" s="110"/>
      <c r="G64" s="35"/>
      <c r="H64" s="39"/>
      <c r="M64" s="28"/>
    </row>
    <row r="65" spans="1:13" ht="16.5" customHeight="1" x14ac:dyDescent="0.2">
      <c r="A65" s="3"/>
      <c r="B65" s="88"/>
      <c r="C65" s="3"/>
      <c r="D65" s="90"/>
      <c r="E65" s="112"/>
      <c r="M65" s="21"/>
    </row>
    <row r="66" spans="1:13" ht="16.5" customHeight="1" x14ac:dyDescent="0.2">
      <c r="A66" s="3"/>
      <c r="B66" s="13"/>
      <c r="C66" s="3"/>
      <c r="D66" s="91"/>
      <c r="F66" s="114" t="s">
        <v>113</v>
      </c>
      <c r="M66" s="21"/>
    </row>
  </sheetData>
  <pageMargins left="0.70866141732283472" right="0.70866141732283472" top="0.74803149606299213" bottom="0.35433070866141736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46"/>
  <sheetViews>
    <sheetView view="pageBreakPreview" zoomScale="80" zoomScaleNormal="80" zoomScaleSheetLayoutView="80" workbookViewId="0">
      <selection activeCell="C17" sqref="C17"/>
    </sheetView>
  </sheetViews>
  <sheetFormatPr defaultColWidth="9.140625" defaultRowHeight="12.75" x14ac:dyDescent="0.2"/>
  <cols>
    <col min="1" max="1" width="4" style="42" customWidth="1"/>
    <col min="2" max="2" width="64.85546875" style="42" customWidth="1"/>
    <col min="3" max="3" width="16.5703125" style="42" customWidth="1"/>
    <col min="4" max="4" width="19.7109375" style="42" customWidth="1"/>
    <col min="5" max="5" width="19.7109375" style="92" customWidth="1"/>
    <col min="6" max="6" width="17.5703125" style="42" customWidth="1"/>
    <col min="7" max="7" width="15.42578125" style="42" customWidth="1"/>
    <col min="8" max="8" width="12.28515625" style="42" customWidth="1"/>
    <col min="9" max="9" width="16.5703125" style="42" customWidth="1"/>
    <col min="10" max="10" width="13.28515625" style="42" customWidth="1"/>
    <col min="11" max="11" width="3.7109375" style="42" customWidth="1"/>
    <col min="12" max="12" width="5.5703125" style="42" customWidth="1"/>
    <col min="13" max="16384" width="9.140625" style="42"/>
  </cols>
  <sheetData>
    <row r="3" spans="2:11" x14ac:dyDescent="0.2">
      <c r="J3" s="1" t="str">
        <f>[1]BS!D1</f>
        <v xml:space="preserve">АО «ForteBank» </v>
      </c>
    </row>
    <row r="4" spans="2:11" x14ac:dyDescent="0.2">
      <c r="J4" s="2" t="s">
        <v>132</v>
      </c>
    </row>
    <row r="5" spans="2:11" x14ac:dyDescent="0.2">
      <c r="J5" s="2"/>
    </row>
    <row r="6" spans="2:11" x14ac:dyDescent="0.2">
      <c r="J6" s="2" t="s">
        <v>32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43"/>
      <c r="C10" s="157" t="s">
        <v>58</v>
      </c>
      <c r="D10" s="157"/>
      <c r="E10" s="157"/>
      <c r="F10" s="157"/>
      <c r="G10" s="157"/>
      <c r="H10" s="157"/>
      <c r="I10" s="158"/>
      <c r="J10" s="158"/>
      <c r="K10" s="44"/>
    </row>
    <row r="11" spans="2:11" ht="48" customHeight="1" x14ac:dyDescent="0.2">
      <c r="B11" s="43"/>
      <c r="C11" s="62" t="s">
        <v>59</v>
      </c>
      <c r="D11" s="62" t="s">
        <v>17</v>
      </c>
      <c r="E11" s="62" t="s">
        <v>99</v>
      </c>
      <c r="F11" s="62" t="s">
        <v>74</v>
      </c>
      <c r="G11" s="62" t="s">
        <v>60</v>
      </c>
      <c r="H11" s="62" t="s">
        <v>61</v>
      </c>
      <c r="I11" s="62" t="s">
        <v>62</v>
      </c>
      <c r="J11" s="62" t="s">
        <v>63</v>
      </c>
      <c r="K11" s="45"/>
    </row>
    <row r="12" spans="2:11" s="92" customFormat="1" ht="14.25" customHeight="1" x14ac:dyDescent="0.2">
      <c r="B12" s="43"/>
      <c r="C12" s="128"/>
      <c r="D12" s="128"/>
      <c r="E12" s="128"/>
      <c r="F12" s="128"/>
      <c r="G12" s="128"/>
      <c r="H12" s="128"/>
      <c r="I12" s="128"/>
      <c r="J12" s="128"/>
      <c r="K12" s="45"/>
    </row>
    <row r="13" spans="2:11" x14ac:dyDescent="0.2">
      <c r="B13" s="83" t="s">
        <v>92</v>
      </c>
      <c r="C13" s="84">
        <v>332815</v>
      </c>
      <c r="D13" s="84">
        <v>21109</v>
      </c>
      <c r="E13" s="84">
        <v>-4438</v>
      </c>
      <c r="F13" s="84">
        <v>5858</v>
      </c>
      <c r="G13" s="84">
        <v>-126392</v>
      </c>
      <c r="H13" s="84">
        <v>228952</v>
      </c>
      <c r="I13" s="123">
        <v>0</v>
      </c>
      <c r="J13" s="84">
        <v>228952</v>
      </c>
      <c r="K13" s="45"/>
    </row>
    <row r="14" spans="2:11" x14ac:dyDescent="0.2">
      <c r="B14" s="47"/>
      <c r="C14" s="46"/>
      <c r="D14" s="46"/>
      <c r="E14" s="46"/>
      <c r="F14" s="59"/>
      <c r="G14" s="48"/>
      <c r="H14" s="46"/>
      <c r="I14" s="48"/>
      <c r="J14" s="46"/>
      <c r="K14" s="45"/>
    </row>
    <row r="15" spans="2:11" x14ac:dyDescent="0.2">
      <c r="B15" s="47" t="s">
        <v>64</v>
      </c>
      <c r="C15" s="46">
        <v>0</v>
      </c>
      <c r="D15" s="46">
        <v>0</v>
      </c>
      <c r="E15" s="46"/>
      <c r="F15" s="46">
        <v>0</v>
      </c>
      <c r="G15" s="48">
        <f>PL!C33</f>
        <v>44897</v>
      </c>
      <c r="H15" s="46">
        <f>SUM(C15:G15)</f>
        <v>44897</v>
      </c>
      <c r="I15" s="48">
        <f>PL!C34</f>
        <v>0</v>
      </c>
      <c r="J15" s="46">
        <f>SUM(H15:I15)</f>
        <v>44897</v>
      </c>
      <c r="K15" s="45"/>
    </row>
    <row r="16" spans="2:11" ht="9.75" customHeight="1" x14ac:dyDescent="0.2">
      <c r="B16" s="47"/>
      <c r="C16" s="46"/>
      <c r="D16" s="46"/>
      <c r="E16" s="46"/>
      <c r="F16" s="46"/>
      <c r="G16" s="48"/>
      <c r="H16" s="46"/>
      <c r="I16" s="48"/>
      <c r="J16" s="46"/>
      <c r="K16" s="45"/>
    </row>
    <row r="17" spans="2:11" ht="18" customHeight="1" x14ac:dyDescent="0.2">
      <c r="B17" s="43" t="s">
        <v>54</v>
      </c>
      <c r="C17" s="49"/>
      <c r="D17" s="49"/>
      <c r="E17" s="49"/>
      <c r="F17" s="49"/>
      <c r="G17" s="49"/>
      <c r="H17" s="60"/>
      <c r="I17" s="49"/>
      <c r="J17" s="60"/>
      <c r="K17" s="45"/>
    </row>
    <row r="18" spans="2:11" ht="37.5" customHeight="1" x14ac:dyDescent="0.2">
      <c r="B18" s="32" t="s">
        <v>76</v>
      </c>
      <c r="C18" s="50">
        <v>0</v>
      </c>
      <c r="D18" s="50">
        <v>0</v>
      </c>
      <c r="E18" s="50"/>
      <c r="F18" s="50">
        <f>PL!C38</f>
        <v>395</v>
      </c>
      <c r="G18" s="50">
        <v>0</v>
      </c>
      <c r="H18" s="51">
        <f>SUM(C18:G18)</f>
        <v>395</v>
      </c>
      <c r="I18" s="50">
        <v>0</v>
      </c>
      <c r="J18" s="51">
        <f>SUM(H18:I18)</f>
        <v>395</v>
      </c>
      <c r="K18" s="45"/>
    </row>
    <row r="19" spans="2:11" ht="33.75" customHeight="1" x14ac:dyDescent="0.2">
      <c r="B19" s="32" t="s">
        <v>103</v>
      </c>
      <c r="C19" s="50">
        <v>0</v>
      </c>
      <c r="D19" s="50">
        <v>0</v>
      </c>
      <c r="E19" s="50"/>
      <c r="F19" s="50">
        <f>PL!C39</f>
        <v>116</v>
      </c>
      <c r="G19" s="50">
        <v>0</v>
      </c>
      <c r="H19" s="51">
        <f>SUM(C19:G19)</f>
        <v>116</v>
      </c>
      <c r="I19" s="50">
        <v>0</v>
      </c>
      <c r="J19" s="51">
        <f>SUM(H19:I19)</f>
        <v>116</v>
      </c>
      <c r="K19" s="45"/>
    </row>
    <row r="20" spans="2:11" ht="40.15" customHeight="1" x14ac:dyDescent="0.2">
      <c r="B20" s="124" t="s">
        <v>123</v>
      </c>
      <c r="C20" s="50">
        <v>0</v>
      </c>
      <c r="D20" s="50">
        <v>0</v>
      </c>
      <c r="E20" s="50"/>
      <c r="F20" s="50">
        <f>PL!C41</f>
        <v>-21</v>
      </c>
      <c r="G20" s="50">
        <v>0</v>
      </c>
      <c r="H20" s="51">
        <f>SUM(C20:G20)</f>
        <v>-21</v>
      </c>
      <c r="I20" s="50">
        <v>0</v>
      </c>
      <c r="J20" s="51">
        <f>SUM(H20:I20)</f>
        <v>-21</v>
      </c>
      <c r="K20" s="45"/>
    </row>
    <row r="21" spans="2:11" ht="38.25" x14ac:dyDescent="0.2">
      <c r="B21" s="32" t="s">
        <v>77</v>
      </c>
      <c r="C21" s="50">
        <v>0</v>
      </c>
      <c r="D21" s="50">
        <v>0</v>
      </c>
      <c r="E21" s="50"/>
      <c r="F21" s="50">
        <f>PL!C40</f>
        <v>310</v>
      </c>
      <c r="G21" s="50"/>
      <c r="H21" s="51">
        <f>SUM(C21:G21)</f>
        <v>310</v>
      </c>
      <c r="I21" s="50">
        <v>0</v>
      </c>
      <c r="J21" s="51">
        <f>SUM(H21:I21)</f>
        <v>310</v>
      </c>
      <c r="K21" s="45"/>
    </row>
    <row r="22" spans="2:11" ht="15.6" customHeight="1" thickBot="1" x14ac:dyDescent="0.25">
      <c r="B22" s="43" t="s">
        <v>65</v>
      </c>
      <c r="C22" s="52">
        <f>SUM(C18:C21)</f>
        <v>0</v>
      </c>
      <c r="D22" s="52">
        <f>SUM(D18:D21)</f>
        <v>0</v>
      </c>
      <c r="E22" s="52"/>
      <c r="F22" s="52">
        <f>SUM(F18:F21)</f>
        <v>800</v>
      </c>
      <c r="G22" s="52">
        <f>SUM(G18:G21)</f>
        <v>0</v>
      </c>
      <c r="H22" s="52">
        <f>SUM(H18:H21)</f>
        <v>800</v>
      </c>
      <c r="I22" s="52">
        <f>SUM(I18:I21)</f>
        <v>0</v>
      </c>
      <c r="J22" s="52">
        <f>SUM(J18:J21)</f>
        <v>800</v>
      </c>
      <c r="K22" s="45"/>
    </row>
    <row r="23" spans="2:11" ht="15" customHeight="1" x14ac:dyDescent="0.2">
      <c r="B23" s="43" t="s">
        <v>66</v>
      </c>
      <c r="C23" s="53">
        <f>C15+C22</f>
        <v>0</v>
      </c>
      <c r="D23" s="53">
        <f>D15+D22</f>
        <v>0</v>
      </c>
      <c r="E23" s="53"/>
      <c r="F23" s="53">
        <f>F15+F22</f>
        <v>800</v>
      </c>
      <c r="G23" s="53">
        <f>G15+G22</f>
        <v>44897</v>
      </c>
      <c r="H23" s="53">
        <f>H15+H22</f>
        <v>45697</v>
      </c>
      <c r="I23" s="53">
        <f>I15+I22</f>
        <v>0</v>
      </c>
      <c r="J23" s="53">
        <f>J15+J22</f>
        <v>45697</v>
      </c>
      <c r="K23" s="45"/>
    </row>
    <row r="24" spans="2:11" ht="15" customHeight="1" x14ac:dyDescent="0.2">
      <c r="B24" s="43"/>
      <c r="C24" s="46"/>
      <c r="D24" s="46"/>
      <c r="E24" s="46"/>
      <c r="F24" s="46"/>
      <c r="G24" s="46"/>
      <c r="H24" s="46"/>
      <c r="I24" s="46"/>
      <c r="J24" s="46"/>
      <c r="K24" s="45"/>
    </row>
    <row r="25" spans="2:11" ht="34.15" customHeight="1" x14ac:dyDescent="0.2">
      <c r="B25" s="15" t="s">
        <v>67</v>
      </c>
      <c r="C25" s="46"/>
      <c r="D25" s="46"/>
      <c r="E25" s="46"/>
      <c r="F25" s="46"/>
      <c r="G25" s="46"/>
      <c r="H25" s="46"/>
      <c r="I25" s="48"/>
      <c r="J25" s="46"/>
      <c r="K25" s="45"/>
    </row>
    <row r="26" spans="2:11" x14ac:dyDescent="0.2">
      <c r="B26" s="47" t="s">
        <v>68</v>
      </c>
      <c r="C26" s="48"/>
      <c r="D26" s="48"/>
      <c r="E26" s="48">
        <v>-822</v>
      </c>
      <c r="F26" s="48">
        <v>0</v>
      </c>
      <c r="G26" s="48">
        <v>0</v>
      </c>
      <c r="H26" s="46">
        <f>SUM(C26:G26)</f>
        <v>-822</v>
      </c>
      <c r="I26" s="48">
        <v>0</v>
      </c>
      <c r="J26" s="46">
        <f>SUM(H26:I26)</f>
        <v>-822</v>
      </c>
      <c r="K26" s="45"/>
    </row>
    <row r="27" spans="2:11" x14ac:dyDescent="0.2">
      <c r="B27" s="47" t="s">
        <v>104</v>
      </c>
      <c r="C27" s="48">
        <v>0</v>
      </c>
      <c r="D27" s="48">
        <v>0</v>
      </c>
      <c r="E27" s="48"/>
      <c r="F27" s="48">
        <v>0</v>
      </c>
      <c r="G27" s="48">
        <v>-21110</v>
      </c>
      <c r="H27" s="46">
        <f>SUM(C27:G27)</f>
        <v>-21110</v>
      </c>
      <c r="I27" s="48">
        <v>0</v>
      </c>
      <c r="J27" s="46">
        <f>SUM(H27:I27)</f>
        <v>-21110</v>
      </c>
      <c r="K27" s="45"/>
    </row>
    <row r="28" spans="2:11" ht="15" customHeight="1" thickBot="1" x14ac:dyDescent="0.25">
      <c r="B28" s="43" t="s">
        <v>167</v>
      </c>
      <c r="C28" s="54">
        <f t="shared" ref="C28:J28" si="0">SUM(C23:C27)+SUM(C13)</f>
        <v>332815</v>
      </c>
      <c r="D28" s="54">
        <f t="shared" si="0"/>
        <v>21109</v>
      </c>
      <c r="E28" s="54">
        <f t="shared" si="0"/>
        <v>-5260</v>
      </c>
      <c r="F28" s="54">
        <f t="shared" si="0"/>
        <v>6658</v>
      </c>
      <c r="G28" s="54">
        <f t="shared" si="0"/>
        <v>-102605</v>
      </c>
      <c r="H28" s="54">
        <f t="shared" si="0"/>
        <v>252717</v>
      </c>
      <c r="I28" s="54">
        <f t="shared" si="0"/>
        <v>0</v>
      </c>
      <c r="J28" s="54">
        <f t="shared" si="0"/>
        <v>252717</v>
      </c>
      <c r="K28" s="45"/>
    </row>
    <row r="29" spans="2:11" ht="13.5" thickTop="1" x14ac:dyDescent="0.2">
      <c r="C29" s="55"/>
      <c r="D29" s="55"/>
      <c r="E29" s="55"/>
      <c r="F29" s="55"/>
      <c r="G29" s="55"/>
      <c r="H29" s="55"/>
      <c r="I29" s="55"/>
      <c r="J29" s="55"/>
    </row>
    <row r="31" spans="2:11" s="92" customFormat="1" x14ac:dyDescent="0.2"/>
    <row r="35" spans="12:12" s="92" customFormat="1" x14ac:dyDescent="0.2"/>
    <row r="36" spans="12:12" s="92" customFormat="1" x14ac:dyDescent="0.2"/>
    <row r="37" spans="12:12" s="92" customFormat="1" x14ac:dyDescent="0.2"/>
    <row r="38" spans="12:12" s="92" customFormat="1" x14ac:dyDescent="0.2"/>
    <row r="39" spans="12:12" s="92" customFormat="1" x14ac:dyDescent="0.2"/>
    <row r="40" spans="12:12" s="92" customFormat="1" x14ac:dyDescent="0.2">
      <c r="L40" s="85" t="s">
        <v>114</v>
      </c>
    </row>
    <row r="41" spans="12:12" s="92" customFormat="1" x14ac:dyDescent="0.2"/>
    <row r="42" spans="12:12" s="92" customFormat="1" x14ac:dyDescent="0.2"/>
    <row r="43" spans="12:12" s="92" customFormat="1" x14ac:dyDescent="0.2"/>
    <row r="44" spans="12:12" s="92" customFormat="1" x14ac:dyDescent="0.2"/>
    <row r="45" spans="12:12" s="92" customFormat="1" x14ac:dyDescent="0.2"/>
    <row r="46" spans="12:12" s="92" customFormat="1" x14ac:dyDescent="0.2"/>
  </sheetData>
  <mergeCells count="2">
    <mergeCell ref="C10:H10"/>
    <mergeCell ref="I10:J10"/>
  </mergeCells>
  <pageMargins left="0.23622047244094491" right="0.23622047244094491" top="0.74803149606299213" bottom="0.74803149606299213" header="0.31496062992125984" footer="0.31496062992125984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workbookViewId="0">
      <selection activeCell="D38" sqref="D38"/>
    </sheetView>
  </sheetViews>
  <sheetFormatPr defaultRowHeight="11.25" x14ac:dyDescent="0.2"/>
  <cols>
    <col min="1" max="1" width="3.42578125" style="133" customWidth="1"/>
    <col min="2" max="2" width="61.85546875" style="129" customWidth="1"/>
    <col min="3" max="3" width="15" style="133" customWidth="1"/>
    <col min="4" max="4" width="19.85546875" style="133" customWidth="1"/>
    <col min="5" max="5" width="16.28515625" style="133" customWidth="1"/>
    <col min="6" max="6" width="16.7109375" style="133" customWidth="1"/>
    <col min="7" max="7" width="12.42578125" style="133" bestFit="1" customWidth="1"/>
    <col min="8" max="8" width="16" style="133" customWidth="1"/>
    <col min="9" max="9" width="16.85546875" style="133" customWidth="1"/>
    <col min="10" max="16384" width="9.140625" style="133"/>
  </cols>
  <sheetData>
    <row r="1" spans="2:11" s="129" customFormat="1" ht="18.75" customHeight="1" x14ac:dyDescent="0.2"/>
    <row r="2" spans="2:11" s="129" customFormat="1" ht="15.75" customHeight="1" x14ac:dyDescent="0.2"/>
    <row r="3" spans="2:11" s="129" customFormat="1" ht="10.5" customHeight="1" x14ac:dyDescent="0.2">
      <c r="K3" s="130" t="str">
        <f>[1]BS!D1</f>
        <v xml:space="preserve">АО «ForteBank» </v>
      </c>
    </row>
    <row r="4" spans="2:11" s="129" customFormat="1" x14ac:dyDescent="0.2">
      <c r="K4" s="131" t="s">
        <v>133</v>
      </c>
    </row>
    <row r="5" spans="2:11" s="129" customFormat="1" ht="9" customHeight="1" x14ac:dyDescent="0.2">
      <c r="K5" s="131"/>
    </row>
    <row r="6" spans="2:11" s="129" customFormat="1" ht="12" customHeight="1" x14ac:dyDescent="0.2">
      <c r="K6" s="131" t="s">
        <v>32</v>
      </c>
    </row>
    <row r="7" spans="2:11" s="129" customFormat="1" ht="9" customHeight="1" x14ac:dyDescent="0.2">
      <c r="K7" s="131"/>
    </row>
    <row r="8" spans="2:11" s="129" customFormat="1" ht="8.25" customHeight="1" x14ac:dyDescent="0.2">
      <c r="K8" s="131"/>
    </row>
    <row r="9" spans="2:11" s="129" customFormat="1" ht="7.5" customHeight="1" x14ac:dyDescent="0.2">
      <c r="K9" s="131"/>
    </row>
    <row r="10" spans="2:11" ht="15.75" customHeight="1" thickBot="1" x14ac:dyDescent="0.25">
      <c r="B10" s="132"/>
      <c r="C10" s="159" t="s">
        <v>105</v>
      </c>
      <c r="D10" s="159"/>
      <c r="E10" s="159"/>
      <c r="F10" s="159"/>
      <c r="G10" s="159"/>
      <c r="I10" s="160" t="s">
        <v>62</v>
      </c>
    </row>
    <row r="11" spans="2:11" ht="32.25" thickBot="1" x14ac:dyDescent="0.25">
      <c r="B11" s="132"/>
      <c r="C11" s="134" t="s">
        <v>16</v>
      </c>
      <c r="D11" s="134" t="s">
        <v>17</v>
      </c>
      <c r="E11" s="140" t="s">
        <v>97</v>
      </c>
      <c r="F11" s="134" t="s">
        <v>74</v>
      </c>
      <c r="G11" s="134" t="s">
        <v>18</v>
      </c>
      <c r="H11" s="134" t="s">
        <v>61</v>
      </c>
      <c r="I11" s="159"/>
      <c r="J11" s="135" t="s">
        <v>63</v>
      </c>
    </row>
    <row r="12" spans="2:11" ht="9" customHeight="1" x14ac:dyDescent="0.2">
      <c r="B12" s="132" t="s">
        <v>0</v>
      </c>
      <c r="C12" s="136"/>
      <c r="D12" s="136"/>
      <c r="F12" s="136"/>
      <c r="G12" s="136"/>
      <c r="H12" s="136"/>
      <c r="I12" s="136"/>
      <c r="J12" s="136"/>
    </row>
    <row r="13" spans="2:11" ht="10.5" customHeight="1" x14ac:dyDescent="0.2">
      <c r="B13" s="132" t="s">
        <v>106</v>
      </c>
      <c r="C13" s="150">
        <v>332815</v>
      </c>
      <c r="D13" s="150">
        <v>21116</v>
      </c>
      <c r="E13" s="151">
        <v>-1311</v>
      </c>
      <c r="F13" s="150">
        <v>2359</v>
      </c>
      <c r="G13" s="151">
        <v>-155051</v>
      </c>
      <c r="H13" s="150">
        <v>199928</v>
      </c>
      <c r="I13" s="150">
        <v>711</v>
      </c>
      <c r="J13" s="150">
        <v>200639</v>
      </c>
    </row>
    <row r="14" spans="2:11" ht="14.25" customHeight="1" thickBot="1" x14ac:dyDescent="0.25">
      <c r="B14" s="137" t="s">
        <v>116</v>
      </c>
      <c r="C14" s="146">
        <v>0</v>
      </c>
      <c r="D14" s="146">
        <v>0</v>
      </c>
      <c r="E14" s="147">
        <v>0</v>
      </c>
      <c r="F14" s="146">
        <v>0</v>
      </c>
      <c r="G14" s="147">
        <v>-428</v>
      </c>
      <c r="H14" s="147">
        <v>-428</v>
      </c>
      <c r="I14" s="146">
        <v>0</v>
      </c>
      <c r="J14" s="147">
        <v>-428</v>
      </c>
    </row>
    <row r="15" spans="2:11" ht="24.75" customHeight="1" thickBot="1" x14ac:dyDescent="0.25">
      <c r="B15" s="138" t="s">
        <v>107</v>
      </c>
      <c r="C15" s="152">
        <v>332815</v>
      </c>
      <c r="D15" s="152">
        <v>21116</v>
      </c>
      <c r="E15" s="153">
        <v>-1311</v>
      </c>
      <c r="F15" s="152">
        <v>2359</v>
      </c>
      <c r="G15" s="153">
        <v>-155479</v>
      </c>
      <c r="H15" s="152">
        <v>199500</v>
      </c>
      <c r="I15" s="152">
        <v>711</v>
      </c>
      <c r="J15" s="152">
        <v>200211</v>
      </c>
    </row>
    <row r="16" spans="2:11" ht="9.75" customHeight="1" x14ac:dyDescent="0.2">
      <c r="B16" s="132" t="s">
        <v>0</v>
      </c>
      <c r="C16" s="144"/>
      <c r="D16" s="144"/>
      <c r="E16" s="145"/>
      <c r="F16" s="144"/>
      <c r="G16" s="144"/>
      <c r="H16" s="144"/>
      <c r="I16" s="144"/>
      <c r="J16" s="144"/>
    </row>
    <row r="17" spans="2:10" ht="12.75" customHeight="1" x14ac:dyDescent="0.2">
      <c r="B17" s="137" t="s">
        <v>108</v>
      </c>
      <c r="C17" s="144">
        <v>0</v>
      </c>
      <c r="D17" s="144">
        <v>0</v>
      </c>
      <c r="E17" s="145">
        <v>0</v>
      </c>
      <c r="F17" s="144">
        <v>0</v>
      </c>
      <c r="G17" s="144">
        <v>34244</v>
      </c>
      <c r="H17" s="144">
        <v>34244</v>
      </c>
      <c r="I17" s="144">
        <v>0</v>
      </c>
      <c r="J17" s="144">
        <v>34244</v>
      </c>
    </row>
    <row r="18" spans="2:10" ht="11.25" customHeight="1" thickBot="1" x14ac:dyDescent="0.25">
      <c r="B18" s="137" t="s">
        <v>109</v>
      </c>
      <c r="C18" s="146">
        <v>0</v>
      </c>
      <c r="D18" s="146">
        <v>0</v>
      </c>
      <c r="E18" s="147">
        <v>0</v>
      </c>
      <c r="F18" s="146">
        <v>3355</v>
      </c>
      <c r="G18" s="146">
        <v>0</v>
      </c>
      <c r="H18" s="146">
        <v>3355</v>
      </c>
      <c r="I18" s="146">
        <v>0</v>
      </c>
      <c r="J18" s="146">
        <v>3355</v>
      </c>
    </row>
    <row r="19" spans="2:10" ht="20.25" customHeight="1" thickBot="1" x14ac:dyDescent="0.25">
      <c r="B19" s="132" t="s">
        <v>110</v>
      </c>
      <c r="C19" s="146">
        <v>0</v>
      </c>
      <c r="D19" s="146">
        <v>0</v>
      </c>
      <c r="E19" s="146">
        <v>0</v>
      </c>
      <c r="F19" s="152">
        <v>3355</v>
      </c>
      <c r="G19" s="152">
        <v>34244</v>
      </c>
      <c r="H19" s="152">
        <v>37599</v>
      </c>
      <c r="I19" s="152">
        <v>0</v>
      </c>
      <c r="J19" s="152">
        <v>37599</v>
      </c>
    </row>
    <row r="20" spans="2:10" ht="12.75" customHeight="1" x14ac:dyDescent="0.2">
      <c r="B20" s="132"/>
      <c r="C20" s="148"/>
      <c r="D20" s="148"/>
      <c r="E20" s="148"/>
      <c r="F20" s="148"/>
      <c r="G20" s="148"/>
      <c r="H20" s="148"/>
      <c r="I20" s="148"/>
      <c r="J20" s="148"/>
    </row>
    <row r="21" spans="2:10" ht="11.25" customHeight="1" x14ac:dyDescent="0.2">
      <c r="B21" s="143" t="s">
        <v>125</v>
      </c>
      <c r="C21" s="148">
        <v>0</v>
      </c>
      <c r="D21" s="149">
        <v>-7</v>
      </c>
      <c r="E21" s="149">
        <v>-3127</v>
      </c>
      <c r="F21" s="148">
        <v>0</v>
      </c>
      <c r="G21" s="148">
        <v>0</v>
      </c>
      <c r="H21" s="149">
        <v>-3134</v>
      </c>
      <c r="I21" s="148">
        <v>0</v>
      </c>
      <c r="J21" s="149">
        <v>-3134</v>
      </c>
    </row>
    <row r="22" spans="2:10" ht="20.25" customHeight="1" x14ac:dyDescent="0.2">
      <c r="B22" s="143" t="s">
        <v>124</v>
      </c>
      <c r="C22" s="148">
        <v>0</v>
      </c>
      <c r="D22" s="148">
        <v>0</v>
      </c>
      <c r="E22" s="148">
        <v>0</v>
      </c>
      <c r="F22" s="148">
        <v>0</v>
      </c>
      <c r="G22" s="148">
        <v>228</v>
      </c>
      <c r="H22" s="149">
        <v>228</v>
      </c>
      <c r="I22" s="148">
        <v>-711</v>
      </c>
      <c r="J22" s="149">
        <v>-483</v>
      </c>
    </row>
    <row r="23" spans="2:10" ht="20.25" customHeight="1" x14ac:dyDescent="0.2">
      <c r="B23" s="143" t="s">
        <v>126</v>
      </c>
      <c r="C23" s="148">
        <v>0</v>
      </c>
      <c r="D23" s="148">
        <v>0</v>
      </c>
      <c r="E23" s="148">
        <v>0</v>
      </c>
      <c r="F23" s="148">
        <v>0</v>
      </c>
      <c r="G23" s="149">
        <v>-1998</v>
      </c>
      <c r="H23" s="149">
        <v>-1998</v>
      </c>
      <c r="I23" s="148">
        <v>0</v>
      </c>
      <c r="J23" s="149">
        <v>-1998</v>
      </c>
    </row>
    <row r="24" spans="2:10" ht="20.25" customHeight="1" x14ac:dyDescent="0.2">
      <c r="B24" s="143" t="s">
        <v>127</v>
      </c>
      <c r="C24" s="148">
        <v>0</v>
      </c>
      <c r="D24" s="148">
        <v>0</v>
      </c>
      <c r="E24" s="148">
        <v>0</v>
      </c>
      <c r="F24" s="148">
        <v>0</v>
      </c>
      <c r="G24" s="149">
        <v>-11376</v>
      </c>
      <c r="H24" s="149">
        <v>-11376</v>
      </c>
      <c r="I24" s="148">
        <v>0</v>
      </c>
      <c r="J24" s="149">
        <v>-11376</v>
      </c>
    </row>
    <row r="25" spans="2:10" ht="12" thickBot="1" x14ac:dyDescent="0.25">
      <c r="B25" s="132" t="s">
        <v>166</v>
      </c>
      <c r="C25" s="154">
        <v>332815</v>
      </c>
      <c r="D25" s="154">
        <v>21109</v>
      </c>
      <c r="E25" s="155">
        <v>-4438</v>
      </c>
      <c r="F25" s="154">
        <v>5714</v>
      </c>
      <c r="G25" s="155">
        <v>-134381</v>
      </c>
      <c r="H25" s="155">
        <v>220819</v>
      </c>
      <c r="I25" s="154">
        <v>0</v>
      </c>
      <c r="J25" s="154">
        <v>220819</v>
      </c>
    </row>
    <row r="26" spans="2:10" ht="12" thickTop="1" x14ac:dyDescent="0.2">
      <c r="E26" s="142"/>
    </row>
    <row r="37" spans="12:12" x14ac:dyDescent="0.2">
      <c r="L37" s="139" t="s">
        <v>115</v>
      </c>
    </row>
  </sheetData>
  <mergeCells count="2">
    <mergeCell ref="C10:G10"/>
    <mergeCell ref="I10:I1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view="pageBreakPreview" topLeftCell="A4" zoomScale="80" zoomScaleNormal="80" zoomScaleSheetLayoutView="80" workbookViewId="0">
      <selection activeCell="I29" sqref="I29"/>
    </sheetView>
  </sheetViews>
  <sheetFormatPr defaultColWidth="9.140625" defaultRowHeight="12.75" x14ac:dyDescent="0.2"/>
  <cols>
    <col min="1" max="1" width="4.7109375" style="42" customWidth="1"/>
    <col min="2" max="2" width="65" style="42" customWidth="1"/>
    <col min="3" max="3" width="16.5703125" style="42" customWidth="1"/>
    <col min="4" max="4" width="16.85546875" style="42" customWidth="1"/>
    <col min="5" max="5" width="17.5703125" style="42" customWidth="1"/>
    <col min="6" max="6" width="15.42578125" style="42" customWidth="1"/>
    <col min="7" max="7" width="12.28515625" style="42" customWidth="1"/>
    <col min="8" max="8" width="16.5703125" style="42" customWidth="1"/>
    <col min="9" max="9" width="13.28515625" style="42" customWidth="1"/>
    <col min="10" max="10" width="3.7109375" style="42" customWidth="1"/>
    <col min="11" max="11" width="13.28515625" style="42" bestFit="1" customWidth="1"/>
    <col min="12" max="12" width="12.140625" style="42" bestFit="1" customWidth="1"/>
    <col min="13" max="13" width="10.42578125" style="42" bestFit="1" customWidth="1"/>
    <col min="14" max="15" width="13.140625" style="42" bestFit="1" customWidth="1"/>
    <col min="16" max="16" width="10.42578125" style="42" bestFit="1" customWidth="1"/>
    <col min="17" max="17" width="13.140625" style="42" bestFit="1" customWidth="1"/>
    <col min="18" max="16384" width="9.140625" style="42"/>
  </cols>
  <sheetData>
    <row r="3" spans="2:10" x14ac:dyDescent="0.2">
      <c r="I3" s="1" t="str">
        <f>[1]BS!D1</f>
        <v xml:space="preserve">АО «ForteBank» </v>
      </c>
    </row>
    <row r="4" spans="2:10" x14ac:dyDescent="0.2">
      <c r="I4" s="2" t="s">
        <v>82</v>
      </c>
    </row>
    <row r="5" spans="2:10" x14ac:dyDescent="0.2">
      <c r="I5" s="2"/>
    </row>
    <row r="6" spans="2:10" x14ac:dyDescent="0.2">
      <c r="I6" s="2" t="s">
        <v>32</v>
      </c>
    </row>
    <row r="7" spans="2:10" x14ac:dyDescent="0.2">
      <c r="I7" s="2"/>
    </row>
    <row r="8" spans="2:10" x14ac:dyDescent="0.2">
      <c r="I8" s="2"/>
    </row>
    <row r="9" spans="2:10" x14ac:dyDescent="0.2">
      <c r="I9" s="2"/>
    </row>
    <row r="10" spans="2:10" ht="12.75" customHeight="1" x14ac:dyDescent="0.2">
      <c r="B10" s="43"/>
      <c r="C10" s="157" t="s">
        <v>58</v>
      </c>
      <c r="D10" s="157"/>
      <c r="E10" s="157"/>
      <c r="F10" s="157"/>
      <c r="G10" s="157"/>
      <c r="H10" s="158"/>
      <c r="I10" s="158"/>
      <c r="J10" s="44"/>
    </row>
    <row r="11" spans="2:10" ht="48" customHeight="1" x14ac:dyDescent="0.2">
      <c r="B11" s="43"/>
      <c r="C11" s="62" t="s">
        <v>59</v>
      </c>
      <c r="D11" s="62" t="s">
        <v>17</v>
      </c>
      <c r="E11" s="62" t="s">
        <v>74</v>
      </c>
      <c r="F11" s="62" t="s">
        <v>60</v>
      </c>
      <c r="G11" s="62" t="s">
        <v>61</v>
      </c>
      <c r="H11" s="62" t="s">
        <v>62</v>
      </c>
      <c r="I11" s="62" t="s">
        <v>63</v>
      </c>
      <c r="J11" s="45"/>
    </row>
    <row r="12" spans="2:10" ht="15" customHeight="1" x14ac:dyDescent="0.2">
      <c r="B12" s="43" t="s">
        <v>70</v>
      </c>
      <c r="C12" s="46">
        <v>331522</v>
      </c>
      <c r="D12" s="46">
        <v>21116</v>
      </c>
      <c r="E12" s="46">
        <v>598</v>
      </c>
      <c r="F12" s="46">
        <v>-159676</v>
      </c>
      <c r="G12" s="46">
        <f>SUM(C12:F12)</f>
        <v>193560</v>
      </c>
      <c r="H12" s="46">
        <v>641</v>
      </c>
      <c r="I12" s="46">
        <f>SUM(G12:H12)</f>
        <v>194201</v>
      </c>
      <c r="J12" s="45"/>
    </row>
    <row r="13" spans="2:10" x14ac:dyDescent="0.2">
      <c r="B13" s="43"/>
      <c r="C13" s="46"/>
      <c r="D13" s="46"/>
      <c r="E13" s="46"/>
      <c r="F13" s="46"/>
      <c r="G13" s="46"/>
      <c r="H13" s="46"/>
      <c r="I13" s="46"/>
      <c r="J13" s="45"/>
    </row>
    <row r="14" spans="2:10" x14ac:dyDescent="0.2">
      <c r="B14" s="42" t="s">
        <v>72</v>
      </c>
      <c r="E14" s="56">
        <v>288</v>
      </c>
      <c r="F14" s="75">
        <f>-13710-54</f>
        <v>-13764</v>
      </c>
      <c r="G14" s="46">
        <f>SUM(C14:F14)</f>
        <v>-13476</v>
      </c>
      <c r="H14" s="56">
        <v>0</v>
      </c>
      <c r="I14" s="46">
        <f>SUM(G14:H14)</f>
        <v>-13476</v>
      </c>
    </row>
    <row r="15" spans="2:10" x14ac:dyDescent="0.2">
      <c r="B15" s="47" t="s">
        <v>73</v>
      </c>
      <c r="C15" s="53">
        <v>0</v>
      </c>
      <c r="D15" s="53">
        <v>0</v>
      </c>
      <c r="E15" s="73">
        <v>2955</v>
      </c>
      <c r="F15" s="74">
        <f>-E15</f>
        <v>-2955</v>
      </c>
      <c r="G15" s="53">
        <f>SUM(C15:F15)</f>
        <v>0</v>
      </c>
      <c r="H15" s="74">
        <v>0</v>
      </c>
      <c r="I15" s="53">
        <f>SUM(G15:H15)</f>
        <v>0</v>
      </c>
      <c r="J15" s="45"/>
    </row>
    <row r="16" spans="2:10" ht="21" customHeight="1" x14ac:dyDescent="0.2">
      <c r="B16" s="43" t="s">
        <v>79</v>
      </c>
      <c r="C16" s="46">
        <f>SUM(C12:C15)</f>
        <v>331522</v>
      </c>
      <c r="D16" s="46">
        <f t="shared" ref="D16:I16" si="0">SUM(D12:D15)</f>
        <v>21116</v>
      </c>
      <c r="E16" s="46">
        <f t="shared" si="0"/>
        <v>3841</v>
      </c>
      <c r="F16" s="46">
        <f t="shared" si="0"/>
        <v>-176395</v>
      </c>
      <c r="G16" s="46">
        <f t="shared" si="0"/>
        <v>180084</v>
      </c>
      <c r="H16" s="46">
        <f t="shared" si="0"/>
        <v>641</v>
      </c>
      <c r="I16" s="46">
        <f t="shared" si="0"/>
        <v>180725</v>
      </c>
      <c r="J16" s="45"/>
    </row>
    <row r="17" spans="2:17" ht="9.75" customHeight="1" x14ac:dyDescent="0.2">
      <c r="B17" s="47"/>
      <c r="C17" s="46"/>
      <c r="D17" s="46"/>
      <c r="E17" s="59"/>
      <c r="F17" s="48"/>
      <c r="G17" s="46"/>
      <c r="H17" s="48"/>
      <c r="I17" s="46"/>
      <c r="J17" s="45"/>
    </row>
    <row r="18" spans="2:17" ht="15.75" customHeight="1" x14ac:dyDescent="0.2">
      <c r="B18" s="47" t="s">
        <v>64</v>
      </c>
      <c r="C18" s="46">
        <v>0</v>
      </c>
      <c r="D18" s="46">
        <v>0</v>
      </c>
      <c r="E18" s="46">
        <v>0</v>
      </c>
      <c r="F18" s="48">
        <v>22645</v>
      </c>
      <c r="G18" s="46">
        <f>SUM(C18:F18)</f>
        <v>22645</v>
      </c>
      <c r="H18" s="48">
        <v>57</v>
      </c>
      <c r="I18" s="46">
        <f>SUM(G18:H18)</f>
        <v>22702</v>
      </c>
      <c r="J18" s="45"/>
    </row>
    <row r="19" spans="2:17" ht="10.5" customHeight="1" x14ac:dyDescent="0.2">
      <c r="B19" s="47"/>
      <c r="C19" s="46"/>
      <c r="D19" s="46"/>
      <c r="E19" s="46"/>
      <c r="F19" s="48"/>
      <c r="G19" s="46"/>
      <c r="H19" s="48"/>
      <c r="I19" s="46"/>
      <c r="J19" s="45"/>
    </row>
    <row r="20" spans="2:17" ht="18" customHeight="1" x14ac:dyDescent="0.2">
      <c r="B20" s="43" t="s">
        <v>54</v>
      </c>
      <c r="C20" s="49"/>
      <c r="D20" s="49"/>
      <c r="E20" s="49"/>
      <c r="F20" s="49"/>
      <c r="G20" s="60"/>
      <c r="H20" s="49"/>
      <c r="I20" s="60"/>
      <c r="J20" s="45"/>
    </row>
    <row r="21" spans="2:17" ht="42" customHeight="1" x14ac:dyDescent="0.2">
      <c r="B21" s="32" t="s">
        <v>76</v>
      </c>
      <c r="C21" s="50">
        <v>0</v>
      </c>
      <c r="D21" s="50">
        <v>0</v>
      </c>
      <c r="E21" s="50">
        <v>-3019</v>
      </c>
      <c r="F21" s="50">
        <v>0</v>
      </c>
      <c r="G21" s="51">
        <f>SUM(C21:F21)</f>
        <v>-3019</v>
      </c>
      <c r="H21" s="50">
        <v>0</v>
      </c>
      <c r="I21" s="51">
        <f>SUM(G21:H21)</f>
        <v>-3019</v>
      </c>
      <c r="J21" s="45"/>
    </row>
    <row r="22" spans="2:17" ht="42" customHeight="1" x14ac:dyDescent="0.2">
      <c r="B22" s="32" t="s">
        <v>77</v>
      </c>
      <c r="C22" s="50">
        <v>0</v>
      </c>
      <c r="D22" s="50">
        <v>0</v>
      </c>
      <c r="E22" s="50">
        <v>1142</v>
      </c>
      <c r="F22" s="50">
        <v>0</v>
      </c>
      <c r="G22" s="51">
        <f>SUM(C22:F22)</f>
        <v>1142</v>
      </c>
      <c r="H22" s="50">
        <v>0</v>
      </c>
      <c r="I22" s="51">
        <f>SUM(G22:H22)</f>
        <v>1142</v>
      </c>
      <c r="J22" s="45"/>
    </row>
    <row r="23" spans="2:17" ht="42.75" customHeight="1" x14ac:dyDescent="0.2">
      <c r="B23" s="27" t="s">
        <v>80</v>
      </c>
      <c r="C23" s="50">
        <v>0</v>
      </c>
      <c r="D23" s="50">
        <v>0</v>
      </c>
      <c r="E23" s="50">
        <v>-877</v>
      </c>
      <c r="F23" s="50"/>
      <c r="G23" s="51">
        <f>SUM(C23:F23)</f>
        <v>-877</v>
      </c>
      <c r="H23" s="50">
        <v>0</v>
      </c>
      <c r="I23" s="51">
        <f>SUM(G23:H23)</f>
        <v>-877</v>
      </c>
      <c r="J23" s="45"/>
    </row>
    <row r="24" spans="2:17" ht="21" customHeight="1" thickBot="1" x14ac:dyDescent="0.25">
      <c r="B24" s="43" t="s">
        <v>65</v>
      </c>
      <c r="C24" s="52">
        <f t="shared" ref="C24:I24" si="1">SUM(C21:C23)</f>
        <v>0</v>
      </c>
      <c r="D24" s="52">
        <f t="shared" si="1"/>
        <v>0</v>
      </c>
      <c r="E24" s="52">
        <f>SUM(E21:E23)</f>
        <v>-2754</v>
      </c>
      <c r="F24" s="52">
        <f t="shared" si="1"/>
        <v>0</v>
      </c>
      <c r="G24" s="52">
        <f t="shared" si="1"/>
        <v>-2754</v>
      </c>
      <c r="H24" s="52">
        <f t="shared" si="1"/>
        <v>0</v>
      </c>
      <c r="I24" s="52">
        <f t="shared" si="1"/>
        <v>-2754</v>
      </c>
      <c r="J24" s="45"/>
    </row>
    <row r="25" spans="2:17" ht="23.25" customHeight="1" x14ac:dyDescent="0.2">
      <c r="B25" s="43" t="s">
        <v>66</v>
      </c>
      <c r="C25" s="53">
        <f t="shared" ref="C25:I25" si="2">C18+C24</f>
        <v>0</v>
      </c>
      <c r="D25" s="53">
        <f t="shared" si="2"/>
        <v>0</v>
      </c>
      <c r="E25" s="53">
        <f t="shared" si="2"/>
        <v>-2754</v>
      </c>
      <c r="F25" s="53">
        <f t="shared" si="2"/>
        <v>22645</v>
      </c>
      <c r="G25" s="53">
        <f t="shared" si="2"/>
        <v>19891</v>
      </c>
      <c r="H25" s="53">
        <f t="shared" si="2"/>
        <v>57</v>
      </c>
      <c r="I25" s="53">
        <f t="shared" si="2"/>
        <v>19948</v>
      </c>
      <c r="J25" s="45"/>
    </row>
    <row r="26" spans="2:17" ht="26.25" customHeight="1" x14ac:dyDescent="0.2">
      <c r="B26" s="15" t="s">
        <v>67</v>
      </c>
      <c r="C26" s="46"/>
      <c r="D26" s="46"/>
      <c r="E26" s="46"/>
      <c r="F26" s="46"/>
      <c r="G26" s="46"/>
      <c r="H26" s="48"/>
      <c r="I26" s="46"/>
      <c r="J26" s="45"/>
      <c r="K26" s="56"/>
      <c r="L26" s="56"/>
      <c r="M26" s="56"/>
      <c r="N26" s="56"/>
      <c r="O26" s="56"/>
      <c r="P26" s="56"/>
      <c r="Q26" s="56">
        <v>179826</v>
      </c>
    </row>
    <row r="27" spans="2:17" ht="15.75" customHeight="1" x14ac:dyDescent="0.2">
      <c r="B27" s="47" t="s">
        <v>68</v>
      </c>
      <c r="C27" s="48">
        <v>-18</v>
      </c>
      <c r="D27" s="48">
        <v>0</v>
      </c>
      <c r="E27" s="48">
        <v>0</v>
      </c>
      <c r="F27" s="48">
        <v>0</v>
      </c>
      <c r="G27" s="48">
        <f>SUM(C27:F27)</f>
        <v>-18</v>
      </c>
      <c r="H27" s="48">
        <v>0</v>
      </c>
      <c r="I27" s="46">
        <f>SUM(G27:H27)</f>
        <v>-18</v>
      </c>
      <c r="J27" s="45"/>
      <c r="K27" s="57"/>
      <c r="L27" s="57"/>
      <c r="M27" s="57"/>
      <c r="N27" s="57"/>
      <c r="O27" s="57"/>
      <c r="P27" s="57"/>
      <c r="Q27" s="57">
        <f>Q26-I25</f>
        <v>159878</v>
      </c>
    </row>
    <row r="28" spans="2:17" ht="15" customHeight="1" x14ac:dyDescent="0.2">
      <c r="B28" s="47" t="s">
        <v>39</v>
      </c>
      <c r="C28" s="48">
        <v>0</v>
      </c>
      <c r="D28" s="48">
        <v>0</v>
      </c>
      <c r="E28" s="48">
        <v>0</v>
      </c>
      <c r="F28" s="48">
        <v>-7748</v>
      </c>
      <c r="G28" s="48">
        <f>SUM(C28:F28)</f>
        <v>-7748</v>
      </c>
      <c r="H28" s="48">
        <v>0</v>
      </c>
      <c r="I28" s="46">
        <f>SUM(G28:H28)</f>
        <v>-7748</v>
      </c>
      <c r="J28" s="45"/>
    </row>
    <row r="29" spans="2:17" ht="13.5" thickBot="1" x14ac:dyDescent="0.25">
      <c r="B29" s="43" t="s">
        <v>81</v>
      </c>
      <c r="C29" s="54">
        <f t="shared" ref="C29:I29" si="3">C12+SUM(C25:C28)+SUM(C14:C15)</f>
        <v>331504</v>
      </c>
      <c r="D29" s="54">
        <f t="shared" si="3"/>
        <v>21116</v>
      </c>
      <c r="E29" s="54">
        <f t="shared" si="3"/>
        <v>1087</v>
      </c>
      <c r="F29" s="54">
        <f t="shared" si="3"/>
        <v>-161498</v>
      </c>
      <c r="G29" s="54">
        <f t="shared" si="3"/>
        <v>192209</v>
      </c>
      <c r="H29" s="54">
        <f t="shared" si="3"/>
        <v>698</v>
      </c>
      <c r="I29" s="54">
        <f t="shared" si="3"/>
        <v>192907</v>
      </c>
      <c r="J29" s="45"/>
      <c r="K29" s="56"/>
      <c r="L29" s="56"/>
      <c r="M29" s="56"/>
      <c r="N29" s="56"/>
      <c r="O29" s="56"/>
    </row>
    <row r="30" spans="2:17" ht="13.5" thickTop="1" x14ac:dyDescent="0.2">
      <c r="C30" s="55"/>
      <c r="D30" s="55"/>
      <c r="E30" s="55"/>
      <c r="F30" s="55"/>
      <c r="G30" s="55"/>
      <c r="H30" s="55"/>
      <c r="I30" s="55"/>
      <c r="K30" s="57"/>
      <c r="L30" s="57"/>
      <c r="M30" s="57"/>
      <c r="N30" s="57"/>
      <c r="O30" s="57"/>
      <c r="P30" s="57"/>
    </row>
    <row r="33" spans="2:16" x14ac:dyDescent="0.2">
      <c r="K33" s="56">
        <f>BS!D34</f>
        <v>332815</v>
      </c>
      <c r="L33" s="56">
        <f>BS!D35</f>
        <v>21109</v>
      </c>
      <c r="M33" s="56">
        <f>BS!D37</f>
        <v>5858</v>
      </c>
      <c r="N33" s="56">
        <f>BS!D38</f>
        <v>-126392</v>
      </c>
      <c r="O33" s="56">
        <f>[2]BS!E38</f>
        <v>193560</v>
      </c>
      <c r="P33" s="42">
        <f>[2]BS!E40</f>
        <v>641</v>
      </c>
    </row>
    <row r="34" spans="2:16" x14ac:dyDescent="0.2">
      <c r="K34" s="56"/>
      <c r="L34" s="56"/>
      <c r="M34" s="56"/>
      <c r="N34" s="56"/>
      <c r="O34" s="56"/>
    </row>
    <row r="35" spans="2:16" x14ac:dyDescent="0.2">
      <c r="K35" s="56"/>
      <c r="L35" s="56"/>
      <c r="M35" s="56"/>
      <c r="N35" s="56"/>
      <c r="O35" s="56"/>
    </row>
    <row r="36" spans="2:16" x14ac:dyDescent="0.2">
      <c r="B36" s="11" t="s">
        <v>33</v>
      </c>
      <c r="E36" s="11" t="s">
        <v>69</v>
      </c>
      <c r="K36" s="57">
        <f t="shared" ref="K36:P36" si="4">K33-C12</f>
        <v>1293</v>
      </c>
      <c r="L36" s="57">
        <f t="shared" si="4"/>
        <v>-7</v>
      </c>
      <c r="M36" s="57">
        <f t="shared" si="4"/>
        <v>5260</v>
      </c>
      <c r="N36" s="57">
        <f t="shared" si="4"/>
        <v>33284</v>
      </c>
      <c r="O36" s="57">
        <f t="shared" si="4"/>
        <v>0</v>
      </c>
      <c r="P36" s="57">
        <f t="shared" si="4"/>
        <v>0</v>
      </c>
    </row>
    <row r="37" spans="2:16" x14ac:dyDescent="0.2">
      <c r="B37" s="12" t="str">
        <f>[2]BS!B58</f>
        <v>Г. Андроникашвили</v>
      </c>
      <c r="C37" s="3"/>
      <c r="D37" s="4"/>
      <c r="E37" s="12" t="str">
        <f>[2]BS!E58</f>
        <v xml:space="preserve">Е. Етекбаева </v>
      </c>
    </row>
    <row r="38" spans="2:16" x14ac:dyDescent="0.2">
      <c r="B38" s="13" t="str">
        <f>[2]BS!B59</f>
        <v>Председатель Правления</v>
      </c>
      <c r="C38" s="3"/>
      <c r="D38" s="4"/>
      <c r="E38" s="14" t="str">
        <f>[2]BS!E59</f>
        <v>Главный бухгалтер</v>
      </c>
    </row>
    <row r="39" spans="2:16" x14ac:dyDescent="0.2">
      <c r="B39" s="13"/>
      <c r="C39" s="3"/>
      <c r="D39" s="4"/>
      <c r="E39" s="14"/>
    </row>
  </sheetData>
  <mergeCells count="2">
    <mergeCell ref="C10:G10"/>
    <mergeCell ref="H10:I10"/>
  </mergeCells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13</vt:i4>
      </vt:variant>
    </vt:vector>
  </HeadingPairs>
  <TitlesOfParts>
    <vt:vector size="19" baseType="lpstr">
      <vt:lpstr>PL</vt:lpstr>
      <vt:lpstr>BS</vt:lpstr>
      <vt:lpstr>CFS</vt:lpstr>
      <vt:lpstr>SCE_3кв. 2020</vt:lpstr>
      <vt:lpstr>SCE_3 кв. 2019</vt:lpstr>
      <vt:lpstr>SCE_2018</vt:lpstr>
      <vt:lpstr>BS!BalanceSheet</vt:lpstr>
      <vt:lpstr>CFS!CashFlows</vt:lpstr>
      <vt:lpstr>CFS!OLE_LINK10</vt:lpstr>
      <vt:lpstr>BS!OLE_LINK16</vt:lpstr>
      <vt:lpstr>BS!OLE_LINK17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SCE_2018!Область_печати</vt:lpstr>
      <vt:lpstr>'SCE_3 кв. 2019'!Область_печати</vt:lpstr>
      <vt:lpstr>'SCE_3кв.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Bilyalova, Bakyt (Fortebank)</cp:lastModifiedBy>
  <cp:lastPrinted>2020-05-12T10:09:25Z</cp:lastPrinted>
  <dcterms:created xsi:type="dcterms:W3CDTF">2016-08-11T09:26:21Z</dcterms:created>
  <dcterms:modified xsi:type="dcterms:W3CDTF">2020-11-05T10:51:26Z</dcterms:modified>
</cp:coreProperties>
</file>