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gulim.torgeyeva\Desktop\Торгеева Г\11. Консолидация и Kase\Консолидация 1 кв. 2025\1 кв 2025\"/>
    </mc:Choice>
  </mc:AlternateContent>
  <xr:revisionPtr revIDLastSave="0" documentId="13_ncr:1_{640B58D5-4BE7-4008-BE56-B468F337A291}" xr6:coauthVersionLast="47" xr6:coauthVersionMax="47" xr10:uidLastSave="{00000000-0000-0000-0000-000000000000}"/>
  <bookViews>
    <workbookView xWindow="-120" yWindow="-120" windowWidth="29040" windowHeight="15720" tabRatio="788" firstSheet="1" activeTab="1" xr2:uid="{00000000-000D-0000-FFFF-FFFF00000000}"/>
  </bookViews>
  <sheets>
    <sheet name="FOREX" sheetId="28" r:id="rId1"/>
    <sheet name="ББ" sheetId="4" r:id="rId2"/>
    <sheet name="ОПУ" sheetId="7" r:id="rId3"/>
    <sheet name="ИК" sheetId="9" r:id="rId4"/>
    <sheet name="ДДС" sheetId="27" r:id="rId5"/>
  </sheets>
  <externalReferences>
    <externalReference r:id="rId6"/>
  </externalReferences>
  <definedNames>
    <definedName name="__COS98" localSheetId="0" hidden="1">{#N/A,#N/A,FALSE,"Aging Summary";#N/A,#N/A,FALSE,"Ratio Analysis";#N/A,#N/A,FALSE,"Test 120 Day Accts";#N/A,#N/A,FALSE,"Tickmarks"}</definedName>
    <definedName name="__COS98" localSheetId="4" hidden="1">{#N/A,#N/A,FALSE,"Aging Summary";#N/A,#N/A,FALSE,"Ratio Analysis";#N/A,#N/A,FALSE,"Test 120 Day Accts";#N/A,#N/A,FALSE,"Tickmarks"}</definedName>
    <definedName name="__COS98" hidden="1">{#N/A,#N/A,FALSE,"Aging Summary";#N/A,#N/A,FALSE,"Ratio Analysis";#N/A,#N/A,FALSE,"Test 120 Day Accts";#N/A,#N/A,FALSE,"Tickmarks"}</definedName>
    <definedName name="__COS98_1" localSheetId="0" hidden="1">{#N/A,#N/A,FALSE,"Aging Summary";#N/A,#N/A,FALSE,"Ratio Analysis";#N/A,#N/A,FALSE,"Test 120 Day Accts";#N/A,#N/A,FALSE,"Tickmarks"}</definedName>
    <definedName name="__COS98_1" localSheetId="4" hidden="1">{#N/A,#N/A,FALSE,"Aging Summary";#N/A,#N/A,FALSE,"Ratio Analysis";#N/A,#N/A,FALSE,"Test 120 Day Accts";#N/A,#N/A,FALSE,"Tickmarks"}</definedName>
    <definedName name="__COS98_1" hidden="1">{#N/A,#N/A,FALSE,"Aging Summary";#N/A,#N/A,FALSE,"Ratio Analysis";#N/A,#N/A,FALSE,"Test 120 Day Accts";#N/A,#N/A,FALSE,"Tickmarks"}</definedName>
    <definedName name="_COS98" localSheetId="0" hidden="1">{#N/A,#N/A,FALSE,"Aging Summary";#N/A,#N/A,FALSE,"Ratio Analysis";#N/A,#N/A,FALSE,"Test 120 Day Accts";#N/A,#N/A,FALSE,"Tickmarks"}</definedName>
    <definedName name="_COS98" localSheetId="4" hidden="1">{#N/A,#N/A,FALSE,"Aging Summary";#N/A,#N/A,FALSE,"Ratio Analysis";#N/A,#N/A,FALSE,"Test 120 Day Accts";#N/A,#N/A,FALSE,"Tickmarks"}</definedName>
    <definedName name="_COS98" hidden="1">{#N/A,#N/A,FALSE,"Aging Summary";#N/A,#N/A,FALSE,"Ratio Analysis";#N/A,#N/A,FALSE,"Test 120 Day Accts";#N/A,#N/A,FALSE,"Tickmarks"}</definedName>
    <definedName name="_COS98_1" localSheetId="0" hidden="1">{#N/A,#N/A,FALSE,"Aging Summary";#N/A,#N/A,FALSE,"Ratio Analysis";#N/A,#N/A,FALSE,"Test 120 Day Accts";#N/A,#N/A,FALSE,"Tickmarks"}</definedName>
    <definedName name="_COS98_1" localSheetId="4" hidden="1">{#N/A,#N/A,FALSE,"Aging Summary";#N/A,#N/A,FALSE,"Ratio Analysis";#N/A,#N/A,FALSE,"Test 120 Day Accts";#N/A,#N/A,FALSE,"Tickmarks"}</definedName>
    <definedName name="_COS98_1" hidden="1">{#N/A,#N/A,FALSE,"Aging Summary";#N/A,#N/A,FALSE,"Ratio Analysis";#N/A,#N/A,FALSE,"Test 120 Day Accts";#N/A,#N/A,FALSE,"Tickmarks"}</definedName>
    <definedName name="_Fill" hidden="1">#REF!</definedName>
    <definedName name="_Regression_Out" hidden="1">#REF!</definedName>
    <definedName name="_Regression_X" hidden="1">#REF!</definedName>
    <definedName name="_Regression_Y" hidden="1">#REF!</definedName>
    <definedName name="AS2DocOpenMode" hidden="1">"AS2DocumentEdit"</definedName>
    <definedName name="AS2HasNoAutoHeaderFooter" hidden="1">" "</definedName>
    <definedName name="AS2NamedRange" hidden="1">13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cccccccccccccccc" localSheetId="0" hidden="1">{#N/A,#N/A,FALSE,"Aging Summary";#N/A,#N/A,FALSE,"Ratio Analysis";#N/A,#N/A,FALSE,"Test 120 Day Accts";#N/A,#N/A,FALSE,"Tickmarks"}</definedName>
    <definedName name="cccccccccccccccc" localSheetId="4" hidden="1">{#N/A,#N/A,FALSE,"Aging Summary";#N/A,#N/A,FALSE,"Ratio Analysis";#N/A,#N/A,FALSE,"Test 120 Day Accts";#N/A,#N/A,FALSE,"Tickmarks"}</definedName>
    <definedName name="cccccccccccccccc" hidden="1">{#N/A,#N/A,FALSE,"Aging Summary";#N/A,#N/A,FALSE,"Ratio Analysis";#N/A,#N/A,FALSE,"Test 120 Day Accts";#N/A,#N/A,FALSE,"Tickmarks"}</definedName>
    <definedName name="cccccccccccccccc_1" localSheetId="0" hidden="1">{#N/A,#N/A,FALSE,"Aging Summary";#N/A,#N/A,FALSE,"Ratio Analysis";#N/A,#N/A,FALSE,"Test 120 Day Accts";#N/A,#N/A,FALSE,"Tickmarks"}</definedName>
    <definedName name="cccccccccccccccc_1" localSheetId="4" hidden="1">{#N/A,#N/A,FALSE,"Aging Summary";#N/A,#N/A,FALSE,"Ratio Analysis";#N/A,#N/A,FALSE,"Test 120 Day Accts";#N/A,#N/A,FALSE,"Tickmarks"}</definedName>
    <definedName name="cccccccccccccccc_1" hidden="1">{#N/A,#N/A,FALSE,"Aging Summary";#N/A,#N/A,FALSE,"Ratio Analysis";#N/A,#N/A,FALSE,"Test 120 Day Accts";#N/A,#N/A,FALSE,"Tickmarks"}</definedName>
    <definedName name="COS" localSheetId="0" hidden="1">{#N/A,#N/A,FALSE,"Aging Summary";#N/A,#N/A,FALSE,"Ratio Analysis";#N/A,#N/A,FALSE,"Test 120 Day Accts";#N/A,#N/A,FALSE,"Tickmarks"}</definedName>
    <definedName name="COS" localSheetId="4" hidden="1">{#N/A,#N/A,FALSE,"Aging Summary";#N/A,#N/A,FALSE,"Ratio Analysis";#N/A,#N/A,FALSE,"Test 120 Day Accts";#N/A,#N/A,FALSE,"Tickmarks"}</definedName>
    <definedName name="COS" hidden="1">{#N/A,#N/A,FALSE,"Aging Summary";#N/A,#N/A,FALSE,"Ratio Analysis";#N/A,#N/A,FALSE,"Test 120 Day Accts";#N/A,#N/A,FALSE,"Tickmarks"}</definedName>
    <definedName name="COS_1" localSheetId="0" hidden="1">{#N/A,#N/A,FALSE,"Aging Summary";#N/A,#N/A,FALSE,"Ratio Analysis";#N/A,#N/A,FALSE,"Test 120 Day Accts";#N/A,#N/A,FALSE,"Tickmarks"}</definedName>
    <definedName name="COS_1" localSheetId="4" hidden="1">{#N/A,#N/A,FALSE,"Aging Summary";#N/A,#N/A,FALSE,"Ratio Analysis";#N/A,#N/A,FALSE,"Test 120 Day Accts";#N/A,#N/A,FALSE,"Tickmarks"}</definedName>
    <definedName name="COS_1" hidden="1">{#N/A,#N/A,FALSE,"Aging Summary";#N/A,#N/A,FALSE,"Ratio Analysis";#N/A,#N/A,FALSE,"Test 120 Day Accts";#N/A,#N/A,FALSE,"Tickmarks"}</definedName>
    <definedName name="Coss" localSheetId="0" hidden="1">{#N/A,#N/A,FALSE,"Aging Summary";#N/A,#N/A,FALSE,"Ratio Analysis";#N/A,#N/A,FALSE,"Test 120 Day Accts";#N/A,#N/A,FALSE,"Tickmarks"}</definedName>
    <definedName name="Coss" localSheetId="4" hidden="1">{#N/A,#N/A,FALSE,"Aging Summary";#N/A,#N/A,FALSE,"Ratio Analysis";#N/A,#N/A,FALSE,"Test 120 Day Accts";#N/A,#N/A,FALSE,"Tickmarks"}</definedName>
    <definedName name="Coss" hidden="1">{#N/A,#N/A,FALSE,"Aging Summary";#N/A,#N/A,FALSE,"Ratio Analysis";#N/A,#N/A,FALSE,"Test 120 Day Accts";#N/A,#N/A,FALSE,"Tickmarks"}</definedName>
    <definedName name="Coss_1" localSheetId="0" hidden="1">{#N/A,#N/A,FALSE,"Aging Summary";#N/A,#N/A,FALSE,"Ratio Analysis";#N/A,#N/A,FALSE,"Test 120 Day Accts";#N/A,#N/A,FALSE,"Tickmarks"}</definedName>
    <definedName name="Coss_1" localSheetId="4" hidden="1">{#N/A,#N/A,FALSE,"Aging Summary";#N/A,#N/A,FALSE,"Ratio Analysis";#N/A,#N/A,FALSE,"Test 120 Day Accts";#N/A,#N/A,FALSE,"Tickmarks"}</definedName>
    <definedName name="Coss_1" hidden="1">{#N/A,#N/A,FALSE,"Aging Summary";#N/A,#N/A,FALSE,"Ratio Analysis";#N/A,#N/A,FALSE,"Test 120 Day Accts";#N/A,#N/A,FALSE,"Tickmarks"}</definedName>
    <definedName name="dana" hidden="1">"AS2DocumentBrowse"</definedName>
    <definedName name="ee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ee" localSheetId="4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ee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ee_1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ee_1" localSheetId="4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ee_1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gggggggggggggggg" hidden="1">149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"03/14/2016 09:05:37"</definedName>
    <definedName name="IQ_QTD" hidden="1">750000</definedName>
    <definedName name="IQ_TODAY" hidden="1">0</definedName>
    <definedName name="IQ_YTDMONTH" hidden="1">130000</definedName>
    <definedName name="jjj" hidden="1">#REF!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pp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pp" localSheetId="4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pp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pp_1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pp_1" localSheetId="4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pp_1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q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q" localSheetId="4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q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q_1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q_1" localSheetId="4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q_1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rrrrrrrr" localSheetId="0" hidden="1">{#N/A,#N/A,FALSE,"Aging Summary";#N/A,#N/A,FALSE,"Ratio Analysis";#N/A,#N/A,FALSE,"Test 120 Day Accts";#N/A,#N/A,FALSE,"Tickmarks"}</definedName>
    <definedName name="rrrrrrrr" localSheetId="4" hidden="1">{#N/A,#N/A,FALSE,"Aging Summary";#N/A,#N/A,FALSE,"Ratio Analysis";#N/A,#N/A,FALSE,"Test 120 Day Accts";#N/A,#N/A,FALSE,"Tickmarks"}</definedName>
    <definedName name="rrrrrrrr" hidden="1">{#N/A,#N/A,FALSE,"Aging Summary";#N/A,#N/A,FALSE,"Ratio Analysis";#N/A,#N/A,FALSE,"Test 120 Day Accts";#N/A,#N/A,FALSE,"Tickmarks"}</definedName>
    <definedName name="rrrrrrrr_1" localSheetId="0" hidden="1">{#N/A,#N/A,FALSE,"Aging Summary";#N/A,#N/A,FALSE,"Ratio Analysis";#N/A,#N/A,FALSE,"Test 120 Day Accts";#N/A,#N/A,FALSE,"Tickmarks"}</definedName>
    <definedName name="rrrrrrrr_1" localSheetId="4" hidden="1">{#N/A,#N/A,FALSE,"Aging Summary";#N/A,#N/A,FALSE,"Ratio Analysis";#N/A,#N/A,FALSE,"Test 120 Day Accts";#N/A,#N/A,FALSE,"Tickmarks"}</definedName>
    <definedName name="rrrrrrrr_1" hidden="1">{#N/A,#N/A,FALSE,"Aging Summary";#N/A,#N/A,FALSE,"Ratio Analysis";#N/A,#N/A,FALSE,"Test 120 Day Accts";#N/A,#N/A,FALSE,"Tickmarks"}</definedName>
    <definedName name="Sales" localSheetId="0" hidden="1">{#N/A,#N/A,FALSE,"Aging Summary";#N/A,#N/A,FALSE,"Ratio Analysis";#N/A,#N/A,FALSE,"Test 120 Day Accts";#N/A,#N/A,FALSE,"Tickmarks"}</definedName>
    <definedName name="Sales" localSheetId="4" hidden="1">{#N/A,#N/A,FALSE,"Aging Summary";#N/A,#N/A,FALSE,"Ratio Analysis";#N/A,#N/A,FALSE,"Test 120 Day Accts";#N/A,#N/A,FALSE,"Tickmarks"}</definedName>
    <definedName name="Sales" hidden="1">{#N/A,#N/A,FALSE,"Aging Summary";#N/A,#N/A,FALSE,"Ratio Analysis";#N/A,#N/A,FALSE,"Test 120 Day Accts";#N/A,#N/A,FALSE,"Tickmarks"}</definedName>
    <definedName name="Sales_1" localSheetId="0" hidden="1">{#N/A,#N/A,FALSE,"Aging Summary";#N/A,#N/A,FALSE,"Ratio Analysis";#N/A,#N/A,FALSE,"Test 120 Day Accts";#N/A,#N/A,FALSE,"Tickmarks"}</definedName>
    <definedName name="Sales_1" localSheetId="4" hidden="1">{#N/A,#N/A,FALSE,"Aging Summary";#N/A,#N/A,FALSE,"Ratio Analysis";#N/A,#N/A,FALSE,"Test 120 Day Accts";#N/A,#N/A,FALSE,"Tickmarks"}</definedName>
    <definedName name="Sales_1" hidden="1">{#N/A,#N/A,FALSE,"Aging Summary";#N/A,#N/A,FALSE,"Ratio Analysis";#N/A,#N/A,FALSE,"Test 120 Day Accts";#N/A,#N/A,FALSE,"Tickmarks"}</definedName>
    <definedName name="SAPBEXrevision" hidden="1">59</definedName>
    <definedName name="SAPBEXsysID" hidden="1">"PBW"</definedName>
    <definedName name="SAPBEXwbID" hidden="1">"4K3ERGH3RF3SF3I2DFQDXMD7Z"</definedName>
    <definedName name="sdfdsf" localSheetId="0" hidden="1">{#N/A,#N/A,FALSE,"Aging Summary";#N/A,#N/A,FALSE,"Ratio Analysis";#N/A,#N/A,FALSE,"Test 120 Day Accts";#N/A,#N/A,FALSE,"Tickmarks"}</definedName>
    <definedName name="sdfdsf" localSheetId="4" hidden="1">{#N/A,#N/A,FALSE,"Aging Summary";#N/A,#N/A,FALSE,"Ratio Analysis";#N/A,#N/A,FALSE,"Test 120 Day Accts";#N/A,#N/A,FALSE,"Tickmarks"}</definedName>
    <definedName name="sdfdsf" hidden="1">{#N/A,#N/A,FALSE,"Aging Summary";#N/A,#N/A,FALSE,"Ratio Analysis";#N/A,#N/A,FALSE,"Test 120 Day Accts";#N/A,#N/A,FALSE,"Tickmarks"}</definedName>
    <definedName name="sdfdsf_1" localSheetId="0" hidden="1">{#N/A,#N/A,FALSE,"Aging Summary";#N/A,#N/A,FALSE,"Ratio Analysis";#N/A,#N/A,FALSE,"Test 120 Day Accts";#N/A,#N/A,FALSE,"Tickmarks"}</definedName>
    <definedName name="sdfdsf_1" localSheetId="4" hidden="1">{#N/A,#N/A,FALSE,"Aging Summary";#N/A,#N/A,FALSE,"Ratio Analysis";#N/A,#N/A,FALSE,"Test 120 Day Accts";#N/A,#N/A,FALSE,"Tickmarks"}</definedName>
    <definedName name="sdfdsf_1" hidden="1">{#N/A,#N/A,FALSE,"Aging Summary";#N/A,#N/A,FALSE,"Ratio Analysis";#N/A,#N/A,FALSE,"Test 120 Day Accts";#N/A,#N/A,FALSE,"Tickmarks"}</definedName>
    <definedName name="TextRefCopyRangeCount" hidden="1">40</definedName>
    <definedName name="trcrc" hidden="1">172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4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localSheetId="0" hidden="1">{#N/A,#N/A,FALSE,"Aging Summary";#N/A,#N/A,FALSE,"Ratio Analysis";#N/A,#N/A,FALSE,"Test 120 Day Accts";#N/A,#N/A,FALSE,"Tickmarks"}</definedName>
    <definedName name="wrn.Aging._.and._.Trend._.Analysis._1" localSheetId="4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lh97.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h97." localSheetId="4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h97._1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h97._1" localSheetId="4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h97._1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Исполнение._.сметы._.затрат." localSheetId="0" hidden="1">{#N/A,#N/A,FALSE,"Лист15"}</definedName>
    <definedName name="wrn.Исполнение._.сметы._.затрат." localSheetId="4" hidden="1">{#N/A,#N/A,FALSE,"Лист15"}</definedName>
    <definedName name="wrn.Исполнение._.сметы._.затрат." hidden="1">{#N/A,#N/A,FALSE,"Лист15"}</definedName>
    <definedName name="wrn.Исполнение._.сметы._.затрат._1" localSheetId="0" hidden="1">{#N/A,#N/A,FALSE,"Лист15"}</definedName>
    <definedName name="wrn.Исполнение._.сметы._.затрат._1" localSheetId="4" hidden="1">{#N/A,#N/A,FALSE,"Лист15"}</definedName>
    <definedName name="wrn.Исполнение._.сметы._.затрат._1" hidden="1">{#N/A,#N/A,FALSE,"Лист15"}</definedName>
    <definedName name="wrn.Исполнение._.смкты._.затарат." localSheetId="0" hidden="1">{#N/A,#N/A,FALSE,"Лист15"}</definedName>
    <definedName name="wrn.Исполнение._.смкты._.затарат." localSheetId="4" hidden="1">{#N/A,#N/A,FALSE,"Лист15"}</definedName>
    <definedName name="wrn.Исполнение._.смкты._.затарат." hidden="1">{#N/A,#N/A,FALSE,"Лист15"}</definedName>
    <definedName name="wrn.Исполнение._.смкты._.затарат._1" localSheetId="0" hidden="1">{#N/A,#N/A,FALSE,"Лист15"}</definedName>
    <definedName name="wrn.Исполнение._.смкты._.затарат._1" localSheetId="4" hidden="1">{#N/A,#N/A,FALSE,"Лист15"}</definedName>
    <definedName name="wrn.Исполнение._.смкты._.затарат._1" hidden="1">{#N/A,#N/A,FALSE,"Лист15"}</definedName>
    <definedName name="ww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w" localSheetId="4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w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w_1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w_1" localSheetId="4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w_1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XREF_COLUMN_1" hidden="1">#REF!</definedName>
    <definedName name="XREF_COLUMN_11" hidden="1">#REF!</definedName>
    <definedName name="XREF_COLUMN_12" hidden="1">#REF!</definedName>
    <definedName name="XREF_COLUMN_13" hidden="1">#REF!</definedName>
    <definedName name="XREF_COLUMN_2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lumnsCount" hidden="1">2</definedName>
    <definedName name="XRefCopy1" hidden="1">#REF!</definedName>
    <definedName name="XRefCopy10" hidden="1">#REF!</definedName>
    <definedName name="XRefCopy10Row" hidden="1">#REF!</definedName>
    <definedName name="XRefCopy11" hidden="1">#REF!</definedName>
    <definedName name="XRefCopy111" hidden="1">#REF!</definedName>
    <definedName name="XRefCopy113" hidden="1">#REF!</definedName>
    <definedName name="XRefCopy11Row" hidden="1">#REF!</definedName>
    <definedName name="XRefCopy12" hidden="1">#REF!</definedName>
    <definedName name="XRefCopy13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5Row" hidden="1">#REF!</definedName>
    <definedName name="XRefCopy26Row" hidden="1">#REF!</definedName>
    <definedName name="XRefCopy27" hidden="1">#REF!</definedName>
    <definedName name="XRefCopy27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#REF!</definedName>
    <definedName name="XRefCopy30Row" hidden="1">#REF!</definedName>
    <definedName name="XRefCopy31Row" hidden="1">#REF!</definedName>
    <definedName name="XRefCopy32Row" hidden="1">#REF!</definedName>
    <definedName name="XRefCopy33Row" hidden="1">#REF!</definedName>
    <definedName name="XRefCopy34Row" hidden="1">#REF!</definedName>
    <definedName name="XRefCopy35Row" hidden="1">#REF!</definedName>
    <definedName name="XRefCopy36Row" hidden="1">#REF!</definedName>
    <definedName name="XRefCopy37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Row" hidden="1">#REF!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4" hidden="1">#REF!</definedName>
    <definedName name="XRefCopy4Row" hidden="1">#REF!</definedName>
    <definedName name="XRefCopy5" hidden="1">#REF!</definedName>
    <definedName name="XRefCopy5Row" hidden="1">#REF!</definedName>
    <definedName name="XRefCopy6" hidden="1">#REF!</definedName>
    <definedName name="XRefCopy62Row" hidden="1">#REF!</definedName>
    <definedName name="XRefCopy6Row" hidden="1">#REF!</definedName>
    <definedName name="XRefCopy7" hidden="1">#REF!</definedName>
    <definedName name="XRefCopy77Row" hidden="1">#REF!</definedName>
    <definedName name="XRefCopy7Row" hidden="1">#REF!</definedName>
    <definedName name="XRefCopy8" hidden="1">#REF!</definedName>
    <definedName name="XRefCopy8Row" hidden="1">#REF!</definedName>
    <definedName name="XRefCopy9" hidden="1">#REF!</definedName>
    <definedName name="XRefCopy9Row" hidden="1">#REF!</definedName>
    <definedName name="XRefCopyRangeCount" hidden="1">2</definedName>
    <definedName name="XRefPaste1" hidden="1">#REF!</definedName>
    <definedName name="XRefPaste10" hidden="1">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0Row" hidden="1">#REF!</definedName>
    <definedName name="XRefPaste21" hidden="1">#REF!</definedName>
    <definedName name="XRefPaste21Row" hidden="1">#REF!</definedName>
    <definedName name="XRefPaste22" hidden="1">#REF!</definedName>
    <definedName name="XRefPaste22Row" hidden="1">#REF!</definedName>
    <definedName name="XRefPaste23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4Row" hidden="1">#REF!</definedName>
    <definedName name="XRefPaste36" hidden="1">#REF!</definedName>
    <definedName name="XRefPaste36Row" hidden="1">#REF!</definedName>
    <definedName name="XRefPaste37Row" hidden="1">#REF!</definedName>
    <definedName name="XRefPaste3Row" hidden="1">#REF!</definedName>
    <definedName name="XRefPaste4" hidden="1">#REF!</definedName>
    <definedName name="XRefPaste44Row" hidden="1">#REF!</definedName>
    <definedName name="XRefPaste48" hidden="1">#REF!</definedName>
    <definedName name="XRefPaste48Row" hidden="1">#REF!</definedName>
    <definedName name="XRefPaste4Row" hidden="1">#REF!</definedName>
    <definedName name="XRefPaste5" hidden="1">#REF!</definedName>
    <definedName name="XRefPaste51" hidden="1">#REF!</definedName>
    <definedName name="XRefPaste51Row" hidden="1">#REF!</definedName>
    <definedName name="XRefPaste5Row" hidden="1">#REF!</definedName>
    <definedName name="XRefPaste6" hidden="1">#REF!</definedName>
    <definedName name="XRefPaste6Row" hidden="1">#REF!</definedName>
    <definedName name="XRefPaste7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Row" hidden="1">#REF!</definedName>
    <definedName name="XRefPasteRangeCount" hidden="1">1</definedName>
    <definedName name="zzzzzzzzzzzzzzzzzzzzzzzzzzzzzzzz" hidden="1">149</definedName>
    <definedName name="апр" localSheetId="0" hidden="1">{#N/A,#N/A,FALSE,"Лист15"}</definedName>
    <definedName name="апр" localSheetId="4" hidden="1">{#N/A,#N/A,FALSE,"Лист15"}</definedName>
    <definedName name="апр" hidden="1">{#N/A,#N/A,FALSE,"Лист15"}</definedName>
    <definedName name="апр_1" localSheetId="0" hidden="1">{#N/A,#N/A,FALSE,"Лист15"}</definedName>
    <definedName name="апр_1" localSheetId="4" hidden="1">{#N/A,#N/A,FALSE,"Лист15"}</definedName>
    <definedName name="апр_1" hidden="1">{#N/A,#N/A,FALSE,"Лист15"}</definedName>
    <definedName name="ара" localSheetId="0" hidden="1">{#N/A,#N/A,FALSE,"Лист15"}</definedName>
    <definedName name="ара" localSheetId="4" hidden="1">{#N/A,#N/A,FALSE,"Лист15"}</definedName>
    <definedName name="ара" hidden="1">{#N/A,#N/A,FALSE,"Лист15"}</definedName>
    <definedName name="ара_1" localSheetId="0" hidden="1">{#N/A,#N/A,FALSE,"Лист15"}</definedName>
    <definedName name="ара_1" localSheetId="4" hidden="1">{#N/A,#N/A,FALSE,"Лист15"}</definedName>
    <definedName name="ара_1" hidden="1">{#N/A,#N/A,FALSE,"Лист15"}</definedName>
    <definedName name="вв" hidden="1">#REF!</definedName>
    <definedName name="движение" localSheetId="0" hidden="1">{#N/A,#N/A,FALSE,"Лист15"}</definedName>
    <definedName name="движение" localSheetId="4" hidden="1">{#N/A,#N/A,FALSE,"Лист15"}</definedName>
    <definedName name="движение" hidden="1">{#N/A,#N/A,FALSE,"Лист15"}</definedName>
    <definedName name="движение_1" localSheetId="0" hidden="1">{#N/A,#N/A,FALSE,"Лист15"}</definedName>
    <definedName name="движение_1" localSheetId="4" hidden="1">{#N/A,#N/A,FALSE,"Лист15"}</definedName>
    <definedName name="движение_1" hidden="1">{#N/A,#N/A,FALSE,"Лист15"}</definedName>
    <definedName name="кал" localSheetId="0" hidden="1">{#N/A,#N/A,FALSE,"Лист15"}</definedName>
    <definedName name="кал" localSheetId="4" hidden="1">{#N/A,#N/A,FALSE,"Лист15"}</definedName>
    <definedName name="кал" hidden="1">{#N/A,#N/A,FALSE,"Лист15"}</definedName>
    <definedName name="кал_1" localSheetId="0" hidden="1">{#N/A,#N/A,FALSE,"Лист15"}</definedName>
    <definedName name="кал_1" localSheetId="4" hidden="1">{#N/A,#N/A,FALSE,"Лист15"}</definedName>
    <definedName name="кал_1" hidden="1">{#N/A,#N/A,FALSE,"Лист15"}</definedName>
    <definedName name="ккал" localSheetId="0" hidden="1">{#N/A,#N/A,FALSE,"Лист15"}</definedName>
    <definedName name="ккал" localSheetId="4" hidden="1">{#N/A,#N/A,FALSE,"Лист15"}</definedName>
    <definedName name="ккал" hidden="1">{#N/A,#N/A,FALSE,"Лист15"}</definedName>
    <definedName name="ккал_1" localSheetId="0" hidden="1">{#N/A,#N/A,FALSE,"Лист15"}</definedName>
    <definedName name="ккал_1" localSheetId="4" hidden="1">{#N/A,#N/A,FALSE,"Лист15"}</definedName>
    <definedName name="ккал_1" hidden="1">{#N/A,#N/A,FALSE,"Лист15"}</definedName>
    <definedName name="материалы" localSheetId="0" hidden="1">{#N/A,#N/A,FALSE,"Лист15"}</definedName>
    <definedName name="материалы" localSheetId="4" hidden="1">{#N/A,#N/A,FALSE,"Лист15"}</definedName>
    <definedName name="материалы" hidden="1">{#N/A,#N/A,FALSE,"Лист15"}</definedName>
    <definedName name="материалы_1" localSheetId="0" hidden="1">{#N/A,#N/A,FALSE,"Лист15"}</definedName>
    <definedName name="материалы_1" localSheetId="4" hidden="1">{#N/A,#N/A,FALSE,"Лист15"}</definedName>
    <definedName name="материалы_1" hidden="1">{#N/A,#N/A,FALSE,"Лист15"}</definedName>
    <definedName name="пролграаммм" localSheetId="0" hidden="1">{#N/A,#N/A,FALSE,"Лист15"}</definedName>
    <definedName name="пролграаммм" localSheetId="4" hidden="1">{#N/A,#N/A,FALSE,"Лист15"}</definedName>
    <definedName name="пролграаммм" hidden="1">{#N/A,#N/A,FALSE,"Лист15"}</definedName>
    <definedName name="пролграаммм_1" localSheetId="0" hidden="1">{#N/A,#N/A,FALSE,"Лист15"}</definedName>
    <definedName name="пролграаммм_1" localSheetId="4" hidden="1">{#N/A,#N/A,FALSE,"Лист15"}</definedName>
    <definedName name="пролграаммм_1" hidden="1">{#N/A,#N/A,FALSE,"Лист15"}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5" i="7" l="1"/>
  <c r="V27" i="7" s="1"/>
  <c r="U26" i="7"/>
  <c r="J19" i="7" l="1"/>
  <c r="AW4" i="27" l="1"/>
  <c r="AX4" i="27"/>
  <c r="AY4" i="27"/>
  <c r="AW5" i="27"/>
  <c r="AX5" i="27"/>
  <c r="AY5" i="27"/>
  <c r="AY6" i="27" l="1"/>
  <c r="AW6" i="27"/>
  <c r="AX6" i="27"/>
  <c r="F57" i="28" l="1"/>
  <c r="B4" i="7" l="1"/>
  <c r="N70" i="28" l="1"/>
  <c r="N69" i="28"/>
  <c r="N68" i="28"/>
  <c r="N67" i="28"/>
  <c r="N66" i="28"/>
  <c r="F66" i="28"/>
  <c r="N65" i="28"/>
  <c r="F65" i="28"/>
  <c r="N64" i="28"/>
  <c r="F64" i="28"/>
  <c r="N63" i="28"/>
  <c r="F63" i="28"/>
  <c r="N62" i="28"/>
  <c r="F62" i="28"/>
  <c r="N61" i="28"/>
  <c r="F61" i="28"/>
  <c r="N60" i="28"/>
  <c r="F60" i="28"/>
  <c r="N59" i="28"/>
  <c r="F59" i="28"/>
  <c r="N58" i="28"/>
  <c r="F58" i="28"/>
  <c r="N57" i="28"/>
  <c r="N56" i="28"/>
  <c r="F56" i="28"/>
  <c r="B17" i="28" s="1"/>
  <c r="N55" i="28"/>
  <c r="F55" i="28"/>
  <c r="B16" i="28" s="1"/>
  <c r="D16" i="28" s="1"/>
  <c r="N54" i="28"/>
  <c r="C16" i="28" s="1"/>
  <c r="F54" i="28"/>
  <c r="N53" i="28"/>
  <c r="C17" i="28" s="1"/>
  <c r="F53" i="28"/>
  <c r="N52" i="28"/>
  <c r="F52" i="28"/>
  <c r="N51" i="28"/>
  <c r="F51" i="28"/>
  <c r="N50" i="28"/>
  <c r="F50" i="28"/>
  <c r="N49" i="28"/>
  <c r="F49" i="28"/>
  <c r="N48" i="28"/>
  <c r="F48" i="28"/>
  <c r="N47" i="28"/>
  <c r="F47" i="28"/>
  <c r="N46" i="28"/>
  <c r="C15" i="28" s="1"/>
  <c r="F46" i="28"/>
  <c r="N45" i="28"/>
  <c r="F45" i="28"/>
  <c r="N44" i="28"/>
  <c r="F44" i="28"/>
  <c r="N43" i="28"/>
  <c r="F43" i="28"/>
  <c r="B11" i="28" s="1"/>
  <c r="N42" i="28"/>
  <c r="C11" i="28" s="1"/>
  <c r="F42" i="28"/>
  <c r="N41" i="28"/>
  <c r="F41" i="28"/>
  <c r="N40" i="28"/>
  <c r="F40" i="28"/>
  <c r="B13" i="28" s="1"/>
  <c r="D13" i="28" s="1"/>
  <c r="N39" i="28"/>
  <c r="C13" i="28" s="1"/>
  <c r="F39" i="28"/>
  <c r="N38" i="28"/>
  <c r="F38" i="28"/>
  <c r="N37" i="28"/>
  <c r="C12" i="28" s="1"/>
  <c r="F37" i="28"/>
  <c r="B12" i="28" s="1"/>
  <c r="N36" i="28"/>
  <c r="F36" i="28"/>
  <c r="N35" i="28"/>
  <c r="C23" i="28" s="1"/>
  <c r="C20" i="28"/>
  <c r="B20" i="28"/>
  <c r="D20" i="28" s="1"/>
  <c r="C19" i="28"/>
  <c r="B19" i="28"/>
  <c r="D19" i="28" s="1"/>
  <c r="C18" i="28"/>
  <c r="B18" i="28"/>
  <c r="D18" i="28" s="1"/>
  <c r="B15" i="28"/>
  <c r="C14" i="28"/>
  <c r="B14" i="28"/>
  <c r="D14" i="28" s="1"/>
  <c r="AY33" i="27"/>
  <c r="AZ4" i="27"/>
  <c r="D17" i="28" l="1"/>
  <c r="D15" i="28"/>
  <c r="D11" i="28"/>
  <c r="B22" i="28"/>
  <c r="D12" i="28"/>
  <c r="C22" i="28"/>
  <c r="C24" i="28" s="1"/>
  <c r="B23" i="28"/>
  <c r="AW53" i="27"/>
  <c r="AZ5" i="27"/>
  <c r="AY32" i="27"/>
  <c r="AY53" i="27" s="1"/>
  <c r="AX53" i="27" l="1"/>
  <c r="B24" i="28"/>
  <c r="D22" i="28"/>
  <c r="P23" i="7" l="1"/>
  <c r="P21" i="7"/>
  <c r="P13" i="7"/>
  <c r="P24" i="7" s="1"/>
  <c r="P25" i="7"/>
  <c r="P27" i="7" s="1"/>
  <c r="P29" i="7" l="1"/>
  <c r="P31" i="7" s="1"/>
  <c r="S27" i="7" l="1"/>
  <c r="R27" i="7"/>
  <c r="O27" i="7"/>
  <c r="N27" i="7"/>
  <c r="J27" i="7"/>
  <c r="V23" i="7"/>
  <c r="U23" i="7"/>
  <c r="T23" i="7"/>
  <c r="S23" i="7"/>
  <c r="R23" i="7"/>
  <c r="Q23" i="7"/>
  <c r="O23" i="7"/>
  <c r="N23" i="7"/>
  <c r="J23" i="7"/>
  <c r="V21" i="7"/>
  <c r="U21" i="7"/>
  <c r="T21" i="7"/>
  <c r="S21" i="7"/>
  <c r="R21" i="7"/>
  <c r="Q21" i="7"/>
  <c r="O21" i="7"/>
  <c r="N21" i="7"/>
  <c r="J21" i="7"/>
  <c r="V13" i="7"/>
  <c r="V24" i="7" s="1"/>
  <c r="U13" i="7"/>
  <c r="T13" i="7"/>
  <c r="Q13" i="7"/>
  <c r="J13" i="7"/>
  <c r="S10" i="7"/>
  <c r="S13" i="7" s="1"/>
  <c r="R10" i="7"/>
  <c r="R13" i="7" s="1"/>
  <c r="R24" i="7" s="1"/>
  <c r="R29" i="7" s="1"/>
  <c r="R31" i="7" s="1"/>
  <c r="N10" i="7"/>
  <c r="N13" i="7" s="1"/>
  <c r="N24" i="7" l="1"/>
  <c r="N29" i="7" s="1"/>
  <c r="N31" i="7" s="1"/>
  <c r="Q24" i="7"/>
  <c r="J24" i="7"/>
  <c r="J29" i="7" s="1"/>
  <c r="J31" i="7" s="1"/>
  <c r="S24" i="7"/>
  <c r="S29" i="7" s="1"/>
  <c r="S31" i="7" s="1"/>
  <c r="T24" i="7"/>
  <c r="U24" i="7"/>
  <c r="A4" i="27" l="1"/>
  <c r="A4" i="9"/>
  <c r="U27" i="7" l="1"/>
  <c r="U29" i="7" s="1"/>
  <c r="U31" i="7" s="1"/>
  <c r="T25" i="7"/>
  <c r="T27" i="7" s="1"/>
  <c r="T29" i="7" s="1"/>
  <c r="T31" i="7" s="1"/>
  <c r="Q25" i="7"/>
  <c r="Q27" i="7" s="1"/>
  <c r="Q29" i="7" s="1"/>
  <c r="Q31" i="7" s="1"/>
  <c r="O11" i="7"/>
  <c r="O13" i="7" s="1"/>
  <c r="O24" i="7" s="1"/>
  <c r="O29" i="7" s="1"/>
  <c r="O31" i="7" s="1"/>
  <c r="V29" i="7" l="1"/>
  <c r="V31" i="7" s="1"/>
  <c r="L22" i="7" l="1"/>
  <c r="L23" i="7" s="1"/>
  <c r="L18" i="7" l="1"/>
  <c r="L26" i="7"/>
  <c r="L10" i="7"/>
  <c r="L15" i="7"/>
  <c r="L20" i="7"/>
  <c r="L19" i="7"/>
  <c r="L17" i="7" l="1"/>
  <c r="L11" i="7"/>
  <c r="L30" i="7"/>
  <c r="L14" i="7"/>
  <c r="L12" i="7"/>
  <c r="L16" i="7"/>
  <c r="L13" i="7" l="1"/>
  <c r="L21" i="7"/>
  <c r="L24" i="7" l="1"/>
  <c r="H32" i="7" l="1"/>
  <c r="H31" i="7"/>
  <c r="L25" i="7" l="1"/>
  <c r="L27" i="7" s="1"/>
  <c r="L29" i="7" s="1"/>
  <c r="L31" i="7" s="1"/>
  <c r="G32" i="7" l="1"/>
  <c r="G31" i="7"/>
  <c r="L32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Юсупов Фархад Рахимович</author>
  </authors>
  <commentList>
    <comment ref="D27" authorId="0" shapeId="0" xr:uid="{4B1396A1-311B-4423-852B-86399EE94492}">
      <text>
        <r>
          <rPr>
            <b/>
            <sz val="9"/>
            <color indexed="81"/>
            <rFont val="Tahoma"/>
            <family val="2"/>
            <charset val="204"/>
          </rPr>
          <t>нет в проч.обяз.
1 689 061</t>
        </r>
      </text>
    </comment>
    <comment ref="D34" authorId="0" shapeId="0" xr:uid="{6EF76F1C-6A50-43F5-BA6B-3FE4AB087F9B}">
      <text>
        <r>
          <rPr>
            <b/>
            <sz val="9"/>
            <color indexed="81"/>
            <rFont val="Tahoma"/>
            <family val="2"/>
            <charset val="204"/>
          </rPr>
          <t>нет в опу
расхода на 1 689 061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Юсупов Фархад Рахимович</author>
  </authors>
  <commentList>
    <comment ref="V25" authorId="0" shapeId="0" xr:uid="{16519C2C-FE26-4EF8-B36D-58D386C355E2}">
      <text/>
    </comment>
  </commentList>
</comments>
</file>

<file path=xl/sharedStrings.xml><?xml version="1.0" encoding="utf-8"?>
<sst xmlns="http://schemas.openxmlformats.org/spreadsheetml/2006/main" count="407" uniqueCount="210">
  <si>
    <t>АО «КСЖ «Freedom Finance Life»</t>
  </si>
  <si>
    <t>Выводимые данные:</t>
  </si>
  <si>
    <t>БУ (данные бухгалтерского учета)</t>
  </si>
  <si>
    <t>Счет</t>
  </si>
  <si>
    <t>Дебет</t>
  </si>
  <si>
    <t>Кредит</t>
  </si>
  <si>
    <t>1030</t>
  </si>
  <si>
    <t>1120.01.1</t>
  </si>
  <si>
    <t>1120.04.1</t>
  </si>
  <si>
    <t>1120.05.1</t>
  </si>
  <si>
    <t>1140.01.2</t>
  </si>
  <si>
    <t>1140.02</t>
  </si>
  <si>
    <t>1140.03</t>
  </si>
  <si>
    <t>1150.01.3</t>
  </si>
  <si>
    <t>1270.01.2</t>
  </si>
  <si>
    <t>1270.04.2</t>
  </si>
  <si>
    <t>1280.01</t>
  </si>
  <si>
    <t>1280.10.3</t>
  </si>
  <si>
    <t>1280.10.1</t>
  </si>
  <si>
    <t>1290.01.4</t>
  </si>
  <si>
    <t>1290.01.3</t>
  </si>
  <si>
    <t>1290.25</t>
  </si>
  <si>
    <t>1610.01.1</t>
  </si>
  <si>
    <t>1610.02.1</t>
  </si>
  <si>
    <t>1610.03</t>
  </si>
  <si>
    <t>Основные средства</t>
  </si>
  <si>
    <t>Активы в форме права пользования</t>
  </si>
  <si>
    <t>Нематериальные активы</t>
  </si>
  <si>
    <t>Отложенные налоговые активы</t>
  </si>
  <si>
    <t>3050.03</t>
  </si>
  <si>
    <t>3310</t>
  </si>
  <si>
    <t>3380.02</t>
  </si>
  <si>
    <t>3390.42.2</t>
  </si>
  <si>
    <t>3390.44.0</t>
  </si>
  <si>
    <t>3540.04</t>
  </si>
  <si>
    <t>Обязательства по аренде</t>
  </si>
  <si>
    <t>Уставный капитал</t>
  </si>
  <si>
    <t>Прочие резервы</t>
  </si>
  <si>
    <t>5610</t>
  </si>
  <si>
    <t>Доходы по дивидендам</t>
  </si>
  <si>
    <t>6250.02.3</t>
  </si>
  <si>
    <t>7430.02.3</t>
  </si>
  <si>
    <t>Кор. Счет</t>
  </si>
  <si>
    <t>Начальное сальдо</t>
  </si>
  <si>
    <t>Оборот</t>
  </si>
  <si>
    <t>Конечное сальдо</t>
  </si>
  <si>
    <t>Активы</t>
  </si>
  <si>
    <t>Прочие активы</t>
  </si>
  <si>
    <t>Обязательства</t>
  </si>
  <si>
    <t>Капитал</t>
  </si>
  <si>
    <t>(в тысячах тенге)</t>
  </si>
  <si>
    <t/>
  </si>
  <si>
    <t>Наименование статьи</t>
  </si>
  <si>
    <t>4</t>
  </si>
  <si>
    <t>5</t>
  </si>
  <si>
    <t>8</t>
  </si>
  <si>
    <t>10</t>
  </si>
  <si>
    <t>11</t>
  </si>
  <si>
    <t>12</t>
  </si>
  <si>
    <t>13</t>
  </si>
  <si>
    <t>14</t>
  </si>
  <si>
    <t>15</t>
  </si>
  <si>
    <t>16</t>
  </si>
  <si>
    <t>Итого активы</t>
  </si>
  <si>
    <t>Прочие обязательства</t>
  </si>
  <si>
    <t>Итого обязательства</t>
  </si>
  <si>
    <t>Итого капитал</t>
  </si>
  <si>
    <t>Итого капитал и обязательства</t>
  </si>
  <si>
    <t>6</t>
  </si>
  <si>
    <t>7</t>
  </si>
  <si>
    <t>9</t>
  </si>
  <si>
    <t>Денежные средства и их эквиваленты</t>
  </si>
  <si>
    <t xml:space="preserve">Дебиторская задолженность </t>
  </si>
  <si>
    <t>Инвестиционные ценные бумаги, оцениваемые по справедлиовй стоимости через прибыль или убыток</t>
  </si>
  <si>
    <t>Инвестиционные ценные бумаги, оцениваемые по справедлиовй стоимости через прочий совокупный доход</t>
  </si>
  <si>
    <t>Активы по договору перестрахования</t>
  </si>
  <si>
    <t>Активы по текущему налогу на прибыль</t>
  </si>
  <si>
    <t>Соглашение «РЕПО»</t>
  </si>
  <si>
    <t xml:space="preserve">Обязательства по договору страхования </t>
  </si>
  <si>
    <t>Задолженность по страхованию и перестрахованию</t>
  </si>
  <si>
    <t>Нераспределенная прибыль</t>
  </si>
  <si>
    <t>Выручка по страхованию</t>
  </si>
  <si>
    <t>Расходы по страховым услугам</t>
  </si>
  <si>
    <t>Операционные расходы</t>
  </si>
  <si>
    <t>Процентный расход</t>
  </si>
  <si>
    <t>Экономия / (расход)  по налогу на прибыль</t>
  </si>
  <si>
    <t>Промежуточный сокращенный отчет о финансовом положении</t>
  </si>
  <si>
    <t>Прим.</t>
  </si>
  <si>
    <t>Балансовая стоимость акции</t>
  </si>
  <si>
    <t>Балансовая стоимость одной простой акции (в тенге)</t>
  </si>
  <si>
    <t>Место для печати</t>
  </si>
  <si>
    <t>Промежуточный сокращенный отчет о прибыли или убытке и прочем совокупном доходе</t>
  </si>
  <si>
    <t>за шестимесячный период, закончившийся 30 июня 2022 года</t>
  </si>
  <si>
    <t>СТРАХОВАЯ ДЕЯТЕЛЬНОСТЬ:</t>
  </si>
  <si>
    <t>Результаты инвестиционной деятельности</t>
  </si>
  <si>
    <t>Прочий совокупный доход</t>
  </si>
  <si>
    <t>Статьи, которые впоследствии могут быть  реклассифицированы в состав прибыли или убытка:</t>
  </si>
  <si>
    <t>Итого статей, которые были или впоследствии могут быть реклассифицированы в состав прибыли или убытка</t>
  </si>
  <si>
    <t>Статьи, которые впоследствии не могут быть  реклассифицированы в состав прибыли или убытка:</t>
  </si>
  <si>
    <t>Итого статей, которые не могут быть впоследствии реклассифицированы в состав прибыли или убытка</t>
  </si>
  <si>
    <t>Прочий совокупный доход (убыток) за период за вычетом подоходного налога</t>
  </si>
  <si>
    <t>Итого совокупный доход за период</t>
  </si>
  <si>
    <t>Промежуточный сокращенный отчет о движении денежных средств (косвенный метод)</t>
  </si>
  <si>
    <t>Промежуточный сокращенный отчет об изменениях в капитале</t>
  </si>
  <si>
    <t>Прочий резерв</t>
  </si>
  <si>
    <t>Прибыль за период</t>
  </si>
  <si>
    <t>Результат оказания страховых услуг</t>
  </si>
  <si>
    <t>Чистый результат по страхованию и инвестициям</t>
  </si>
  <si>
    <t>Прибыль до налогообложения</t>
  </si>
  <si>
    <t>Результаты прочей деятельности</t>
  </si>
  <si>
    <t>Восстановление / (начисление) резерва под ожидаемые кредитные убытки по финансовым активам</t>
  </si>
  <si>
    <t>Оценочные резервы (провизии) по финансовым активам, оцениваемые по справедливой стоимости учитываемых через прочий совокупный доход</t>
  </si>
  <si>
    <t>Фонд переоценки по финансовым активам, оцениваемые по справедливой стоимости учитываемых через прочий совокупный доход</t>
  </si>
  <si>
    <t>Чистый процентный доход, рассчитанный с ипользованием метода эффективной процентной ставки</t>
  </si>
  <si>
    <t>Прочий доход / (расход)</t>
  </si>
  <si>
    <t>Финансовые доходы / (расходы) по выпущенным договорам страхования</t>
  </si>
  <si>
    <t>Чистые финансовые доходы / (расходы) по страхованию</t>
  </si>
  <si>
    <t>Чистая прибыль / (убыток) от операций с иностранной валютой</t>
  </si>
  <si>
    <t>Чистая прибыль / (убыток) по финансовым активам, оцениваемые по справедливой стоимости через прибыль или убыток</t>
  </si>
  <si>
    <t>Чистая прибыль / (убыток) по финансовым активам, оцениваемые по справедливой стоимости учитываемых через прочий совокупный доход</t>
  </si>
  <si>
    <t>Аннулированные операции</t>
  </si>
  <si>
    <t>АО "Банк Фридом Финанс Казахстан"</t>
  </si>
  <si>
    <t>АО "СК "Freedom Finance Insurance"</t>
  </si>
  <si>
    <t>АО "Фридом Финанс"</t>
  </si>
  <si>
    <t>В т.ч. по группе</t>
  </si>
  <si>
    <t>Дт 7440.04 Кт 1290.25
Кредитный убыток</t>
  </si>
  <si>
    <t>Дт 1280.41 Кт 6280.41
Страховая премия</t>
  </si>
  <si>
    <t>Дт 2940 Кт 3390.41
Комиссионное вознаграждение</t>
  </si>
  <si>
    <t>Дт 7470.50 Кт 1620.03
Страховая премия</t>
  </si>
  <si>
    <t>Дт 7490.01 Кт 2450
Аммортизация по активам в форме права пользования</t>
  </si>
  <si>
    <t>Дт 7350 Кт 4150
Процентные расходы по активам в форме права пользования</t>
  </si>
  <si>
    <t>Дт 7470.50 Кт 3310
Комиссия брокера</t>
  </si>
  <si>
    <t xml:space="preserve">Прочий совокупный доход </t>
  </si>
  <si>
    <t>Переход на МСФО (IFRS) 9</t>
  </si>
  <si>
    <t xml:space="preserve">Создание резервов </t>
  </si>
  <si>
    <t>Перенос резерва переоценки финансовых активов на нераспределенную прибыль</t>
  </si>
  <si>
    <t>ДВИЖЕНИЕ ДЕНЕЖНЫХ СРЕДСТВ ОТ ОПЕРАЦИОННОЙ ДЕЯТЕЛЬНОСТИ:</t>
  </si>
  <si>
    <t>Прибыль до налога на прибыль</t>
  </si>
  <si>
    <t>Износ и амортизация</t>
  </si>
  <si>
    <t>Нереализованная (прибыль)/убыток от операций с иностранной валютой</t>
  </si>
  <si>
    <t>Изменение в начисленных процентах</t>
  </si>
  <si>
    <t>Прибыль от инвестиционных ценных бумаг, оцениваемых по справедливой стоимости через прибыль или убыток</t>
  </si>
  <si>
    <t>Прибыль от инвестиционных ценных бумаг, оцениваемых по справедливой стоимости через прочий совокупный доход</t>
  </si>
  <si>
    <t>Амортизация премии и дисконта</t>
  </si>
  <si>
    <t>Денежные средства от операционной деятельности до изменений в операционных активах и обязательствах</t>
  </si>
  <si>
    <t>Увеличение/(уменьшение) операционных обязательств:</t>
  </si>
  <si>
    <t>Денежные средства полученные от операционной деятельности до налогообложения и страховых выплат</t>
  </si>
  <si>
    <t>Налог на прибыль уплаченный</t>
  </si>
  <si>
    <t>Чистые денежные средства от операционной деятельности</t>
  </si>
  <si>
    <t>ДВИЖЕНИЕ денежных средств ОТ ИНВЕСТИЦИОННОЙ ДЕЯТЕЛЬНОСТИ:</t>
  </si>
  <si>
    <t>Поступления от продажи инвестиций, оцениваемых по справедливой стоимости через прибыль или убыток</t>
  </si>
  <si>
    <t>Приобретение инвестиций, оцениваемых по справедливой стоимости через прибыль или убыток</t>
  </si>
  <si>
    <t>Поступления от продажи инвестиций, оцениваемых по справедливой стоимости через прочий совокупный доход</t>
  </si>
  <si>
    <t>Приобретение инвестиций, оцениваемых по справедливой стоимости через прочий совокупный доход</t>
  </si>
  <si>
    <t>Приобретение основных средств</t>
  </si>
  <si>
    <t>Приобретение нематериальных активов</t>
  </si>
  <si>
    <t>Чистые денежные средства использованные в инвестиционной деятельности</t>
  </si>
  <si>
    <t>ДВИЖЕНИЕ ДЕНЕЖНЫХ СРЕДСТВ ОТ ФИНАНСОВОЙ ДЕЯТЕЛЬНОСТИ:</t>
  </si>
  <si>
    <t>Выплаченные дивиденды</t>
  </si>
  <si>
    <t>Поступление денежных средств по соглашениям РЕПО</t>
  </si>
  <si>
    <t>Погашение обязательств по соглашениям РЕПО</t>
  </si>
  <si>
    <t>Погашение обязательства по аренде</t>
  </si>
  <si>
    <t>Взносы акционеров</t>
  </si>
  <si>
    <t>Чистые денежные средства полученные от финансовой деятельности</t>
  </si>
  <si>
    <t>ИЗМЕНЕНИЕ ДЕНЕЖНЫХ СРЕДСТВ И ИХ ЭКВИВАЛЕНТОВ</t>
  </si>
  <si>
    <t>KZT</t>
  </si>
  <si>
    <t>Корректировки неденежных статей:</t>
  </si>
  <si>
    <t>EUR</t>
  </si>
  <si>
    <t>GBP</t>
  </si>
  <si>
    <t>RUB</t>
  </si>
  <si>
    <t>USD</t>
  </si>
  <si>
    <t xml:space="preserve">forex gain </t>
  </si>
  <si>
    <t>forex loss</t>
  </si>
  <si>
    <t>net forex</t>
  </si>
  <si>
    <t>Изменения в операционных активах и обязательствах (увеличение)/уменьшение операционных активов:</t>
  </si>
  <si>
    <t>Списание основных средств и нематериальных активов</t>
  </si>
  <si>
    <t>Влияние изменений на остатки денежных средств и их эквивалентов</t>
  </si>
  <si>
    <t>ДЕНЕЖНЫЕ СРЕДСТВА И ИХ ЭКВИВАЛЕНТЫ, начало периода</t>
  </si>
  <si>
    <t>ДЕНЕЖНЫЕ СРЕДСТВА И ИХ ЭКВИВАЛЕНТЫ, конец периода</t>
  </si>
  <si>
    <t xml:space="preserve">(Убыток) / прибыль от переоценки долговых ценных бумаг, оцениваемых по справедливой стоимости через прочий совокупный доход, включая обесценение в течение года </t>
  </si>
  <si>
    <t>Реклассификации по инвестиционным ценным бумагам за период, реализованным в течение года, за вычетом отложенного налога на прибыль в сумме ноль тенге</t>
  </si>
  <si>
    <t xml:space="preserve">Дата   </t>
  </si>
  <si>
    <t>Активы по договору страхования</t>
  </si>
  <si>
    <t>Чистый доход/расход по перестрахованию</t>
  </si>
  <si>
    <t>Изменение в резерве на ожидаемые убытки, нетто</t>
  </si>
  <si>
    <t>Изменение в активах по договорам перестрахования</t>
  </si>
  <si>
    <t>Изменение в активах по договорам страхования</t>
  </si>
  <si>
    <t xml:space="preserve">Изменение в обязательствах по договорам страхования </t>
  </si>
  <si>
    <t>АО «КСЖ «Freedom Life»</t>
  </si>
  <si>
    <t>Дт 7210.10 Кт 1030
Комиссия банка</t>
  </si>
  <si>
    <t>Акционерное общество "Компания по страхованию жизни "Freedom Life"</t>
  </si>
  <si>
    <t>31 декабря 2024 г.</t>
  </si>
  <si>
    <t>31 марта 2025 г.</t>
  </si>
  <si>
    <t>по состоянию на 31 марта 2025 года</t>
  </si>
  <si>
    <t>Фонд переоценки по финансовым активам , оцениваемые по справедливой стоимости учитываемых через прочий совокупный доход</t>
  </si>
  <si>
    <t>Чистая (прибыль)/убыток от операций с иностранной валютой</t>
  </si>
  <si>
    <t>Анализ счета 7430.02.3  за 1 квартал 2025 г.</t>
  </si>
  <si>
    <t>Анализ счета 6250.02.3  за 1 квартал 2025 г.</t>
  </si>
  <si>
    <t>прочие активы</t>
  </si>
  <si>
    <t>нераспределенная прибыль</t>
  </si>
  <si>
    <t>Остаток по состоянию на 1 января 2024 года</t>
  </si>
  <si>
    <t>трехмесячный период, закончившийся 31 марта 2024 года</t>
  </si>
  <si>
    <t>Остаток по состоянию на 31 марта 2024 года</t>
  </si>
  <si>
    <t>Остаток по состоянию на 31 декабря 2024 года</t>
  </si>
  <si>
    <t>Остаток по состоянию на 31 марта 2025 года</t>
  </si>
  <si>
    <t>трехмесячный период, закончившийся 31 марта 2025 года</t>
  </si>
  <si>
    <t>Председатель Правления   Ердесов А.Д.</t>
  </si>
  <si>
    <t>Телефон   +7 (727) 228 06 07 вн. 1059</t>
  </si>
  <si>
    <t>И.о.Главного бухгалтера   Торгеева Г.Р.</t>
  </si>
  <si>
    <t>Исполнитель   Торгеева Г.Р.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</si>
</sst>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-* #,##0.00\ &quot;₽&quot;_-;\-* #,##0.00\ &quot;₽&quot;_-;_-* &quot;-&quot;??\ &quot;₽&quot;_-;_-@_-"/>
    <numFmt numFmtId="43" formatCode="_-* #,##0.00_-;\-* #,##0.00_-;_-* &quot;-&quot;??_-;_-@_-"/>
    <numFmt numFmtId="166" formatCode="_-* #,##0.00\ _₽_-;\-* #,##0.00\ _₽_-;_-* &quot;-&quot;??\ _₽_-;_-@_-"/>
    <numFmt numFmtId="167" formatCode="[$-409]d\-mmm;@"/>
    <numFmt numFmtId="168" formatCode="* #,##0_);* \(#,##0\);&quot;-&quot;??_);@"/>
    <numFmt numFmtId="169" formatCode="_(* #,##0_);_(* \(#,##0\);_(* &quot;-&quot;??_);_(@_)"/>
    <numFmt numFmtId="170" formatCode="_(* #,##0_);_(* \(#,##0\);_(* &quot;-&quot;_);_(@_)"/>
    <numFmt numFmtId="171" formatCode="_(* #,##0.00_);_(* \(#,##0.00\);_(* &quot;-&quot;??_);_(@_)"/>
    <numFmt numFmtId="173" formatCode="[$-F800]dddd\,\ mmmm\ dd\,\ yyyy"/>
    <numFmt numFmtId="174" formatCode="_-&quot;£&quot;* #,##0.00_-;\-&quot;£&quot;* #,##0.00_-;_-&quot;£&quot;* &quot;-&quot;??_-;_-@_-"/>
    <numFmt numFmtId="175" formatCode="_-* #,##0_р_._-;\-* #,##0_р_._-;_-* &quot;-&quot;_р_._-;_-@_-"/>
    <numFmt numFmtId="176" formatCode="_-* #,##0.00_р_._-;\-* #,##0.00_р_._-;_-* &quot;-&quot;??_р_._-;_-@_-"/>
  </numFmts>
  <fonts count="6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8"/>
      <color indexed="2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rgb="FF9C650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0"/>
      <name val="Times New Roman"/>
      <family val="1"/>
    </font>
    <font>
      <sz val="10"/>
      <name val="Arial"/>
      <family val="2"/>
      <charset val="204"/>
    </font>
    <font>
      <sz val="8"/>
      <color rgb="FFFF0000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8"/>
      <color rgb="FF0070C0"/>
      <name val="Calibri"/>
      <family val="2"/>
      <charset val="204"/>
      <scheme val="minor"/>
    </font>
    <font>
      <i/>
      <sz val="8"/>
      <color rgb="FFFF0000"/>
      <name val="Calibri"/>
      <family val="2"/>
      <charset val="204"/>
      <scheme val="minor"/>
    </font>
    <font>
      <b/>
      <sz val="8"/>
      <color rgb="FF0070C0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70C0"/>
      <name val="Calibri"/>
      <family val="2"/>
      <scheme val="minor"/>
    </font>
    <font>
      <sz val="8"/>
      <color indexed="21"/>
      <name val="Calibri"/>
      <family val="2"/>
      <scheme val="minor"/>
    </font>
    <font>
      <sz val="9"/>
      <name val="Arial"/>
      <family val="2"/>
      <charset val="204"/>
    </font>
    <font>
      <sz val="9"/>
      <name val="Calibri"/>
      <family val="2"/>
      <charset val="204"/>
    </font>
    <font>
      <sz val="8"/>
      <name val="Calibri"/>
      <family val="2"/>
      <charset val="204"/>
    </font>
    <font>
      <sz val="9"/>
      <color indexed="21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Calibri"/>
      <family val="2"/>
      <charset val="204"/>
    </font>
    <font>
      <sz val="8"/>
      <color indexed="21"/>
      <name val="Calibri"/>
      <family val="2"/>
      <charset val="204"/>
    </font>
    <font>
      <b/>
      <sz val="10"/>
      <name val="Calibri"/>
      <family val="2"/>
      <charset val="204"/>
    </font>
    <font>
      <b/>
      <sz val="12"/>
      <name val="Calibri"/>
      <family val="2"/>
      <charset val="204"/>
    </font>
    <font>
      <sz val="9"/>
      <color indexed="21"/>
      <name val="Calibri"/>
      <family val="2"/>
      <charset val="204"/>
    </font>
    <font>
      <sz val="10"/>
      <name val="Arial"/>
      <family val="2"/>
    </font>
    <font>
      <u/>
      <sz val="10"/>
      <color indexed="12"/>
      <name val="Times New Roman"/>
      <family val="1"/>
      <charset val="204"/>
    </font>
    <font>
      <sz val="11"/>
      <color rgb="FF000000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8"/>
      <color theme="1"/>
      <name val="verdana"/>
      <family val="2"/>
    </font>
    <font>
      <u/>
      <sz val="11"/>
      <color theme="10"/>
      <name val="Calibri"/>
      <family val="2"/>
      <charset val="204"/>
      <scheme val="minor"/>
    </font>
    <font>
      <sz val="10"/>
      <color theme="1"/>
      <name val="arial"/>
      <family val="2"/>
    </font>
    <font>
      <sz val="10"/>
      <color theme="1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74">
    <xf numFmtId="0" fontId="0" fillId="0" borderId="0"/>
    <xf numFmtId="43" fontId="6" fillId="0" borderId="0" applyFon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8" fillId="0" borderId="0"/>
    <xf numFmtId="167" fontId="5" fillId="0" borderId="0"/>
    <xf numFmtId="0" fontId="5" fillId="0" borderId="0"/>
    <xf numFmtId="0" fontId="30" fillId="0" borderId="0"/>
    <xf numFmtId="0" fontId="5" fillId="0" borderId="0"/>
    <xf numFmtId="0" fontId="31" fillId="4" borderId="0" applyNumberFormat="0" applyBorder="0" applyAlignment="0" applyProtection="0"/>
    <xf numFmtId="0" fontId="32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29" fillId="0" borderId="0"/>
    <xf numFmtId="0" fontId="30" fillId="0" borderId="0"/>
    <xf numFmtId="0" fontId="22" fillId="0" borderId="0"/>
    <xf numFmtId="166" fontId="22" fillId="0" borderId="0" applyFont="0" applyFill="0" applyBorder="0" applyAlignment="0" applyProtection="0"/>
    <xf numFmtId="0" fontId="22" fillId="0" borderId="0"/>
    <xf numFmtId="168" fontId="33" fillId="0" borderId="0" applyFill="0" applyBorder="0" applyProtection="0"/>
    <xf numFmtId="0" fontId="5" fillId="0" borderId="0"/>
    <xf numFmtId="168" fontId="33" fillId="0" borderId="17" applyFill="0" applyProtection="0"/>
    <xf numFmtId="167" fontId="4" fillId="0" borderId="0"/>
    <xf numFmtId="0" fontId="21" fillId="0" borderId="0"/>
    <xf numFmtId="0" fontId="21" fillId="0" borderId="0"/>
    <xf numFmtId="0" fontId="21" fillId="0" borderId="0"/>
    <xf numFmtId="0" fontId="34" fillId="0" borderId="0"/>
    <xf numFmtId="0" fontId="21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3" fillId="0" borderId="0"/>
    <xf numFmtId="9" fontId="6" fillId="0" borderId="0" applyFont="0" applyFill="0" applyBorder="0" applyAlignment="0" applyProtection="0"/>
    <xf numFmtId="0" fontId="21" fillId="0" borderId="0"/>
    <xf numFmtId="0" fontId="21" fillId="0" borderId="0"/>
    <xf numFmtId="9" fontId="60" fillId="0" borderId="0" applyFont="0" applyFill="0" applyBorder="0" applyAlignment="0" applyProtection="0"/>
    <xf numFmtId="167" fontId="2" fillId="0" borderId="0"/>
    <xf numFmtId="167" fontId="2" fillId="0" borderId="0"/>
    <xf numFmtId="0" fontId="61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0" fontId="62" fillId="0" borderId="0"/>
    <xf numFmtId="0" fontId="6" fillId="0" borderId="0"/>
    <xf numFmtId="0" fontId="60" fillId="0" borderId="0"/>
    <xf numFmtId="0" fontId="28" fillId="0" borderId="0"/>
    <xf numFmtId="0" fontId="2" fillId="0" borderId="0"/>
    <xf numFmtId="0" fontId="60" fillId="0" borderId="0"/>
    <xf numFmtId="0" fontId="6" fillId="0" borderId="0"/>
    <xf numFmtId="0" fontId="2" fillId="0" borderId="0"/>
    <xf numFmtId="0" fontId="34" fillId="0" borderId="0"/>
    <xf numFmtId="0" fontId="2" fillId="0" borderId="0"/>
    <xf numFmtId="166" fontId="2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1" fillId="0" borderId="0"/>
    <xf numFmtId="0" fontId="2" fillId="0" borderId="0"/>
    <xf numFmtId="0" fontId="6" fillId="0" borderId="0"/>
    <xf numFmtId="0" fontId="2" fillId="0" borderId="0"/>
    <xf numFmtId="44" fontId="2" fillId="0" borderId="0" applyFont="0" applyFill="0" applyBorder="0" applyAlignment="0" applyProtection="0"/>
    <xf numFmtId="0" fontId="64" fillId="0" borderId="0"/>
    <xf numFmtId="0" fontId="6" fillId="0" borderId="0"/>
    <xf numFmtId="0" fontId="65" fillId="0" borderId="0" applyNumberFormat="0" applyFill="0" applyBorder="0" applyAlignment="0" applyProtection="0"/>
    <xf numFmtId="0" fontId="29" fillId="0" borderId="0"/>
    <xf numFmtId="0" fontId="29" fillId="0" borderId="0"/>
    <xf numFmtId="0" fontId="28" fillId="0" borderId="0"/>
    <xf numFmtId="9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2" fillId="0" borderId="0"/>
    <xf numFmtId="9" fontId="6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6" fillId="0" borderId="0"/>
    <xf numFmtId="0" fontId="62" fillId="0" borderId="0"/>
    <xf numFmtId="0" fontId="21" fillId="0" borderId="0"/>
    <xf numFmtId="0" fontId="6" fillId="0" borderId="0"/>
    <xf numFmtId="0" fontId="2" fillId="0" borderId="0"/>
    <xf numFmtId="175" fontId="30" fillId="0" borderId="0" applyFont="0" applyFill="0" applyBorder="0" applyAlignment="0" applyProtection="0"/>
    <xf numFmtId="0" fontId="6" fillId="0" borderId="0"/>
    <xf numFmtId="0" fontId="6" fillId="0" borderId="0"/>
    <xf numFmtId="0" fontId="62" fillId="0" borderId="0"/>
    <xf numFmtId="0" fontId="6" fillId="0" borderId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34" fillId="0" borderId="0"/>
    <xf numFmtId="9" fontId="6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3" fillId="0" borderId="0" applyNumberFormat="0" applyFill="0" applyBorder="0" applyAlignment="0" applyProtection="0"/>
    <xf numFmtId="0" fontId="21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8" fillId="0" borderId="0"/>
    <xf numFmtId="0" fontId="2" fillId="0" borderId="0"/>
    <xf numFmtId="43" fontId="2" fillId="0" borderId="0" applyFont="0" applyFill="0" applyBorder="0" applyAlignment="0" applyProtection="0"/>
    <xf numFmtId="0" fontId="6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34" fillId="0" borderId="0"/>
    <xf numFmtId="0" fontId="34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" fillId="0" borderId="0"/>
    <xf numFmtId="0" fontId="1" fillId="0" borderId="0"/>
    <xf numFmtId="0" fontId="67" fillId="0" borderId="0"/>
    <xf numFmtId="0" fontId="2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9" fontId="67" fillId="0" borderId="0" applyFont="0" applyFill="0" applyBorder="0" applyAlignment="0" applyProtection="0"/>
    <xf numFmtId="9" fontId="1" fillId="0" borderId="0" applyFont="0" applyFill="0" applyBorder="0" applyAlignment="0" applyProtection="0"/>
    <xf numFmtId="176" fontId="67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53">
    <xf numFmtId="0" fontId="0" fillId="0" borderId="0" xfId="0"/>
    <xf numFmtId="0" fontId="24" fillId="0" borderId="0" xfId="0" applyFont="1"/>
    <xf numFmtId="0" fontId="23" fillId="0" borderId="0" xfId="0" applyFont="1"/>
    <xf numFmtId="0" fontId="27" fillId="0" borderId="0" xfId="0" applyFont="1" applyAlignment="1">
      <alignment horizontal="center" vertical="center"/>
    </xf>
    <xf numFmtId="0" fontId="24" fillId="0" borderId="0" xfId="0" applyFont="1" applyAlignment="1">
      <alignment wrapText="1"/>
    </xf>
    <xf numFmtId="3" fontId="24" fillId="0" borderId="0" xfId="0" applyNumberFormat="1" applyFont="1"/>
    <xf numFmtId="0" fontId="24" fillId="0" borderId="0" xfId="0" applyFont="1" applyAlignment="1">
      <alignment horizontal="center" vertical="center"/>
    </xf>
    <xf numFmtId="0" fontId="25" fillId="0" borderId="13" xfId="24" applyFont="1" applyBorder="1" applyAlignment="1">
      <alignment horizontal="center" vertical="center" wrapText="1"/>
    </xf>
    <xf numFmtId="0" fontId="25" fillId="0" borderId="10" xfId="24" applyFont="1" applyBorder="1" applyAlignment="1">
      <alignment horizontal="center" vertical="center" wrapText="1"/>
    </xf>
    <xf numFmtId="0" fontId="23" fillId="0" borderId="13" xfId="24" applyFont="1" applyBorder="1" applyAlignment="1">
      <alignment horizontal="left" vertical="center" wrapText="1"/>
    </xf>
    <xf numFmtId="0" fontId="23" fillId="0" borderId="0" xfId="24" applyFont="1" applyAlignment="1">
      <alignment horizontal="left" vertical="center"/>
    </xf>
    <xf numFmtId="0" fontId="23" fillId="0" borderId="0" xfId="24" applyFont="1" applyAlignment="1">
      <alignment horizontal="left"/>
    </xf>
    <xf numFmtId="0" fontId="23" fillId="0" borderId="0" xfId="24" applyFont="1" applyAlignment="1">
      <alignment vertical="center"/>
    </xf>
    <xf numFmtId="0" fontId="23" fillId="0" borderId="0" xfId="24" applyFont="1" applyAlignment="1">
      <alignment horizontal="right"/>
    </xf>
    <xf numFmtId="0" fontId="25" fillId="0" borderId="13" xfId="24" applyFont="1" applyBorder="1" applyAlignment="1">
      <alignment horizontal="center" vertical="center"/>
    </xf>
    <xf numFmtId="0" fontId="25" fillId="0" borderId="10" xfId="24" applyFont="1" applyBorder="1" applyAlignment="1">
      <alignment horizontal="center" vertical="center"/>
    </xf>
    <xf numFmtId="0" fontId="25" fillId="0" borderId="13" xfId="24" applyFont="1" applyBorder="1" applyAlignment="1">
      <alignment horizontal="left" vertical="center"/>
    </xf>
    <xf numFmtId="0" fontId="25" fillId="0" borderId="14" xfId="24" applyFont="1" applyBorder="1" applyAlignment="1">
      <alignment horizontal="center" vertical="center"/>
    </xf>
    <xf numFmtId="0" fontId="25" fillId="0" borderId="14" xfId="24" applyFont="1" applyBorder="1" applyAlignment="1">
      <alignment horizontal="right" vertical="center"/>
    </xf>
    <xf numFmtId="0" fontId="25" fillId="0" borderId="12" xfId="24" applyFont="1" applyBorder="1" applyAlignment="1">
      <alignment horizontal="right" vertical="center"/>
    </xf>
    <xf numFmtId="0" fontId="23" fillId="0" borderId="13" xfId="24" applyFont="1" applyBorder="1" applyAlignment="1">
      <alignment horizontal="left" vertical="center"/>
    </xf>
    <xf numFmtId="3" fontId="23" fillId="0" borderId="10" xfId="24" applyNumberFormat="1" applyFont="1" applyBorder="1" applyAlignment="1">
      <alignment horizontal="right" vertical="center"/>
    </xf>
    <xf numFmtId="49" fontId="25" fillId="19" borderId="11" xfId="24" applyNumberFormat="1" applyFont="1" applyFill="1" applyBorder="1" applyAlignment="1">
      <alignment horizontal="left" vertical="center"/>
    </xf>
    <xf numFmtId="49" fontId="25" fillId="19" borderId="11" xfId="24" applyNumberFormat="1" applyFont="1" applyFill="1" applyBorder="1" applyAlignment="1">
      <alignment horizontal="center" vertical="center"/>
    </xf>
    <xf numFmtId="3" fontId="25" fillId="19" borderId="11" xfId="24" applyNumberFormat="1" applyFont="1" applyFill="1" applyBorder="1" applyAlignment="1">
      <alignment horizontal="right" vertical="center"/>
    </xf>
    <xf numFmtId="49" fontId="23" fillId="19" borderId="0" xfId="24" applyNumberFormat="1" applyFont="1" applyFill="1" applyAlignment="1">
      <alignment horizontal="left" vertical="center"/>
    </xf>
    <xf numFmtId="49" fontId="23" fillId="19" borderId="0" xfId="24" applyNumberFormat="1" applyFont="1" applyFill="1" applyAlignment="1">
      <alignment horizontal="center" vertical="center"/>
    </xf>
    <xf numFmtId="3" fontId="23" fillId="0" borderId="0" xfId="24" applyNumberFormat="1" applyFont="1" applyAlignment="1">
      <alignment horizontal="left" vertical="center"/>
    </xf>
    <xf numFmtId="0" fontId="27" fillId="16" borderId="0" xfId="0" applyFont="1" applyFill="1" applyAlignment="1">
      <alignment horizontal="center" vertical="center" wrapText="1"/>
    </xf>
    <xf numFmtId="0" fontId="27" fillId="17" borderId="0" xfId="0" applyFont="1" applyFill="1" applyAlignment="1">
      <alignment horizontal="center" vertical="center" wrapText="1"/>
    </xf>
    <xf numFmtId="0" fontId="35" fillId="0" borderId="0" xfId="0" applyFont="1"/>
    <xf numFmtId="0" fontId="23" fillId="0" borderId="0" xfId="25" applyFont="1" applyAlignment="1">
      <alignment vertical="top"/>
    </xf>
    <xf numFmtId="0" fontId="25" fillId="0" borderId="0" xfId="25" applyFont="1" applyAlignment="1">
      <alignment vertical="top"/>
    </xf>
    <xf numFmtId="0" fontId="23" fillId="0" borderId="0" xfId="25" applyFont="1" applyAlignment="1">
      <alignment vertical="top" wrapText="1"/>
    </xf>
    <xf numFmtId="0" fontId="23" fillId="0" borderId="0" xfId="25" applyFont="1" applyAlignment="1">
      <alignment horizontal="center" vertical="top"/>
    </xf>
    <xf numFmtId="0" fontId="23" fillId="0" borderId="16" xfId="25" applyFont="1" applyBorder="1" applyAlignment="1">
      <alignment horizontal="right" vertical="top"/>
    </xf>
    <xf numFmtId="0" fontId="25" fillId="19" borderId="13" xfId="26" applyFont="1" applyFill="1" applyBorder="1" applyAlignment="1">
      <alignment horizontal="center" vertical="center" wrapText="1"/>
    </xf>
    <xf numFmtId="0" fontId="25" fillId="0" borderId="10" xfId="25" applyFont="1" applyBorder="1" applyAlignment="1">
      <alignment horizontal="center" vertical="center" wrapText="1"/>
    </xf>
    <xf numFmtId="0" fontId="25" fillId="0" borderId="15" xfId="25" applyFont="1" applyBorder="1" applyAlignment="1">
      <alignment horizontal="center" vertical="center" wrapText="1"/>
    </xf>
    <xf numFmtId="0" fontId="23" fillId="0" borderId="0" xfId="25" applyFont="1" applyAlignment="1">
      <alignment horizontal="center" vertical="center"/>
    </xf>
    <xf numFmtId="0" fontId="25" fillId="0" borderId="13" xfId="25" applyFont="1" applyBorder="1" applyAlignment="1">
      <alignment horizontal="center" vertical="top" wrapText="1"/>
    </xf>
    <xf numFmtId="0" fontId="25" fillId="0" borderId="10" xfId="25" applyFont="1" applyBorder="1" applyAlignment="1">
      <alignment horizontal="center" vertical="top" wrapText="1"/>
    </xf>
    <xf numFmtId="0" fontId="23" fillId="0" borderId="0" xfId="25" applyFont="1"/>
    <xf numFmtId="3" fontId="23" fillId="0" borderId="0" xfId="25" applyNumberFormat="1" applyFont="1"/>
    <xf numFmtId="0" fontId="23" fillId="19" borderId="0" xfId="26" applyFont="1" applyFill="1" applyAlignment="1">
      <alignment horizontal="left" wrapText="1"/>
    </xf>
    <xf numFmtId="0" fontId="23" fillId="19" borderId="0" xfId="26" applyFont="1" applyFill="1" applyAlignment="1">
      <alignment horizontal="left" vertical="center" wrapText="1"/>
    </xf>
    <xf numFmtId="0" fontId="23" fillId="19" borderId="0" xfId="26" applyFont="1" applyFill="1" applyAlignment="1">
      <alignment vertical="center" wrapText="1"/>
    </xf>
    <xf numFmtId="0" fontId="25" fillId="0" borderId="0" xfId="0" applyFont="1" applyAlignment="1">
      <alignment vertical="center"/>
    </xf>
    <xf numFmtId="0" fontId="23" fillId="19" borderId="13" xfId="26" applyFont="1" applyFill="1" applyBorder="1" applyAlignment="1">
      <alignment horizontal="left" vertical="center" wrapText="1"/>
    </xf>
    <xf numFmtId="0" fontId="23" fillId="19" borderId="0" xfId="26" applyFont="1" applyFill="1" applyAlignment="1">
      <alignment horizontal="right" wrapText="1"/>
    </xf>
    <xf numFmtId="3" fontId="23" fillId="19" borderId="0" xfId="26" applyNumberFormat="1" applyFont="1" applyFill="1" applyAlignment="1">
      <alignment horizontal="right" wrapText="1"/>
    </xf>
    <xf numFmtId="0" fontId="25" fillId="19" borderId="0" xfId="26" applyFont="1" applyFill="1" applyAlignment="1">
      <alignment horizontal="center" wrapText="1"/>
    </xf>
    <xf numFmtId="0" fontId="23" fillId="19" borderId="10" xfId="26" applyFont="1" applyFill="1" applyBorder="1" applyAlignment="1">
      <alignment horizontal="left" vertical="center" wrapText="1"/>
    </xf>
    <xf numFmtId="0" fontId="25" fillId="19" borderId="10" xfId="26" applyFont="1" applyFill="1" applyBorder="1" applyAlignment="1">
      <alignment horizontal="left" vertical="center" wrapText="1"/>
    </xf>
    <xf numFmtId="0" fontId="25" fillId="19" borderId="0" xfId="26" applyFont="1" applyFill="1" applyAlignment="1">
      <alignment horizontal="left" wrapText="1"/>
    </xf>
    <xf numFmtId="0" fontId="23" fillId="20" borderId="0" xfId="26" applyFont="1" applyFill="1" applyAlignment="1">
      <alignment vertical="center" wrapText="1"/>
    </xf>
    <xf numFmtId="0" fontId="23" fillId="20" borderId="0" xfId="26" applyFont="1" applyFill="1" applyAlignment="1">
      <alignment horizontal="left" vertical="center" wrapText="1"/>
    </xf>
    <xf numFmtId="3" fontId="23" fillId="20" borderId="0" xfId="26" applyNumberFormat="1" applyFont="1" applyFill="1" applyAlignment="1">
      <alignment horizontal="left" vertical="center" wrapText="1"/>
    </xf>
    <xf numFmtId="0" fontId="23" fillId="20" borderId="0" xfId="26" applyFont="1" applyFill="1" applyAlignment="1">
      <alignment horizontal="left" wrapText="1"/>
    </xf>
    <xf numFmtId="0" fontId="25" fillId="19" borderId="13" xfId="26" applyFont="1" applyFill="1" applyBorder="1" applyAlignment="1">
      <alignment horizontal="left" vertical="center" wrapText="1"/>
    </xf>
    <xf numFmtId="0" fontId="25" fillId="20" borderId="0" xfId="26" applyFont="1" applyFill="1" applyAlignment="1">
      <alignment horizontal="left" wrapText="1"/>
    </xf>
    <xf numFmtId="0" fontId="36" fillId="19" borderId="13" xfId="26" applyFont="1" applyFill="1" applyBorder="1" applyAlignment="1">
      <alignment horizontal="left" vertical="center" wrapText="1"/>
    </xf>
    <xf numFmtId="0" fontId="36" fillId="19" borderId="0" xfId="26" applyFont="1" applyFill="1" applyAlignment="1">
      <alignment horizontal="left" wrapText="1"/>
    </xf>
    <xf numFmtId="0" fontId="23" fillId="20" borderId="0" xfId="26" applyFont="1" applyFill="1" applyAlignment="1">
      <alignment wrapText="1"/>
    </xf>
    <xf numFmtId="0" fontId="23" fillId="19" borderId="0" xfId="26" applyFont="1" applyFill="1" applyAlignment="1">
      <alignment horizontal="center" wrapText="1"/>
    </xf>
    <xf numFmtId="0" fontId="23" fillId="19" borderId="0" xfId="26" applyFont="1" applyFill="1" applyAlignment="1">
      <alignment wrapText="1"/>
    </xf>
    <xf numFmtId="0" fontId="23" fillId="0" borderId="13" xfId="24" applyFont="1" applyBorder="1" applyAlignment="1">
      <alignment horizontal="left" vertical="top" wrapText="1"/>
    </xf>
    <xf numFmtId="0" fontId="25" fillId="0" borderId="0" xfId="24" applyFont="1"/>
    <xf numFmtId="0" fontId="23" fillId="19" borderId="16" xfId="26" applyFont="1" applyFill="1" applyBorder="1" applyAlignment="1">
      <alignment wrapText="1"/>
    </xf>
    <xf numFmtId="0" fontId="23" fillId="0" borderId="0" xfId="24" applyFont="1" applyAlignment="1">
      <alignment horizontal="center" vertical="center"/>
    </xf>
    <xf numFmtId="0" fontId="25" fillId="0" borderId="18" xfId="24" applyFont="1" applyBorder="1" applyAlignment="1">
      <alignment horizontal="left" vertical="center"/>
    </xf>
    <xf numFmtId="3" fontId="24" fillId="0" borderId="0" xfId="0" applyNumberFormat="1" applyFont="1" applyAlignment="1">
      <alignment vertical="center"/>
    </xf>
    <xf numFmtId="3" fontId="25" fillId="0" borderId="0" xfId="26" applyNumberFormat="1" applyFont="1" applyAlignment="1">
      <alignment horizontal="right" vertical="center" wrapText="1"/>
    </xf>
    <xf numFmtId="3" fontId="25" fillId="0" borderId="20" xfId="26" applyNumberFormat="1" applyFont="1" applyBorder="1" applyAlignment="1">
      <alignment horizontal="right" vertical="center" wrapText="1"/>
    </xf>
    <xf numFmtId="3" fontId="25" fillId="0" borderId="21" xfId="26" applyNumberFormat="1" applyFont="1" applyBorder="1" applyAlignment="1">
      <alignment horizontal="right" vertical="center" wrapText="1"/>
    </xf>
    <xf numFmtId="3" fontId="23" fillId="21" borderId="0" xfId="24" applyNumberFormat="1" applyFont="1" applyFill="1" applyAlignment="1">
      <alignment horizontal="right" vertical="center"/>
    </xf>
    <xf numFmtId="0" fontId="25" fillId="21" borderId="0" xfId="26" applyFont="1" applyFill="1" applyAlignment="1">
      <alignment horizontal="center" vertical="center" wrapText="1"/>
    </xf>
    <xf numFmtId="0" fontId="25" fillId="21" borderId="0" xfId="26" applyFont="1" applyFill="1" applyAlignment="1">
      <alignment horizontal="center" vertical="top" wrapText="1"/>
    </xf>
    <xf numFmtId="3" fontId="25" fillId="21" borderId="0" xfId="26" applyNumberFormat="1" applyFont="1" applyFill="1" applyAlignment="1">
      <alignment horizontal="right" vertical="center" wrapText="1"/>
    </xf>
    <xf numFmtId="3" fontId="25" fillId="21" borderId="20" xfId="26" applyNumberFormat="1" applyFont="1" applyFill="1" applyBorder="1" applyAlignment="1">
      <alignment horizontal="right" vertical="center" wrapText="1"/>
    </xf>
    <xf numFmtId="3" fontId="25" fillId="21" borderId="21" xfId="26" applyNumberFormat="1" applyFont="1" applyFill="1" applyBorder="1" applyAlignment="1">
      <alignment horizontal="right" vertical="center" wrapText="1"/>
    </xf>
    <xf numFmtId="3" fontId="23" fillId="21" borderId="0" xfId="26" applyNumberFormat="1" applyFont="1" applyFill="1" applyAlignment="1">
      <alignment horizontal="right" vertical="center" wrapText="1"/>
    </xf>
    <xf numFmtId="0" fontId="27" fillId="18" borderId="0" xfId="0" applyFont="1" applyFill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3" fontId="35" fillId="0" borderId="0" xfId="0" applyNumberFormat="1" applyFont="1" applyAlignment="1">
      <alignment vertical="center"/>
    </xf>
    <xf numFmtId="3" fontId="37" fillId="0" borderId="20" xfId="26" applyNumberFormat="1" applyFont="1" applyBorder="1" applyAlignment="1">
      <alignment horizontal="right" vertical="center" wrapText="1"/>
    </xf>
    <xf numFmtId="3" fontId="37" fillId="0" borderId="21" xfId="26" applyNumberFormat="1" applyFont="1" applyBorder="1" applyAlignment="1">
      <alignment horizontal="right" vertical="center" wrapText="1"/>
    </xf>
    <xf numFmtId="3" fontId="37" fillId="0" borderId="0" xfId="26" applyNumberFormat="1" applyFont="1" applyAlignment="1">
      <alignment horizontal="right" vertical="center" wrapText="1"/>
    </xf>
    <xf numFmtId="0" fontId="27" fillId="0" borderId="0" xfId="0" applyFont="1" applyAlignment="1">
      <alignment horizontal="centerContinuous" vertical="center" wrapText="1"/>
    </xf>
    <xf numFmtId="3" fontId="23" fillId="0" borderId="0" xfId="0" applyNumberFormat="1" applyFont="1" applyAlignment="1">
      <alignment vertical="center"/>
    </xf>
    <xf numFmtId="0" fontId="39" fillId="0" borderId="0" xfId="0" applyFont="1"/>
    <xf numFmtId="0" fontId="36" fillId="0" borderId="13" xfId="25" applyFont="1" applyBorder="1" applyAlignment="1">
      <alignment horizontal="left" vertical="center" wrapText="1"/>
    </xf>
    <xf numFmtId="3" fontId="25" fillId="0" borderId="14" xfId="25" applyNumberFormat="1" applyFont="1" applyBorder="1" applyAlignment="1">
      <alignment horizontal="right" vertical="top"/>
    </xf>
    <xf numFmtId="3" fontId="23" fillId="0" borderId="12" xfId="25" applyNumberFormat="1" applyFont="1" applyBorder="1" applyAlignment="1">
      <alignment horizontal="right" vertical="top"/>
    </xf>
    <xf numFmtId="0" fontId="23" fillId="0" borderId="13" xfId="25" applyFont="1" applyBorder="1" applyAlignment="1">
      <alignment horizontal="left" vertical="center" wrapText="1"/>
    </xf>
    <xf numFmtId="3" fontId="23" fillId="0" borderId="10" xfId="25" applyNumberFormat="1" applyFont="1" applyBorder="1" applyAlignment="1">
      <alignment horizontal="right" vertical="top"/>
    </xf>
    <xf numFmtId="0" fontId="23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43" fontId="23" fillId="0" borderId="0" xfId="1" applyFont="1" applyFill="1" applyBorder="1" applyAlignment="1">
      <alignment vertical="center"/>
    </xf>
    <xf numFmtId="0" fontId="23" fillId="0" borderId="11" xfId="24" applyFont="1" applyBorder="1" applyAlignment="1">
      <alignment horizontal="right"/>
    </xf>
    <xf numFmtId="3" fontId="25" fillId="0" borderId="0" xfId="0" applyNumberFormat="1" applyFont="1" applyAlignment="1">
      <alignment vertical="center"/>
    </xf>
    <xf numFmtId="43" fontId="35" fillId="0" borderId="0" xfId="1" applyFont="1" applyAlignment="1">
      <alignment vertical="top"/>
    </xf>
    <xf numFmtId="43" fontId="37" fillId="0" borderId="0" xfId="1" applyFont="1" applyAlignment="1">
      <alignment vertical="top"/>
    </xf>
    <xf numFmtId="43" fontId="35" fillId="0" borderId="0" xfId="1" applyFont="1" applyAlignment="1">
      <alignment vertical="top" wrapText="1"/>
    </xf>
    <xf numFmtId="43" fontId="35" fillId="0" borderId="0" xfId="1" applyFont="1" applyAlignment="1">
      <alignment horizontal="center" vertical="center"/>
    </xf>
    <xf numFmtId="43" fontId="35" fillId="0" borderId="0" xfId="1" applyFont="1" applyAlignment="1">
      <alignment horizontal="center" vertical="top"/>
    </xf>
    <xf numFmtId="43" fontId="35" fillId="0" borderId="0" xfId="1" applyFont="1"/>
    <xf numFmtId="43" fontId="35" fillId="19" borderId="0" xfId="1" applyFont="1" applyFill="1" applyAlignment="1">
      <alignment horizontal="left" wrapText="1"/>
    </xf>
    <xf numFmtId="43" fontId="37" fillId="19" borderId="0" xfId="1" applyFont="1" applyFill="1" applyAlignment="1">
      <alignment horizontal="left" wrapText="1"/>
    </xf>
    <xf numFmtId="43" fontId="35" fillId="20" borderId="0" xfId="1" applyFont="1" applyFill="1" applyAlignment="1">
      <alignment horizontal="left" wrapText="1"/>
    </xf>
    <xf numFmtId="43" fontId="35" fillId="0" borderId="0" xfId="1" applyFont="1" applyBorder="1" applyAlignment="1">
      <alignment vertical="center"/>
    </xf>
    <xf numFmtId="43" fontId="40" fillId="0" borderId="0" xfId="1" applyFont="1" applyBorder="1" applyAlignment="1">
      <alignment horizontal="center" vertical="center" wrapText="1"/>
    </xf>
    <xf numFmtId="169" fontId="23" fillId="0" borderId="20" xfId="0" applyNumberFormat="1" applyFont="1" applyBorder="1" applyAlignment="1">
      <alignment horizontal="center" vertical="center" wrapText="1"/>
    </xf>
    <xf numFmtId="3" fontId="41" fillId="0" borderId="0" xfId="0" applyNumberFormat="1" applyFont="1" applyAlignment="1">
      <alignment vertical="center"/>
    </xf>
    <xf numFmtId="0" fontId="23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43" fontId="35" fillId="0" borderId="0" xfId="1" applyFont="1" applyFill="1" applyBorder="1" applyAlignment="1">
      <alignment vertical="center"/>
    </xf>
    <xf numFmtId="169" fontId="23" fillId="0" borderId="0" xfId="38" applyNumberFormat="1" applyFont="1" applyAlignment="1">
      <alignment vertical="center"/>
    </xf>
    <xf numFmtId="169" fontId="23" fillId="0" borderId="0" xfId="38" applyNumberFormat="1" applyFont="1" applyAlignment="1">
      <alignment vertical="center" wrapText="1"/>
    </xf>
    <xf numFmtId="0" fontId="23" fillId="0" borderId="0" xfId="0" applyFont="1" applyAlignment="1">
      <alignment horizontal="right" vertical="center"/>
    </xf>
    <xf numFmtId="0" fontId="42" fillId="0" borderId="0" xfId="0" applyFont="1"/>
    <xf numFmtId="0" fontId="23" fillId="19" borderId="16" xfId="26" applyFont="1" applyFill="1" applyBorder="1" applyAlignment="1">
      <alignment horizontal="right" wrapText="1"/>
    </xf>
    <xf numFmtId="0" fontId="25" fillId="19" borderId="0" xfId="26" applyFont="1" applyFill="1" applyAlignment="1">
      <alignment horizontal="centerContinuous" wrapText="1"/>
    </xf>
    <xf numFmtId="0" fontId="23" fillId="19" borderId="0" xfId="26" applyFont="1" applyFill="1" applyAlignment="1">
      <alignment horizontal="centerContinuous" wrapText="1"/>
    </xf>
    <xf numFmtId="0" fontId="25" fillId="0" borderId="0" xfId="26" applyFont="1" applyAlignment="1">
      <alignment horizontal="centerContinuous" wrapText="1"/>
    </xf>
    <xf numFmtId="0" fontId="23" fillId="0" borderId="0" xfId="26" applyFont="1" applyAlignment="1">
      <alignment horizontal="left" wrapText="1"/>
    </xf>
    <xf numFmtId="14" fontId="25" fillId="0" borderId="10" xfId="24" applyNumberFormat="1" applyFont="1" applyBorder="1" applyAlignment="1">
      <alignment horizontal="center" vertical="center" wrapText="1"/>
    </xf>
    <xf numFmtId="0" fontId="23" fillId="0" borderId="11" xfId="24" applyFont="1" applyBorder="1"/>
    <xf numFmtId="0" fontId="25" fillId="0" borderId="0" xfId="24" applyFont="1" applyAlignment="1">
      <alignment horizontal="centerContinuous"/>
    </xf>
    <xf numFmtId="0" fontId="23" fillId="0" borderId="0" xfId="24" applyFont="1" applyAlignment="1">
      <alignment horizontal="centerContinuous"/>
    </xf>
    <xf numFmtId="0" fontId="25" fillId="0" borderId="0" xfId="25" applyFont="1" applyAlignment="1">
      <alignment horizontal="centerContinuous" vertical="top" wrapText="1"/>
    </xf>
    <xf numFmtId="0" fontId="25" fillId="0" borderId="0" xfId="25" applyFont="1" applyAlignment="1">
      <alignment horizontal="centerContinuous" vertical="top"/>
    </xf>
    <xf numFmtId="0" fontId="23" fillId="0" borderId="0" xfId="25" applyFont="1" applyAlignment="1">
      <alignment horizontal="centerContinuous" vertical="top" wrapText="1"/>
    </xf>
    <xf numFmtId="0" fontId="23" fillId="0" borderId="25" xfId="25" applyFont="1" applyBorder="1" applyAlignment="1">
      <alignment horizontal="left" vertical="center" wrapText="1"/>
    </xf>
    <xf numFmtId="3" fontId="23" fillId="0" borderId="23" xfId="25" applyNumberFormat="1" applyFont="1" applyBorder="1" applyAlignment="1">
      <alignment horizontal="right" vertical="top"/>
    </xf>
    <xf numFmtId="0" fontId="36" fillId="0" borderId="25" xfId="25" applyFont="1" applyBorder="1" applyAlignment="1">
      <alignment horizontal="left" vertical="center" wrapText="1"/>
    </xf>
    <xf numFmtId="3" fontId="25" fillId="0" borderId="22" xfId="25" applyNumberFormat="1" applyFont="1" applyBorder="1" applyAlignment="1">
      <alignment horizontal="right" vertical="top"/>
    </xf>
    <xf numFmtId="3" fontId="23" fillId="0" borderId="24" xfId="25" applyNumberFormat="1" applyFont="1" applyBorder="1" applyAlignment="1">
      <alignment horizontal="right" vertical="top"/>
    </xf>
    <xf numFmtId="0" fontId="23" fillId="0" borderId="0" xfId="25" applyFont="1" applyAlignment="1">
      <alignment horizontal="centerContinuous" vertical="top"/>
    </xf>
    <xf numFmtId="4" fontId="23" fillId="0" borderId="0" xfId="24" applyNumberFormat="1" applyFont="1" applyAlignment="1">
      <alignment horizontal="right" vertical="center"/>
    </xf>
    <xf numFmtId="14" fontId="42" fillId="0" borderId="0" xfId="0" applyNumberFormat="1" applyFont="1"/>
    <xf numFmtId="0" fontId="25" fillId="0" borderId="28" xfId="24" applyFont="1" applyBorder="1" applyAlignment="1">
      <alignment horizontal="left" vertical="center"/>
    </xf>
    <xf numFmtId="3" fontId="25" fillId="0" borderId="26" xfId="24" applyNumberFormat="1" applyFont="1" applyBorder="1" applyAlignment="1">
      <alignment horizontal="right" vertical="center"/>
    </xf>
    <xf numFmtId="49" fontId="25" fillId="0" borderId="26" xfId="24" applyNumberFormat="1" applyFont="1" applyBorder="1" applyAlignment="1">
      <alignment horizontal="center" vertical="center"/>
    </xf>
    <xf numFmtId="3" fontId="35" fillId="0" borderId="0" xfId="1" applyNumberFormat="1" applyFont="1"/>
    <xf numFmtId="3" fontId="23" fillId="19" borderId="0" xfId="24" applyNumberFormat="1" applyFont="1" applyFill="1" applyAlignment="1">
      <alignment horizontal="right" vertical="center"/>
    </xf>
    <xf numFmtId="3" fontId="23" fillId="19" borderId="0" xfId="26" applyNumberFormat="1" applyFont="1" applyFill="1" applyAlignment="1">
      <alignment horizontal="left" wrapText="1"/>
    </xf>
    <xf numFmtId="3" fontId="35" fillId="19" borderId="0" xfId="1" applyNumberFormat="1" applyFont="1" applyFill="1" applyAlignment="1">
      <alignment horizontal="left" wrapText="1"/>
    </xf>
    <xf numFmtId="3" fontId="25" fillId="19" borderId="0" xfId="26" applyNumberFormat="1" applyFont="1" applyFill="1" applyAlignment="1">
      <alignment horizontal="left" wrapText="1"/>
    </xf>
    <xf numFmtId="3" fontId="37" fillId="19" borderId="0" xfId="1" applyNumberFormat="1" applyFont="1" applyFill="1" applyAlignment="1">
      <alignment horizontal="left" wrapText="1"/>
    </xf>
    <xf numFmtId="3" fontId="23" fillId="20" borderId="0" xfId="26" applyNumberFormat="1" applyFont="1" applyFill="1" applyAlignment="1">
      <alignment horizontal="left" wrapText="1"/>
    </xf>
    <xf numFmtId="3" fontId="35" fillId="20" borderId="0" xfId="1" applyNumberFormat="1" applyFont="1" applyFill="1" applyAlignment="1">
      <alignment horizontal="left" wrapText="1"/>
    </xf>
    <xf numFmtId="3" fontId="25" fillId="20" borderId="0" xfId="26" applyNumberFormat="1" applyFont="1" applyFill="1" applyAlignment="1">
      <alignment horizontal="left" wrapText="1"/>
    </xf>
    <xf numFmtId="3" fontId="37" fillId="20" borderId="0" xfId="1" applyNumberFormat="1" applyFont="1" applyFill="1" applyAlignment="1">
      <alignment horizontal="left" wrapText="1"/>
    </xf>
    <xf numFmtId="3" fontId="36" fillId="19" borderId="0" xfId="26" applyNumberFormat="1" applyFont="1" applyFill="1" applyAlignment="1">
      <alignment horizontal="left" wrapText="1"/>
    </xf>
    <xf numFmtId="3" fontId="40" fillId="19" borderId="0" xfId="1" applyNumberFormat="1" applyFont="1" applyFill="1" applyAlignment="1">
      <alignment horizontal="left" wrapText="1"/>
    </xf>
    <xf numFmtId="0" fontId="25" fillId="0" borderId="28" xfId="25" applyFont="1" applyBorder="1" applyAlignment="1">
      <alignment horizontal="left" vertical="center" wrapText="1" indent="1"/>
    </xf>
    <xf numFmtId="3" fontId="25" fillId="0" borderId="26" xfId="25" applyNumberFormat="1" applyFont="1" applyBorder="1" applyAlignment="1">
      <alignment horizontal="right" vertical="top"/>
    </xf>
    <xf numFmtId="169" fontId="42" fillId="0" borderId="0" xfId="0" applyNumberFormat="1" applyFont="1"/>
    <xf numFmtId="3" fontId="37" fillId="0" borderId="0" xfId="1" applyNumberFormat="1" applyFont="1" applyBorder="1" applyAlignment="1">
      <alignment vertical="center"/>
    </xf>
    <xf numFmtId="3" fontId="35" fillId="0" borderId="0" xfId="1" applyNumberFormat="1" applyFont="1" applyBorder="1" applyAlignment="1">
      <alignment vertical="center"/>
    </xf>
    <xf numFmtId="0" fontId="47" fillId="0" borderId="0" xfId="0" applyFont="1"/>
    <xf numFmtId="3" fontId="35" fillId="19" borderId="0" xfId="1" applyNumberFormat="1" applyFont="1" applyFill="1" applyAlignment="1">
      <alignment horizontal="right" wrapText="1"/>
    </xf>
    <xf numFmtId="0" fontId="35" fillId="0" borderId="0" xfId="0" applyFont="1" applyAlignment="1">
      <alignment horizontal="center"/>
    </xf>
    <xf numFmtId="49" fontId="23" fillId="0" borderId="10" xfId="24" applyNumberFormat="1" applyFont="1" applyBorder="1" applyAlignment="1">
      <alignment horizontal="center" vertical="center"/>
    </xf>
    <xf numFmtId="49" fontId="23" fillId="0" borderId="26" xfId="24" applyNumberFormat="1" applyFont="1" applyBorder="1" applyAlignment="1">
      <alignment horizontal="center" vertical="center"/>
    </xf>
    <xf numFmtId="0" fontId="25" fillId="0" borderId="11" xfId="24" applyFont="1" applyBorder="1" applyAlignment="1">
      <alignment horizontal="center" vertical="center"/>
    </xf>
    <xf numFmtId="3" fontId="25" fillId="0" borderId="11" xfId="24" applyNumberFormat="1" applyFont="1" applyBorder="1" applyAlignment="1">
      <alignment horizontal="right" vertical="center"/>
    </xf>
    <xf numFmtId="3" fontId="25" fillId="0" borderId="19" xfId="24" applyNumberFormat="1" applyFont="1" applyBorder="1" applyAlignment="1">
      <alignment horizontal="right" vertical="center"/>
    </xf>
    <xf numFmtId="0" fontId="23" fillId="0" borderId="11" xfId="24" applyFont="1" applyBorder="1" applyAlignment="1">
      <alignment horizontal="center" vertical="center"/>
    </xf>
    <xf numFmtId="0" fontId="23" fillId="0" borderId="10" xfId="24" applyFont="1" applyBorder="1" applyAlignment="1">
      <alignment horizontal="center" vertical="center"/>
    </xf>
    <xf numFmtId="3" fontId="35" fillId="0" borderId="0" xfId="24" applyNumberFormat="1" applyFont="1" applyAlignment="1">
      <alignment horizontal="left" vertical="center"/>
    </xf>
    <xf numFmtId="0" fontId="27" fillId="0" borderId="32" xfId="0" applyFont="1" applyBorder="1" applyAlignment="1">
      <alignment horizontal="right"/>
    </xf>
    <xf numFmtId="171" fontId="27" fillId="0" borderId="33" xfId="0" applyNumberFormat="1" applyFont="1" applyBorder="1" applyAlignment="1">
      <alignment vertical="top"/>
    </xf>
    <xf numFmtId="0" fontId="27" fillId="0" borderId="34" xfId="0" applyFont="1" applyBorder="1" applyAlignment="1">
      <alignment horizontal="right"/>
    </xf>
    <xf numFmtId="171" fontId="27" fillId="0" borderId="35" xfId="0" applyNumberFormat="1" applyFont="1" applyBorder="1" applyAlignment="1">
      <alignment vertical="top"/>
    </xf>
    <xf numFmtId="0" fontId="27" fillId="0" borderId="36" xfId="0" applyFont="1" applyBorder="1" applyAlignment="1">
      <alignment horizontal="right"/>
    </xf>
    <xf numFmtId="171" fontId="27" fillId="0" borderId="37" xfId="0" applyNumberFormat="1" applyFont="1" applyBorder="1" applyAlignment="1">
      <alignment vertical="top"/>
    </xf>
    <xf numFmtId="169" fontId="42" fillId="0" borderId="0" xfId="0" applyNumberFormat="1" applyFont="1" applyAlignment="1">
      <alignment vertical="top"/>
    </xf>
    <xf numFmtId="0" fontId="42" fillId="0" borderId="0" xfId="0" applyFont="1" applyAlignment="1">
      <alignment horizontal="center"/>
    </xf>
    <xf numFmtId="0" fontId="45" fillId="0" borderId="0" xfId="0" applyFont="1" applyAlignment="1">
      <alignment horizontal="center" wrapText="1"/>
    </xf>
    <xf numFmtId="169" fontId="42" fillId="0" borderId="0" xfId="0" applyNumberFormat="1" applyFont="1" applyAlignment="1">
      <alignment horizontal="center"/>
    </xf>
    <xf numFmtId="169" fontId="42" fillId="22" borderId="0" xfId="0" applyNumberFormat="1" applyFont="1" applyFill="1" applyAlignment="1">
      <alignment vertical="top"/>
    </xf>
    <xf numFmtId="169" fontId="47" fillId="0" borderId="0" xfId="0" applyNumberFormat="1" applyFont="1" applyAlignment="1">
      <alignment vertical="top"/>
    </xf>
    <xf numFmtId="169" fontId="46" fillId="0" borderId="0" xfId="0" applyNumberFormat="1" applyFont="1"/>
    <xf numFmtId="0" fontId="43" fillId="0" borderId="0" xfId="50" applyFont="1"/>
    <xf numFmtId="0" fontId="44" fillId="0" borderId="0" xfId="50" applyFont="1"/>
    <xf numFmtId="0" fontId="55" fillId="0" borderId="0" xfId="43" applyFont="1"/>
    <xf numFmtId="0" fontId="51" fillId="0" borderId="0" xfId="43" applyFont="1"/>
    <xf numFmtId="0" fontId="51" fillId="0" borderId="0" xfId="43" applyFont="1" applyAlignment="1">
      <alignment vertical="top"/>
    </xf>
    <xf numFmtId="0" fontId="56" fillId="15" borderId="30" xfId="43" applyFont="1" applyFill="1" applyBorder="1" applyAlignment="1">
      <alignment vertical="top"/>
    </xf>
    <xf numFmtId="0" fontId="56" fillId="15" borderId="29" xfId="43" applyFont="1" applyFill="1" applyBorder="1" applyAlignment="1">
      <alignment vertical="top"/>
    </xf>
    <xf numFmtId="0" fontId="56" fillId="15" borderId="29" xfId="43" applyFont="1" applyFill="1" applyBorder="1" applyAlignment="1">
      <alignment horizontal="right" vertical="top"/>
    </xf>
    <xf numFmtId="4" fontId="42" fillId="0" borderId="0" xfId="0" applyNumberFormat="1" applyFont="1"/>
    <xf numFmtId="0" fontId="51" fillId="0" borderId="29" xfId="43" applyFont="1" applyBorder="1" applyAlignment="1">
      <alignment vertical="top"/>
    </xf>
    <xf numFmtId="4" fontId="51" fillId="0" borderId="29" xfId="43" applyNumberFormat="1" applyFont="1" applyBorder="1" applyAlignment="1">
      <alignment horizontal="right" vertical="top"/>
    </xf>
    <xf numFmtId="0" fontId="51" fillId="0" borderId="29" xfId="43" applyFont="1" applyBorder="1" applyAlignment="1">
      <alignment horizontal="right" vertical="top"/>
    </xf>
    <xf numFmtId="4" fontId="42" fillId="23" borderId="0" xfId="0" applyNumberFormat="1" applyFont="1" applyFill="1"/>
    <xf numFmtId="169" fontId="42" fillId="23" borderId="0" xfId="0" applyNumberFormat="1" applyFont="1" applyFill="1"/>
    <xf numFmtId="2" fontId="51" fillId="0" borderId="29" xfId="43" applyNumberFormat="1" applyFont="1" applyBorder="1" applyAlignment="1">
      <alignment horizontal="right" vertical="top"/>
    </xf>
    <xf numFmtId="169" fontId="42" fillId="22" borderId="0" xfId="0" applyNumberFormat="1" applyFont="1" applyFill="1"/>
    <xf numFmtId="4" fontId="56" fillId="15" borderId="29" xfId="43" applyNumberFormat="1" applyFont="1" applyFill="1" applyBorder="1" applyAlignment="1">
      <alignment horizontal="right" vertical="top"/>
    </xf>
    <xf numFmtId="0" fontId="44" fillId="0" borderId="29" xfId="50" applyFont="1" applyBorder="1" applyAlignment="1">
      <alignment vertical="top"/>
    </xf>
    <xf numFmtId="4" fontId="44" fillId="0" borderId="29" xfId="50" applyNumberFormat="1" applyFont="1" applyBorder="1" applyAlignment="1">
      <alignment horizontal="right" vertical="top"/>
    </xf>
    <xf numFmtId="0" fontId="44" fillId="0" borderId="29" xfId="50" applyFont="1" applyBorder="1" applyAlignment="1">
      <alignment horizontal="right" vertical="top"/>
    </xf>
    <xf numFmtId="0" fontId="44" fillId="0" borderId="29" xfId="50" applyFont="1" applyBorder="1" applyAlignment="1">
      <alignment horizontal="left" vertical="top"/>
    </xf>
    <xf numFmtId="0" fontId="48" fillId="15" borderId="29" xfId="50" applyFont="1" applyFill="1" applyBorder="1" applyAlignment="1">
      <alignment vertical="top"/>
    </xf>
    <xf numFmtId="4" fontId="48" fillId="15" borderId="29" xfId="50" applyNumberFormat="1" applyFont="1" applyFill="1" applyBorder="1" applyAlignment="1">
      <alignment horizontal="right" vertical="top"/>
    </xf>
    <xf numFmtId="0" fontId="48" fillId="15" borderId="29" xfId="50" applyFont="1" applyFill="1" applyBorder="1" applyAlignment="1">
      <alignment horizontal="right" vertical="top"/>
    </xf>
    <xf numFmtId="2" fontId="44" fillId="0" borderId="29" xfId="50" applyNumberFormat="1" applyFont="1" applyBorder="1" applyAlignment="1">
      <alignment horizontal="right" vertical="top"/>
    </xf>
    <xf numFmtId="0" fontId="44" fillId="0" borderId="0" xfId="42" applyFont="1" applyAlignment="1">
      <alignment horizontal="left" vertical="center" wrapText="1"/>
    </xf>
    <xf numFmtId="0" fontId="35" fillId="0" borderId="13" xfId="25" applyFont="1" applyBorder="1" applyAlignment="1">
      <alignment horizontal="left" vertical="center" wrapText="1"/>
    </xf>
    <xf numFmtId="3" fontId="35" fillId="0" borderId="10" xfId="25" applyNumberFormat="1" applyFont="1" applyBorder="1" applyAlignment="1">
      <alignment horizontal="right" vertical="top"/>
    </xf>
    <xf numFmtId="3" fontId="35" fillId="0" borderId="0" xfId="25" applyNumberFormat="1" applyFont="1"/>
    <xf numFmtId="0" fontId="35" fillId="0" borderId="0" xfId="25" applyFont="1"/>
    <xf numFmtId="3" fontId="36" fillId="0" borderId="0" xfId="0" applyNumberFormat="1" applyFont="1" applyAlignment="1">
      <alignment vertical="center"/>
    </xf>
    <xf numFmtId="3" fontId="25" fillId="0" borderId="16" xfId="0" applyNumberFormat="1" applyFont="1" applyBorder="1" applyAlignment="1">
      <alignment vertical="center"/>
    </xf>
    <xf numFmtId="169" fontId="36" fillId="0" borderId="0" xfId="0" applyNumberFormat="1" applyFont="1" applyAlignment="1">
      <alignment horizontal="center" vertical="center"/>
    </xf>
    <xf numFmtId="170" fontId="23" fillId="0" borderId="0" xfId="0" applyNumberFormat="1" applyFont="1" applyAlignment="1">
      <alignment horizontal="right" vertical="center"/>
    </xf>
    <xf numFmtId="0" fontId="23" fillId="0" borderId="0" xfId="26" applyFont="1" applyAlignment="1">
      <alignment horizontal="left" vertical="center" wrapText="1"/>
    </xf>
    <xf numFmtId="0" fontId="23" fillId="0" borderId="0" xfId="26" applyFont="1" applyAlignment="1">
      <alignment vertical="center" wrapText="1"/>
    </xf>
    <xf numFmtId="3" fontId="25" fillId="0" borderId="0" xfId="1" applyNumberFormat="1" applyFont="1" applyFill="1" applyBorder="1" applyAlignment="1">
      <alignment vertical="center"/>
    </xf>
    <xf numFmtId="3" fontId="23" fillId="0" borderId="0" xfId="1" applyNumberFormat="1" applyFont="1" applyFill="1" applyBorder="1" applyAlignment="1">
      <alignment vertical="center"/>
    </xf>
    <xf numFmtId="3" fontId="36" fillId="0" borderId="0" xfId="1" applyNumberFormat="1" applyFont="1" applyFill="1" applyBorder="1" applyAlignment="1">
      <alignment vertical="center"/>
    </xf>
    <xf numFmtId="3" fontId="23" fillId="0" borderId="0" xfId="1" applyNumberFormat="1" applyFont="1" applyFill="1" applyAlignment="1">
      <alignment vertical="center"/>
    </xf>
    <xf numFmtId="0" fontId="25" fillId="0" borderId="13" xfId="26" applyFont="1" applyFill="1" applyBorder="1" applyAlignment="1">
      <alignment horizontal="center" vertical="center" wrapText="1"/>
    </xf>
    <xf numFmtId="0" fontId="25" fillId="0" borderId="10" xfId="26" applyFont="1" applyFill="1" applyBorder="1" applyAlignment="1">
      <alignment horizontal="center" vertical="center" wrapText="1"/>
    </xf>
    <xf numFmtId="0" fontId="25" fillId="0" borderId="13" xfId="26" applyFont="1" applyFill="1" applyBorder="1" applyAlignment="1">
      <alignment horizontal="center" vertical="top" wrapText="1"/>
    </xf>
    <xf numFmtId="0" fontId="25" fillId="0" borderId="10" xfId="26" applyFont="1" applyFill="1" applyBorder="1" applyAlignment="1">
      <alignment horizontal="center" vertical="top" wrapText="1"/>
    </xf>
    <xf numFmtId="49" fontId="25" fillId="0" borderId="13" xfId="26" applyNumberFormat="1" applyFont="1" applyFill="1" applyBorder="1" applyAlignment="1">
      <alignment horizontal="left" vertical="center" wrapText="1"/>
    </xf>
    <xf numFmtId="49" fontId="23" fillId="0" borderId="10" xfId="26" applyNumberFormat="1" applyFont="1" applyFill="1" applyBorder="1" applyAlignment="1">
      <alignment horizontal="center" vertical="center" wrapText="1"/>
    </xf>
    <xf numFmtId="3" fontId="25" fillId="0" borderId="10" xfId="26" applyNumberFormat="1" applyFont="1" applyFill="1" applyBorder="1" applyAlignment="1">
      <alignment horizontal="right" vertical="center" wrapText="1"/>
    </xf>
    <xf numFmtId="49" fontId="23" fillId="0" borderId="13" xfId="26" applyNumberFormat="1" applyFont="1" applyFill="1" applyBorder="1" applyAlignment="1">
      <alignment horizontal="left" vertical="center" wrapText="1"/>
    </xf>
    <xf numFmtId="3" fontId="23" fillId="0" borderId="10" xfId="24" applyNumberFormat="1" applyFont="1" applyFill="1" applyBorder="1" applyAlignment="1">
      <alignment horizontal="right" vertical="center"/>
    </xf>
    <xf numFmtId="49" fontId="25" fillId="0" borderId="28" xfId="26" applyNumberFormat="1" applyFont="1" applyFill="1" applyBorder="1" applyAlignment="1">
      <alignment horizontal="left" vertical="center" wrapText="1"/>
    </xf>
    <xf numFmtId="49" fontId="23" fillId="0" borderId="26" xfId="26" applyNumberFormat="1" applyFont="1" applyFill="1" applyBorder="1" applyAlignment="1">
      <alignment horizontal="center" vertical="center" wrapText="1"/>
    </xf>
    <xf numFmtId="3" fontId="25" fillId="0" borderId="26" xfId="26" applyNumberFormat="1" applyFont="1" applyFill="1" applyBorder="1" applyAlignment="1">
      <alignment horizontal="right" vertical="center" wrapText="1"/>
    </xf>
    <xf numFmtId="49" fontId="23" fillId="0" borderId="25" xfId="26" applyNumberFormat="1" applyFont="1" applyFill="1" applyBorder="1" applyAlignment="1">
      <alignment horizontal="left" vertical="center" wrapText="1"/>
    </xf>
    <xf numFmtId="3" fontId="23" fillId="0" borderId="23" xfId="24" applyNumberFormat="1" applyFont="1" applyFill="1" applyBorder="1" applyAlignment="1">
      <alignment horizontal="right" vertical="center"/>
    </xf>
    <xf numFmtId="3" fontId="23" fillId="0" borderId="10" xfId="26" applyNumberFormat="1" applyFont="1" applyFill="1" applyBorder="1" applyAlignment="1">
      <alignment horizontal="right" vertical="center" wrapText="1"/>
    </xf>
    <xf numFmtId="0" fontId="23" fillId="0" borderId="0" xfId="26" applyFont="1" applyFill="1" applyAlignment="1">
      <alignment vertical="center" wrapText="1"/>
    </xf>
    <xf numFmtId="0" fontId="23" fillId="0" borderId="0" xfId="26" applyFont="1" applyFill="1" applyAlignment="1">
      <alignment horizontal="left" vertical="center" wrapText="1"/>
    </xf>
    <xf numFmtId="3" fontId="23" fillId="0" borderId="0" xfId="26" applyNumberFormat="1" applyFont="1" applyFill="1" applyAlignment="1">
      <alignment horizontal="left" vertical="center" wrapText="1"/>
    </xf>
    <xf numFmtId="0" fontId="25" fillId="0" borderId="0" xfId="26" applyFont="1" applyFill="1" applyAlignment="1">
      <alignment vertical="center" wrapText="1"/>
    </xf>
    <xf numFmtId="0" fontId="25" fillId="0" borderId="0" xfId="26" applyFont="1" applyFill="1" applyAlignment="1">
      <alignment horizontal="left" vertical="center" wrapText="1"/>
    </xf>
    <xf numFmtId="3" fontId="25" fillId="0" borderId="0" xfId="26" applyNumberFormat="1" applyFont="1" applyFill="1" applyAlignment="1">
      <alignment horizontal="left" vertical="center" wrapText="1"/>
    </xf>
    <xf numFmtId="49" fontId="36" fillId="0" borderId="0" xfId="26" applyNumberFormat="1" applyFont="1" applyFill="1" applyAlignment="1">
      <alignment horizontal="left" vertical="center" wrapText="1"/>
    </xf>
    <xf numFmtId="49" fontId="36" fillId="0" borderId="0" xfId="26" applyNumberFormat="1" applyFont="1" applyFill="1" applyAlignment="1">
      <alignment horizontal="center" vertical="center" wrapText="1"/>
    </xf>
    <xf numFmtId="3" fontId="36" fillId="0" borderId="0" xfId="26" applyNumberFormat="1" applyFont="1" applyFill="1" applyAlignment="1">
      <alignment horizontal="right" vertical="center" wrapText="1"/>
    </xf>
    <xf numFmtId="49" fontId="23" fillId="0" borderId="0" xfId="26" applyNumberFormat="1" applyFont="1" applyFill="1" applyAlignment="1">
      <alignment horizontal="left" vertical="center" wrapText="1"/>
    </xf>
    <xf numFmtId="49" fontId="23" fillId="0" borderId="0" xfId="26" applyNumberFormat="1" applyFont="1" applyFill="1" applyAlignment="1">
      <alignment horizontal="center" vertical="center" wrapText="1"/>
    </xf>
    <xf numFmtId="3" fontId="23" fillId="0" borderId="0" xfId="26" applyNumberFormat="1" applyFont="1" applyFill="1" applyAlignment="1">
      <alignment horizontal="right" vertical="center" wrapText="1"/>
    </xf>
    <xf numFmtId="49" fontId="23" fillId="0" borderId="16" xfId="26" applyNumberFormat="1" applyFont="1" applyFill="1" applyBorder="1" applyAlignment="1">
      <alignment horizontal="left" vertical="center" wrapText="1"/>
    </xf>
    <xf numFmtId="49" fontId="23" fillId="0" borderId="16" xfId="26" applyNumberFormat="1" applyFont="1" applyFill="1" applyBorder="1" applyAlignment="1">
      <alignment horizontal="center" vertical="center" wrapText="1"/>
    </xf>
    <xf numFmtId="3" fontId="23" fillId="0" borderId="16" xfId="26" applyNumberFormat="1" applyFont="1" applyFill="1" applyBorder="1" applyAlignment="1">
      <alignment horizontal="right" vertical="center" wrapText="1"/>
    </xf>
    <xf numFmtId="49" fontId="25" fillId="0" borderId="27" xfId="26" applyNumberFormat="1" applyFont="1" applyFill="1" applyBorder="1" applyAlignment="1">
      <alignment horizontal="left" vertical="center" wrapText="1"/>
    </xf>
    <xf numFmtId="49" fontId="25" fillId="0" borderId="27" xfId="26" applyNumberFormat="1" applyFont="1" applyFill="1" applyBorder="1" applyAlignment="1">
      <alignment horizontal="center" vertical="center" wrapText="1"/>
    </xf>
    <xf numFmtId="3" fontId="25" fillId="0" borderId="27" xfId="26" applyNumberFormat="1" applyFont="1" applyFill="1" applyBorder="1" applyAlignment="1">
      <alignment horizontal="right" vertical="center" wrapText="1"/>
    </xf>
    <xf numFmtId="49" fontId="25" fillId="0" borderId="22" xfId="26" applyNumberFormat="1" applyFont="1" applyFill="1" applyBorder="1" applyAlignment="1">
      <alignment horizontal="left" vertical="center" wrapText="1"/>
    </xf>
    <xf numFmtId="49" fontId="25" fillId="0" borderId="22" xfId="26" applyNumberFormat="1" applyFont="1" applyFill="1" applyBorder="1" applyAlignment="1">
      <alignment horizontal="center" vertical="center" wrapText="1"/>
    </xf>
    <xf numFmtId="3" fontId="25" fillId="0" borderId="22" xfId="26" applyNumberFormat="1" applyFont="1" applyFill="1" applyBorder="1" applyAlignment="1">
      <alignment horizontal="right" vertical="center" wrapText="1"/>
    </xf>
    <xf numFmtId="0" fontId="25" fillId="0" borderId="31" xfId="0" applyFont="1" applyBorder="1" applyAlignment="1">
      <alignment horizontal="center" vertical="center" wrapText="1"/>
    </xf>
    <xf numFmtId="0" fontId="25" fillId="0" borderId="31" xfId="0" applyFont="1" applyBorder="1" applyAlignment="1">
      <alignment vertical="center" wrapText="1"/>
    </xf>
    <xf numFmtId="0" fontId="23" fillId="0" borderId="31" xfId="0" applyFont="1" applyBorder="1" applyAlignment="1">
      <alignment vertical="center" wrapText="1"/>
    </xf>
    <xf numFmtId="0" fontId="36" fillId="0" borderId="31" xfId="0" applyFont="1" applyBorder="1" applyAlignment="1">
      <alignment vertical="center" wrapText="1"/>
    </xf>
    <xf numFmtId="169" fontId="25" fillId="0" borderId="31" xfId="0" applyNumberFormat="1" applyFont="1" applyBorder="1" applyAlignment="1">
      <alignment horizontal="center" vertical="center" wrapText="1"/>
    </xf>
    <xf numFmtId="0" fontId="25" fillId="0" borderId="31" xfId="0" applyFont="1" applyBorder="1" applyAlignment="1">
      <alignment vertical="center"/>
    </xf>
    <xf numFmtId="3" fontId="23" fillId="0" borderId="31" xfId="0" applyNumberFormat="1" applyFont="1" applyBorder="1" applyAlignment="1">
      <alignment vertical="center"/>
    </xf>
    <xf numFmtId="3" fontId="36" fillId="0" borderId="31" xfId="0" applyNumberFormat="1" applyFont="1" applyBorder="1" applyAlignment="1">
      <alignment vertical="center"/>
    </xf>
    <xf numFmtId="3" fontId="25" fillId="0" borderId="31" xfId="0" applyNumberFormat="1" applyFont="1" applyBorder="1" applyAlignment="1">
      <alignment vertical="center"/>
    </xf>
    <xf numFmtId="43" fontId="40" fillId="0" borderId="0" xfId="1" applyFont="1" applyFill="1" applyBorder="1" applyAlignment="1">
      <alignment horizontal="center" vertical="center" wrapText="1"/>
    </xf>
    <xf numFmtId="3" fontId="37" fillId="0" borderId="0" xfId="1" applyNumberFormat="1" applyFont="1" applyFill="1" applyBorder="1" applyAlignment="1">
      <alignment vertical="center"/>
    </xf>
    <xf numFmtId="3" fontId="35" fillId="0" borderId="0" xfId="1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 wrapText="1"/>
    </xf>
    <xf numFmtId="169" fontId="23" fillId="0" borderId="0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wrapText="1"/>
    </xf>
    <xf numFmtId="0" fontId="36" fillId="0" borderId="0" xfId="0" applyFont="1" applyFill="1" applyBorder="1" applyAlignment="1">
      <alignment vertical="center"/>
    </xf>
    <xf numFmtId="169" fontId="23" fillId="0" borderId="0" xfId="0" applyNumberFormat="1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14" fontId="25" fillId="0" borderId="0" xfId="0" applyNumberFormat="1" applyFont="1" applyFill="1" applyBorder="1" applyAlignment="1">
      <alignment horizontal="left" vertical="center"/>
    </xf>
    <xf numFmtId="3" fontId="25" fillId="0" borderId="0" xfId="0" applyNumberFormat="1" applyFont="1" applyFill="1" applyBorder="1" applyAlignment="1">
      <alignment vertical="center"/>
    </xf>
    <xf numFmtId="173" fontId="25" fillId="0" borderId="0" xfId="0" applyNumberFormat="1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right" vertical="center"/>
    </xf>
    <xf numFmtId="3" fontId="41" fillId="0" borderId="0" xfId="0" applyNumberFormat="1" applyFont="1" applyFill="1" applyBorder="1" applyAlignment="1">
      <alignment vertical="center"/>
    </xf>
    <xf numFmtId="169" fontId="23" fillId="0" borderId="0" xfId="0" applyNumberFormat="1" applyFont="1" applyFill="1" applyBorder="1" applyAlignment="1">
      <alignment horizontal="center" vertical="center"/>
    </xf>
    <xf numFmtId="3" fontId="23" fillId="0" borderId="0" xfId="0" applyNumberFormat="1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 wrapText="1"/>
    </xf>
    <xf numFmtId="169" fontId="36" fillId="0" borderId="0" xfId="0" applyNumberFormat="1" applyFont="1" applyFill="1" applyBorder="1" applyAlignment="1">
      <alignment vertical="center"/>
    </xf>
    <xf numFmtId="0" fontId="36" fillId="0" borderId="0" xfId="0" applyFont="1" applyFill="1" applyBorder="1" applyAlignment="1">
      <alignment horizontal="right" vertical="center" wrapText="1"/>
    </xf>
    <xf numFmtId="3" fontId="36" fillId="0" borderId="0" xfId="0" applyNumberFormat="1" applyFont="1" applyFill="1" applyBorder="1" applyAlignment="1">
      <alignment vertical="center"/>
    </xf>
    <xf numFmtId="169" fontId="25" fillId="0" borderId="0" xfId="0" applyNumberFormat="1" applyFont="1" applyFill="1" applyBorder="1" applyAlignment="1">
      <alignment vertical="center"/>
    </xf>
    <xf numFmtId="169" fontId="23" fillId="0" borderId="0" xfId="0" applyNumberFormat="1" applyFont="1" applyFill="1" applyBorder="1" applyAlignment="1">
      <alignment horizontal="right" vertical="center"/>
    </xf>
    <xf numFmtId="3" fontId="23" fillId="0" borderId="0" xfId="0" applyNumberFormat="1" applyFont="1" applyFill="1" applyBorder="1" applyAlignment="1">
      <alignment horizontal="right" vertical="center"/>
    </xf>
    <xf numFmtId="169" fontId="36" fillId="0" borderId="0" xfId="0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right" vertical="center"/>
    </xf>
    <xf numFmtId="3" fontId="23" fillId="0" borderId="0" xfId="39" applyNumberFormat="1" applyFont="1" applyFill="1" applyBorder="1" applyAlignment="1">
      <alignment horizontal="right" vertical="top" wrapText="1"/>
    </xf>
    <xf numFmtId="0" fontId="55" fillId="0" borderId="0" xfId="41" applyFont="1" applyFill="1" applyBorder="1"/>
    <xf numFmtId="0" fontId="51" fillId="0" borderId="0" xfId="41" applyFont="1" applyFill="1" applyBorder="1"/>
    <xf numFmtId="0" fontId="51" fillId="0" borderId="0" xfId="0" applyFont="1" applyFill="1" applyBorder="1" applyAlignment="1">
      <alignment vertical="center"/>
    </xf>
    <xf numFmtId="0" fontId="25" fillId="0" borderId="0" xfId="41" applyFont="1" applyFill="1" applyBorder="1"/>
    <xf numFmtId="0" fontId="23" fillId="0" borderId="0" xfId="41" applyFont="1" applyFill="1" applyBorder="1"/>
    <xf numFmtId="0" fontId="51" fillId="0" borderId="0" xfId="41" applyFont="1" applyFill="1" applyBorder="1" applyAlignment="1">
      <alignment vertical="top"/>
    </xf>
    <xf numFmtId="0" fontId="23" fillId="0" borderId="0" xfId="41" applyFont="1" applyFill="1" applyBorder="1" applyAlignment="1">
      <alignment vertical="top"/>
    </xf>
    <xf numFmtId="0" fontId="51" fillId="0" borderId="0" xfId="41" applyFont="1" applyFill="1" applyBorder="1" applyAlignment="1">
      <alignment horizontal="right" vertical="top"/>
    </xf>
    <xf numFmtId="4" fontId="51" fillId="0" borderId="0" xfId="41" applyNumberFormat="1" applyFont="1" applyFill="1" applyBorder="1" applyAlignment="1">
      <alignment horizontal="right" vertical="top"/>
    </xf>
    <xf numFmtId="3" fontId="51" fillId="0" borderId="0" xfId="0" applyNumberFormat="1" applyFont="1" applyFill="1" applyBorder="1" applyAlignment="1">
      <alignment vertical="center"/>
    </xf>
    <xf numFmtId="0" fontId="23" fillId="0" borderId="0" xfId="41" applyFont="1" applyFill="1" applyBorder="1" applyAlignment="1">
      <alignment horizontal="right" vertical="top"/>
    </xf>
    <xf numFmtId="4" fontId="23" fillId="0" borderId="0" xfId="41" applyNumberFormat="1" applyFont="1" applyFill="1" applyBorder="1" applyAlignment="1">
      <alignment horizontal="right" vertical="top"/>
    </xf>
    <xf numFmtId="0" fontId="56" fillId="0" borderId="0" xfId="41" applyFont="1" applyFill="1" applyBorder="1" applyAlignment="1">
      <alignment vertical="top"/>
    </xf>
    <xf numFmtId="4" fontId="56" fillId="0" borderId="0" xfId="41" applyNumberFormat="1" applyFont="1" applyFill="1" applyBorder="1" applyAlignment="1">
      <alignment horizontal="right" vertical="top"/>
    </xf>
    <xf numFmtId="0" fontId="56" fillId="0" borderId="0" xfId="41" applyFont="1" applyFill="1" applyBorder="1" applyAlignment="1">
      <alignment horizontal="right" vertical="top"/>
    </xf>
    <xf numFmtId="0" fontId="26" fillId="0" borderId="0" xfId="41" applyFont="1" applyFill="1" applyBorder="1" applyAlignment="1">
      <alignment vertical="top"/>
    </xf>
    <xf numFmtId="4" fontId="26" fillId="0" borderId="0" xfId="41" applyNumberFormat="1" applyFont="1" applyFill="1" applyBorder="1" applyAlignment="1">
      <alignment horizontal="right" vertical="top"/>
    </xf>
    <xf numFmtId="0" fontId="26" fillId="0" borderId="0" xfId="41" applyFont="1" applyFill="1" applyBorder="1" applyAlignment="1">
      <alignment horizontal="right" vertical="top"/>
    </xf>
    <xf numFmtId="0" fontId="53" fillId="0" borderId="0" xfId="41" applyFont="1" applyFill="1" applyBorder="1"/>
    <xf numFmtId="0" fontId="21" fillId="0" borderId="0" xfId="41" applyFill="1" applyBorder="1"/>
    <xf numFmtId="0" fontId="54" fillId="0" borderId="0" xfId="41" applyFont="1" applyFill="1" applyBorder="1"/>
    <xf numFmtId="0" fontId="22" fillId="0" borderId="0" xfId="41" applyFont="1" applyFill="1" applyBorder="1" applyAlignment="1">
      <alignment vertical="top"/>
    </xf>
    <xf numFmtId="0" fontId="52" fillId="0" borderId="0" xfId="41" applyFont="1" applyFill="1" applyBorder="1" applyAlignment="1">
      <alignment vertical="top"/>
    </xf>
    <xf numFmtId="4" fontId="52" fillId="0" borderId="0" xfId="41" applyNumberFormat="1" applyFont="1" applyFill="1" applyBorder="1" applyAlignment="1">
      <alignment horizontal="right" vertical="top"/>
    </xf>
    <xf numFmtId="0" fontId="52" fillId="0" borderId="0" xfId="41" applyFont="1" applyFill="1" applyBorder="1" applyAlignment="1">
      <alignment horizontal="right" vertical="top"/>
    </xf>
    <xf numFmtId="0" fontId="49" fillId="0" borderId="0" xfId="41" applyFont="1" applyFill="1" applyBorder="1" applyAlignment="1">
      <alignment vertical="top"/>
    </xf>
    <xf numFmtId="4" fontId="49" fillId="0" borderId="0" xfId="41" applyNumberFormat="1" applyFont="1" applyFill="1" applyBorder="1" applyAlignment="1">
      <alignment horizontal="right" vertical="top"/>
    </xf>
    <xf numFmtId="2" fontId="23" fillId="0" borderId="0" xfId="41" applyNumberFormat="1" applyFont="1" applyFill="1" applyBorder="1" applyAlignment="1">
      <alignment horizontal="right" vertical="top"/>
    </xf>
    <xf numFmtId="0" fontId="49" fillId="0" borderId="0" xfId="41" applyFont="1" applyFill="1" applyBorder="1" applyAlignment="1">
      <alignment horizontal="right" vertical="top"/>
    </xf>
    <xf numFmtId="4" fontId="26" fillId="0" borderId="0" xfId="41" applyNumberFormat="1" applyFont="1" applyFill="1" applyBorder="1" applyAlignment="1">
      <alignment horizontal="right" vertical="top" wrapText="1"/>
    </xf>
    <xf numFmtId="0" fontId="26" fillId="0" borderId="0" xfId="41" applyFont="1" applyFill="1" applyBorder="1" applyAlignment="1">
      <alignment horizontal="right" vertical="top" wrapText="1"/>
    </xf>
    <xf numFmtId="0" fontId="57" fillId="0" borderId="0" xfId="41" applyFont="1" applyFill="1" applyBorder="1"/>
    <xf numFmtId="0" fontId="58" fillId="0" borderId="0" xfId="41" applyFont="1" applyFill="1" applyBorder="1"/>
    <xf numFmtId="0" fontId="59" fillId="0" borderId="0" xfId="41" applyFont="1" applyFill="1" applyBorder="1" applyAlignment="1">
      <alignment vertical="top"/>
    </xf>
    <xf numFmtId="4" fontId="59" fillId="0" borderId="0" xfId="41" applyNumberFormat="1" applyFont="1" applyFill="1" applyBorder="1" applyAlignment="1">
      <alignment horizontal="right" vertical="top"/>
    </xf>
    <xf numFmtId="0" fontId="59" fillId="0" borderId="0" xfId="41" applyFont="1" applyFill="1" applyBorder="1" applyAlignment="1">
      <alignment horizontal="right" vertical="top"/>
    </xf>
    <xf numFmtId="0" fontId="50" fillId="0" borderId="0" xfId="41" applyFont="1" applyFill="1" applyBorder="1" applyAlignment="1">
      <alignment vertical="top"/>
    </xf>
    <xf numFmtId="4" fontId="50" fillId="0" borderId="0" xfId="41" applyNumberFormat="1" applyFont="1" applyFill="1" applyBorder="1" applyAlignment="1">
      <alignment horizontal="right" vertical="top"/>
    </xf>
    <xf numFmtId="0" fontId="50" fillId="0" borderId="0" xfId="41" applyFont="1" applyFill="1" applyBorder="1" applyAlignment="1">
      <alignment horizontal="right" vertical="top"/>
    </xf>
    <xf numFmtId="2" fontId="50" fillId="0" borderId="0" xfId="41" applyNumberFormat="1" applyFont="1" applyFill="1" applyBorder="1" applyAlignment="1">
      <alignment horizontal="right" vertical="top"/>
    </xf>
    <xf numFmtId="0" fontId="51" fillId="0" borderId="0" xfId="41" applyFont="1" applyFill="1" applyBorder="1" applyAlignment="1">
      <alignment vertical="top" wrapText="1"/>
    </xf>
    <xf numFmtId="0" fontId="51" fillId="0" borderId="0" xfId="41" applyFont="1" applyFill="1" applyBorder="1" applyAlignment="1">
      <alignment horizontal="right" vertical="top" wrapText="1"/>
    </xf>
    <xf numFmtId="2" fontId="51" fillId="0" borderId="0" xfId="41" applyNumberFormat="1" applyFont="1" applyFill="1" applyBorder="1" applyAlignment="1">
      <alignment horizontal="right" vertical="top" wrapText="1"/>
    </xf>
    <xf numFmtId="0" fontId="56" fillId="0" borderId="0" xfId="41" applyFont="1" applyFill="1" applyBorder="1" applyAlignment="1">
      <alignment vertical="top" wrapText="1"/>
    </xf>
    <xf numFmtId="4" fontId="56" fillId="0" borderId="0" xfId="41" applyNumberFormat="1" applyFont="1" applyFill="1" applyBorder="1" applyAlignment="1">
      <alignment horizontal="right" vertical="top" wrapText="1"/>
    </xf>
    <xf numFmtId="0" fontId="56" fillId="0" borderId="0" xfId="41" applyFont="1" applyFill="1" applyBorder="1" applyAlignment="1">
      <alignment horizontal="right" vertical="top" wrapText="1"/>
    </xf>
    <xf numFmtId="3" fontId="35" fillId="0" borderId="0" xfId="0" applyNumberFormat="1" applyFont="1" applyFill="1" applyBorder="1" applyAlignment="1">
      <alignment vertical="center"/>
    </xf>
    <xf numFmtId="4" fontId="23" fillId="0" borderId="0" xfId="0" applyNumberFormat="1" applyFont="1" applyFill="1" applyBorder="1" applyAlignment="1">
      <alignment vertical="center"/>
    </xf>
    <xf numFmtId="2" fontId="51" fillId="0" borderId="0" xfId="41" applyNumberFormat="1" applyFont="1" applyFill="1" applyBorder="1" applyAlignment="1">
      <alignment horizontal="right" vertical="top"/>
    </xf>
    <xf numFmtId="2" fontId="49" fillId="0" borderId="0" xfId="41" applyNumberFormat="1" applyFont="1" applyFill="1" applyBorder="1" applyAlignment="1">
      <alignment horizontal="right" vertical="top"/>
    </xf>
    <xf numFmtId="0" fontId="23" fillId="0" borderId="0" xfId="40" applyFont="1" applyFill="1" applyBorder="1" applyAlignment="1">
      <alignment vertical="top"/>
    </xf>
    <xf numFmtId="4" fontId="23" fillId="0" borderId="0" xfId="40" applyNumberFormat="1" applyFont="1" applyFill="1" applyBorder="1" applyAlignment="1">
      <alignment horizontal="right" vertical="top"/>
    </xf>
    <xf numFmtId="0" fontId="23" fillId="0" borderId="0" xfId="40" applyFont="1" applyFill="1" applyBorder="1" applyAlignment="1">
      <alignment horizontal="right" vertical="top"/>
    </xf>
    <xf numFmtId="2" fontId="23" fillId="0" borderId="0" xfId="40" applyNumberFormat="1" applyFont="1" applyFill="1" applyBorder="1" applyAlignment="1">
      <alignment horizontal="right" vertical="top"/>
    </xf>
    <xf numFmtId="0" fontId="23" fillId="0" borderId="0" xfId="40" applyFont="1" applyFill="1" applyBorder="1"/>
  </cellXfs>
  <cellStyles count="174">
    <cellStyle name="Comma 2" xfId="86" xr:uid="{1093157A-E69C-4116-914F-E0EDF0547698}"/>
    <cellStyle name="Comma 2 2" xfId="107" xr:uid="{54BC3FC9-6C6A-4AFA-8B81-D982D807CC6A}"/>
    <cellStyle name="Comma 2 4" xfId="95" xr:uid="{23110B54-539E-4636-8D7C-E2B1AD8CA69B}"/>
    <cellStyle name="Comma 2 4 2" xfId="116" xr:uid="{A9ACB36C-CBAA-4983-8DD4-4ED7189559D4}"/>
    <cellStyle name="Comma 3" xfId="88" xr:uid="{EA4A03FE-F581-4F52-A7F7-949845983F67}"/>
    <cellStyle name="Comma 3 2" xfId="109" xr:uid="{52537BFE-A407-4442-8BD1-9339CD9493E2}"/>
    <cellStyle name="Comma 4" xfId="56" xr:uid="{B2E8DF3C-4075-47FA-B49B-ABA6247A93A1}"/>
    <cellStyle name="Comma 4 2" xfId="70" xr:uid="{4EFCB46D-17A3-4388-A3DC-3905E90F928E}"/>
    <cellStyle name="Comma 4 2 2" xfId="72" xr:uid="{7112BF20-894D-4F07-A00E-551B0CA237C1}"/>
    <cellStyle name="Comma 4 2 3" xfId="111" xr:uid="{D9821AC4-C915-4E5F-A79B-09D4F62B86FD}"/>
    <cellStyle name="Comma 4 3" xfId="71" xr:uid="{DD993785-742B-411F-9B5F-6FCA47CD5855}"/>
    <cellStyle name="Comma 4 4" xfId="90" xr:uid="{173C3540-B79D-47EE-9C05-3A354D03AE89}"/>
    <cellStyle name="Comma 5" xfId="122" xr:uid="{27C74EC7-CB96-498A-A99A-3C6D454CC575}"/>
    <cellStyle name="Currency 2" xfId="87" xr:uid="{1F89F92C-D729-4E9D-AA59-8F26674A6DAA}"/>
    <cellStyle name="Currency 2 2" xfId="108" xr:uid="{1B6AC020-890B-44B0-85F5-2B28DCCA4FF8}"/>
    <cellStyle name="Currency 3" xfId="89" xr:uid="{BB04E6F9-DA13-4E22-9280-CD84BAC67374}"/>
    <cellStyle name="Currency 3 2" xfId="110" xr:uid="{DF0A90E5-3F64-4C01-BBD5-59837F6081D5}"/>
    <cellStyle name="Currency 4" xfId="91" xr:uid="{5D3C2A47-9711-45FA-893C-C40E13C49CA8}"/>
    <cellStyle name="Currency 4 2" xfId="112" xr:uid="{24172637-1401-43BD-A567-4808044810FF}"/>
    <cellStyle name="Currency 5" xfId="77" xr:uid="{57D32CFA-7C70-4C26-BCE5-7F70A5AF4BD9}"/>
    <cellStyle name="Debit" xfId="35" xr:uid="{DFE705B0-A4C3-4170-B1C9-F6B32E5D5D26}"/>
    <cellStyle name="Debit Total" xfId="37" xr:uid="{0C41A26A-BD84-4D9F-BE30-36F6CF5BAD55}"/>
    <cellStyle name="Hyperlink 2" xfId="120" xr:uid="{31076844-4004-4AD2-A97A-AAD6EA6B9C9E}"/>
    <cellStyle name="Hyperlink 3" xfId="80" xr:uid="{5EE10A30-CF09-4AB8-BBD1-FC97FAEF73F9}"/>
    <cellStyle name="Normal 10" xfId="119" xr:uid="{86F7AD72-B044-4496-9B8F-520E280B225D}"/>
    <cellStyle name="Normal 2" xfId="51" xr:uid="{7E05B420-F6AB-4CF1-A5EE-8C5448BECCAD}"/>
    <cellStyle name="Normal 2 2" xfId="23" xr:uid="{2E11E9AA-42B3-4277-B143-81A6C1ADC06F}"/>
    <cellStyle name="Normal 2 2 2" xfId="59" xr:uid="{29FB5813-BF85-4DCA-AA82-FBB0DA224A3F}"/>
    <cellStyle name="Normal 2 2 2 2" xfId="117" xr:uid="{7A48F12A-D94A-4B6F-BDFC-AF08B57D04AE}"/>
    <cellStyle name="Normal 2 2 2 3" xfId="96" xr:uid="{30981245-24DF-49A6-85CD-FBE2410126C9}"/>
    <cellStyle name="Normal 2 2 3" xfId="103" xr:uid="{1CB3DC8F-6FB1-402E-A612-7BE1F9AF97C6}"/>
    <cellStyle name="Normal 2 2 4" xfId="53" xr:uid="{480C72E9-B639-4D93-AFEA-F2321E13770E}"/>
    <cellStyle name="Normal 2 3" xfId="64" xr:uid="{92D15931-553E-43F1-8E75-0C82289771CE}"/>
    <cellStyle name="Normal 2 3 2" xfId="62" xr:uid="{55EF6612-1F3C-423F-BC17-C99AA6C9B6BA}"/>
    <cellStyle name="Normal 2 3 2 2" xfId="99" xr:uid="{4B804C3B-0B34-45A9-B09B-759F08257BD1}"/>
    <cellStyle name="Normal 2 4" xfId="105" xr:uid="{9BC0A4AB-FA3F-48EA-8D54-E7657150134D}"/>
    <cellStyle name="Normal 2 5" xfId="48" xr:uid="{DC98DB24-6F98-4BA8-BEA0-5F5642AC6DE2}"/>
    <cellStyle name="Normal 2 5 2" xfId="38" xr:uid="{FC21AD52-BFBE-4210-B083-ED1A71F61FAD}"/>
    <cellStyle name="Normal 2 5 3" xfId="54" xr:uid="{CFAEAF6E-B1FD-41B9-9353-F02602E9128B}"/>
    <cellStyle name="Normal 2 6" xfId="75" xr:uid="{49F70DE8-341E-4649-80C0-1F8823EA7CB6}"/>
    <cellStyle name="Normal 3" xfId="42" xr:uid="{D9D8FA85-26A8-4878-B9CD-70F46818231B}"/>
    <cellStyle name="Normal 3 2" xfId="113" xr:uid="{9EF94453-E27D-4C0C-A8A3-FE8150D85236}"/>
    <cellStyle name="Normal 3 2 2" xfId="101" xr:uid="{961C05F6-CC3C-4BA9-8FD6-CE3016D43860}"/>
    <cellStyle name="Normal 3 2 3" xfId="100" xr:uid="{7892FC16-E31D-4917-B3D2-FFAD5F2743F4}"/>
    <cellStyle name="Normal 3 2 3 2" xfId="118" xr:uid="{FB250AA2-F7D9-4C8F-B805-55ADD23227F8}"/>
    <cellStyle name="Normal 3 3" xfId="76" xr:uid="{B53F4A61-7623-4772-98F3-694F5EE017A8}"/>
    <cellStyle name="Normal 33" xfId="74" xr:uid="{A7EEFC7D-2E55-4B6F-920A-D5950B1BF9C7}"/>
    <cellStyle name="Normal 4" xfId="60" xr:uid="{A9221045-51FF-47EE-8EB4-9BF89763A83B}"/>
    <cellStyle name="Normal 4 2" xfId="94" xr:uid="{A9C1FC8F-9270-4573-A1F4-682762A9B105}"/>
    <cellStyle name="Normal 4 2 2" xfId="115" xr:uid="{8D31E8D0-EB74-45EC-9146-DF97D11DF161}"/>
    <cellStyle name="Normal 4 3" xfId="106" xr:uid="{E04621A7-3395-431D-9AE8-9726F4CBA95B}"/>
    <cellStyle name="Normal 4 4" xfId="85" xr:uid="{DF4C92FE-38BE-46AA-B4A4-FD5F5986FE68}"/>
    <cellStyle name="Normal 5" xfId="61" xr:uid="{9AFB9B77-24A1-4229-85A8-5312D94B5162}"/>
    <cellStyle name="Normal 5 2" xfId="69" xr:uid="{82D30C6A-475D-4059-8B4A-FF0767692CA1}"/>
    <cellStyle name="Normal 5 2 2" xfId="98" xr:uid="{374217CF-414B-4F4B-871A-447538DD19E7}"/>
    <cellStyle name="Normal 5 3" xfId="81" xr:uid="{8085C8D7-8140-4409-8A28-2DE854854656}"/>
    <cellStyle name="Normal 6" xfId="83" xr:uid="{BD5A88B7-229E-4FD5-988B-129EC2229A81}"/>
    <cellStyle name="Normal 7" xfId="57" xr:uid="{E0C620F4-B51D-4911-A913-C1A4583F3065}"/>
    <cellStyle name="Normal 7 2" xfId="97" xr:uid="{25CFE897-C5F3-4E78-8415-F522E609AC55}"/>
    <cellStyle name="Normal 8" xfId="79" xr:uid="{BDE6F379-16FE-4424-8ADE-B2FF5CC44510}"/>
    <cellStyle name="Normal 8 2" xfId="104" xr:uid="{9DAA1EC4-E09F-4E03-865A-6912DC59CD1C}"/>
    <cellStyle name="Normal 9" xfId="78" xr:uid="{E481374A-9814-4FDC-B73D-4E9C506A918F}"/>
    <cellStyle name="Normal_10" xfId="121" xr:uid="{10E27054-26D6-4532-9FE4-1DAD6678229F}"/>
    <cellStyle name="Normal_CF" xfId="39" xr:uid="{D68A0CCC-5DBC-4454-9EBC-DD316AECDE98}"/>
    <cellStyle name="Percent 2" xfId="52" xr:uid="{A02EEA8C-7A04-4E70-8B5E-89CFBAF85D76}"/>
    <cellStyle name="Percent 2 2" xfId="114" xr:uid="{874575D2-2397-42FA-B1C2-F7194AB8F35D}"/>
    <cellStyle name="Percent 2 3" xfId="93" xr:uid="{5C726FD0-510A-4072-98B8-F28E4B82BDE9}"/>
    <cellStyle name="Percent 3" xfId="84" xr:uid="{DE97A5A1-97C5-44C6-983E-04DDA39F469B}"/>
    <cellStyle name="Акцент1" xfId="16" builtinId="29" customBuiltin="1"/>
    <cellStyle name="Акцент2" xfId="17" builtinId="33" customBuiltin="1"/>
    <cellStyle name="Акцент3" xfId="18" builtinId="37" customBuiltin="1"/>
    <cellStyle name="Акцент4" xfId="19" builtinId="41" customBuiltin="1"/>
    <cellStyle name="Акцент5" xfId="20" builtinId="45" customBuiltin="1"/>
    <cellStyle name="Акцент6" xfId="21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Гиперссылка 2" xfId="55" xr:uid="{B0544B5D-BD05-4C74-AD93-C313B228B689}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5" builtinId="25" customBuiltin="1"/>
    <cellStyle name="Контрольная ячейка" xfId="12" builtinId="23" customBuiltin="1"/>
    <cellStyle name="Название 2" xfId="28" xr:uid="{60ABE9BC-2780-4DF7-9E80-7EB585949339}"/>
    <cellStyle name="Нейтральный 2" xfId="27" xr:uid="{FD7D0C3F-A048-4DE4-8BC9-75E865B047A2}"/>
    <cellStyle name="Обычный" xfId="0" builtinId="0"/>
    <cellStyle name="Обычный 10" xfId="128" xr:uid="{6C5AE216-5F9F-4BF3-B04F-470B8D1A3BCD}"/>
    <cellStyle name="Обычный 10 2" xfId="129" xr:uid="{79C8C6F2-AAE1-49FE-B622-648727796B87}"/>
    <cellStyle name="Обычный 11" xfId="130" xr:uid="{5EBD1E07-007C-4A56-BEF6-E10A5D7B4903}"/>
    <cellStyle name="Обычный 11 2" xfId="131" xr:uid="{2C6B01D9-5542-420F-99B2-013A94C742FC}"/>
    <cellStyle name="Обычный 12" xfId="132" xr:uid="{83A6DFBE-FD99-45E6-8949-DEA13EE119CA}"/>
    <cellStyle name="Обычный 13" xfId="63" xr:uid="{2AE2D188-3B0B-467A-BD6B-7A8C0509C613}"/>
    <cellStyle name="Обычный 13 2" xfId="133" xr:uid="{5BFE2F98-E424-4072-82CB-94FF47A46966}"/>
    <cellStyle name="Обычный 14" xfId="134" xr:uid="{01B6E432-23C0-4DCC-90C2-100714E05B7B}"/>
    <cellStyle name="Обычный 15" xfId="135" xr:uid="{DC27F5EF-50ED-4687-B4BA-09E0BA3D760F}"/>
    <cellStyle name="Обычный 16" xfId="136" xr:uid="{B675CB2E-7BE4-4FB8-B87B-1E1CFAE48E86}"/>
    <cellStyle name="Обычный 17" xfId="137" xr:uid="{2B6CF909-2AC1-4F63-88CE-F3FA9D12FB30}"/>
    <cellStyle name="Обычный 18" xfId="138" xr:uid="{CB84812F-F66F-4AA3-B1A3-78096EEADA60}"/>
    <cellStyle name="Обычный 19" xfId="139" xr:uid="{2B429581-BA08-433C-9419-4C641A5779A3}"/>
    <cellStyle name="Обычный 19 2" xfId="140" xr:uid="{DDFD1ACC-676A-4BAC-B564-1D00324C9DE4}"/>
    <cellStyle name="Обычный 2" xfId="22" xr:uid="{74A25BEF-571C-4284-8519-AD5C4A18A29F}"/>
    <cellStyle name="Обычный 2 2" xfId="26" xr:uid="{E4EB0F8C-569C-41C3-9E7E-60B5F9B15947}"/>
    <cellStyle name="Обычный 2 2 2" xfId="31" xr:uid="{5B5326EA-C9BC-47DB-AB7B-5A1142F7F24A}"/>
    <cellStyle name="Обычный 2 2 2 2" xfId="82" xr:uid="{D9E5D87B-22B2-46C7-8911-B00C921EC187}"/>
    <cellStyle name="Обычный 2 3" xfId="30" xr:uid="{46165D80-9F86-4627-8137-66BA175AE1BF}"/>
    <cellStyle name="Обычный 2 3 2" xfId="44" xr:uid="{34830E5E-2C50-4868-9A29-0DC6AAFCEBF0}"/>
    <cellStyle name="Обычный 2 3 3" xfId="142" xr:uid="{E793DA41-30C1-4CEF-965C-E1A572A6325E}"/>
    <cellStyle name="Обычный 2 4" xfId="34" xr:uid="{91ADCCA2-8820-42E0-B09C-3BECB53528AE}"/>
    <cellStyle name="Обычный 2 5" xfId="24" xr:uid="{215CC78B-68CE-4E47-B282-2E360F34D6C2}"/>
    <cellStyle name="Обычный 2 6" xfId="141" xr:uid="{9A21EBEC-A588-4888-8558-14449A23FFA4}"/>
    <cellStyle name="Обычный 20" xfId="143" xr:uid="{93366E8D-5454-4C01-A16B-FFE14EAC8DED}"/>
    <cellStyle name="Обычный 21" xfId="144" xr:uid="{2D3471D0-DFB2-4CD2-9CFE-372522AAE2F5}"/>
    <cellStyle name="Обычный 22" xfId="145" xr:uid="{276B06A0-F2C8-4153-BD11-F27910D82C26}"/>
    <cellStyle name="Обычный 23" xfId="146" xr:uid="{F71F2FFF-8297-4978-965F-850422453EFF}"/>
    <cellStyle name="Обычный 24" xfId="147" xr:uid="{F081BE98-C196-48C4-BDDE-392445650922}"/>
    <cellStyle name="Обычный 24 2" xfId="148" xr:uid="{0B534D87-3EFA-4349-8664-49F37331ADFB}"/>
    <cellStyle name="Обычный 25" xfId="149" xr:uid="{1ECE5B56-98C9-4A3F-821B-CA8411B54F3C}"/>
    <cellStyle name="Обычный 26" xfId="150" xr:uid="{0FF80A2C-0D23-486B-95B9-CB1C67D803C0}"/>
    <cellStyle name="Обычный 27" xfId="151" xr:uid="{1C6F7241-9C21-4DA2-AD4D-7732573C771D}"/>
    <cellStyle name="Обычный 28" xfId="152" xr:uid="{4A9E13F4-B8CD-4015-9A7D-9874ECFB8D1E}"/>
    <cellStyle name="Обычный 29" xfId="153" xr:uid="{CDACD760-F374-4831-BD28-83F8F0662132}"/>
    <cellStyle name="Обычный 3" xfId="25" xr:uid="{CC2E2E35-B62D-400D-99E5-8585092024FA}"/>
    <cellStyle name="Обычный 3 2" xfId="65" xr:uid="{49E947BA-3534-4A23-8E80-76BBEAD7BF71}"/>
    <cellStyle name="Обычный 3 3" xfId="92" xr:uid="{5B0546F9-6689-491D-AAFA-E2BFD71CF44C}"/>
    <cellStyle name="Обычный 3 4" xfId="58" xr:uid="{EA9AD608-FA1C-4C0C-A651-C6D38F847362}"/>
    <cellStyle name="Обычный 30" xfId="154" xr:uid="{2285592B-EE42-40A1-8BCA-30279875AB3A}"/>
    <cellStyle name="Обычный 31" xfId="155" xr:uid="{26E0650B-286E-4353-8D25-497BC82B7F37}"/>
    <cellStyle name="Обычный 32" xfId="156" xr:uid="{B70EB0DF-028C-40AE-B1E2-7591807C5F06}"/>
    <cellStyle name="Обычный 33" xfId="157" xr:uid="{10D207D7-7D1B-46E7-8BA8-44ADC3A33DF2}"/>
    <cellStyle name="Обычный 34" xfId="127" xr:uid="{8BC37F33-BE72-4CD0-9089-946669EE2C96}"/>
    <cellStyle name="Обычный 4" xfId="32" xr:uid="{9710D42D-743F-4F4E-91E4-C853ECA56019}"/>
    <cellStyle name="Обычный 4 2" xfId="73" xr:uid="{DDE276F1-5FDE-47B8-8DBC-E86BAA582C0D}"/>
    <cellStyle name="Обычный 4 2 2" xfId="159" xr:uid="{4DA3A816-38B6-4F21-915E-7B0A22882A27}"/>
    <cellStyle name="Обычный 4 3" xfId="158" xr:uid="{A9248BBD-BA7C-432E-95BF-45F76C27F82C}"/>
    <cellStyle name="Обычный 5" xfId="36" xr:uid="{7261719C-F040-4964-B63C-616971699F4F}"/>
    <cellStyle name="Обычный 5 2" xfId="124" xr:uid="{E00DB9B9-6CCE-4387-9A9B-87A7746B5B2B}"/>
    <cellStyle name="Обычный 5 2 2" xfId="161" xr:uid="{524B4A83-ADC3-45BD-9C40-911094FF89C1}"/>
    <cellStyle name="Обычный 5 3" xfId="160" xr:uid="{B2EA369E-FF8C-4281-82C0-9C71FFAB386F}"/>
    <cellStyle name="Обычный 6" xfId="66" xr:uid="{045133B8-C5F7-4F1C-9E43-ADD4033C4E9F}"/>
    <cellStyle name="Обычный 6 2" xfId="163" xr:uid="{5AB2D7A0-D4B1-4944-991B-9B49AEDAF560}"/>
    <cellStyle name="Обычный 6 3" xfId="162" xr:uid="{370783A8-F931-4614-AEF2-90071B960F08}"/>
    <cellStyle name="Обычный 7" xfId="125" xr:uid="{FBBE7732-7276-4D7F-A96E-20459BBD1DDB}"/>
    <cellStyle name="Обычный 7 2" xfId="165" xr:uid="{812550AA-320D-405C-8164-334EB7C1118E}"/>
    <cellStyle name="Обычный 7 3" xfId="164" xr:uid="{2AF86675-45D7-4DA9-AE9F-6B8165DCBB60}"/>
    <cellStyle name="Обычный 8" xfId="166" xr:uid="{8085C4FF-0D3A-48F0-88BD-829744C2E087}"/>
    <cellStyle name="Обычный 8 2" xfId="167" xr:uid="{B46A9FE6-E7F8-4474-8AF7-B36425363EDC}"/>
    <cellStyle name="Обычный 9" xfId="168" xr:uid="{D92C131E-DC59-448F-BB3F-1B12D13BD6C8}"/>
    <cellStyle name="Обычный 9 2" xfId="169" xr:uid="{4FEB7CC8-1079-40D2-B4AF-1DEBF967A3EF}"/>
    <cellStyle name="Обычный_CF" xfId="40" xr:uid="{B7483A1B-99C9-4667-A953-5A445EA14433}"/>
    <cellStyle name="Обычный_FOREX" xfId="43" xr:uid="{88DADCB3-33D9-4474-B4B5-7F92D66B130E}"/>
    <cellStyle name="Обычный_FOREX for CF" xfId="50" xr:uid="{6D3F2758-CBBC-4ABD-905E-2F0A9C113C77}"/>
    <cellStyle name="Обычный_ДДС" xfId="41" xr:uid="{4E1AC09C-21E7-462D-B4AA-593D573C44FD}"/>
    <cellStyle name="Плохой" xfId="7" builtinId="27" customBuiltin="1"/>
    <cellStyle name="Пояснение" xfId="14" builtinId="53" customBuiltin="1"/>
    <cellStyle name="Примечание 2" xfId="29" xr:uid="{01D45A82-C7CB-4569-A876-66CA508FCD7E}"/>
    <cellStyle name="Процентный 2" xfId="47" xr:uid="{300E2EAF-7F7C-4530-A229-A232EABA1E11}"/>
    <cellStyle name="Процентный 2 2" xfId="68" xr:uid="{7B3F9B15-F828-4833-AAEA-DD66D68C7413}"/>
    <cellStyle name="Процентный 2 3" xfId="171" xr:uid="{97773C8C-E962-4863-9C5D-176524D6B25B}"/>
    <cellStyle name="Процентный 3" xfId="170" xr:uid="{7404F9BB-41AA-410B-95A9-4C2389EE097A}"/>
    <cellStyle name="Процентный 4" xfId="49" xr:uid="{D1CD143B-FE62-4723-B4C9-8DD02B374198}"/>
    <cellStyle name="Связанная ячейка" xfId="11" builtinId="24" customBuiltin="1"/>
    <cellStyle name="Текст предупреждения" xfId="13" builtinId="11" customBuiltin="1"/>
    <cellStyle name="Финансовый" xfId="1" builtinId="3"/>
    <cellStyle name="Финансовый [0] 2" xfId="102" xr:uid="{D15CFCB8-0327-4457-B6D6-2068B0BB885E}"/>
    <cellStyle name="Финансовый 2" xfId="33" xr:uid="{15D8764E-1519-4745-98B4-1A431FA6D2B1}"/>
    <cellStyle name="Финансовый 2 2" xfId="126" xr:uid="{42F84F0D-6155-4991-AD75-37A4FEBCE2D1}"/>
    <cellStyle name="Финансовый 2 3" xfId="173" xr:uid="{D53FA65F-B668-4D7E-87A3-530D514B9971}"/>
    <cellStyle name="Финансовый 3" xfId="45" xr:uid="{227CB05E-0E62-42EE-A34E-7E6051994BAB}"/>
    <cellStyle name="Финансовый 4" xfId="67" xr:uid="{7F41E0AB-8A54-48D2-AB28-E5D7B998A83D}"/>
    <cellStyle name="Финансовый 5" xfId="123" xr:uid="{7389D2C8-F14B-48E0-9853-198FA48F7C16}"/>
    <cellStyle name="Финансовый 6" xfId="172" xr:uid="{BC27933B-AAFE-432B-8AD4-9EBBC8FDE249}"/>
    <cellStyle name="Финансовый 7" xfId="46" xr:uid="{907518ED-E0E4-4ACE-BDC6-9ED1DDDDEA3F}"/>
    <cellStyle name="Хороший" xfId="6" builtinId="26" customBuiltin="1"/>
  </cellStyles>
  <dxfs count="2">
    <dxf>
      <border>
        <vertical style="thin">
          <color auto="1"/>
        </vertical>
        <horizontal style="thin">
          <color auto="1"/>
        </horizontal>
      </border>
    </dxf>
    <dxf>
      <border>
        <vertical style="thin">
          <color auto="1"/>
        </vertical>
        <horizontal style="thin">
          <color auto="1"/>
        </horizontal>
      </border>
    </dxf>
  </dxfs>
  <tableStyles count="3" defaultTableStyle="TableStyleMedium2" defaultPivotStyle="PivotStyleLight16">
    <tableStyle name="Table Style 1" pivot="0" count="0" xr9:uid="{7B951701-11E7-43FE-A762-563B92D11FF8}"/>
    <tableStyle name="Table Style 2" pivot="0" count="1" xr9:uid="{061F25F0-E6F5-4BF2-9A9D-437C4F6AF8A5}">
      <tableStyleElement type="wholeTable" dxfId="1"/>
    </tableStyle>
    <tableStyle name="Table Style 3" pivot="0" count="1" xr9:uid="{1D30ABF9-6C09-4358-AB7D-BACCC09236E5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ulim.torgeyeva\Desktop\&#1058;&#1086;&#1088;&#1075;&#1077;&#1077;&#1074;&#1072;%20&#1043;\11.%20&#1050;&#1086;&#1085;&#1089;&#1086;&#1083;&#1080;&#1076;&#1072;&#1094;&#1080;&#1103;%20&#1080;%20Kase\1.%20&#1050;&#1086;&#1085;&#1089;&#1086;&#1083;&#1080;&#1076;&#1072;&#1094;&#1080;&#1103;%201%20&#1082;&#1074;.%202024\&#1050;&#1060;&#1054;%252001.04%20(version%201)%20+++%201%20&#1082;&#1074;%2024.xlsx" TargetMode="External"/><Relationship Id="rId1" Type="http://schemas.openxmlformats.org/officeDocument/2006/relationships/externalLinkPath" Target="/Users/gulim.torgeyeva/Desktop/&#1058;&#1086;&#1088;&#1075;&#1077;&#1077;&#1074;&#1072;%20&#1043;/11.%20&#1050;&#1086;&#1085;&#1089;&#1086;&#1083;&#1080;&#1076;&#1072;&#1094;&#1080;&#1103;%20&#1080;%20Kase/1.%20&#1050;&#1086;&#1085;&#1089;&#1086;&#1083;&#1080;&#1076;&#1072;&#1094;&#1080;&#1103;%201%20&#1082;&#1074;.%202024/&#1050;&#1060;&#1054;%252001.04%20(version%201)%20+++%201%20&#1082;&#1074;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EX"/>
      <sheetName val="KASE"/>
      <sheetName val="ОСВ"/>
      <sheetName val="ОСВ эл"/>
      <sheetName val="TB"/>
      <sheetName val="Сверка О оп"/>
      <sheetName val="Сверка О пп"/>
      <sheetName val="ББ"/>
      <sheetName val="ОПУ"/>
      <sheetName val="ИК"/>
      <sheetName val="ДДС"/>
      <sheetName val="Расш ББ и ОПУ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0"/>
      <sheetName val="00"/>
    </sheetNames>
    <sheetDataSet>
      <sheetData sheetId="0">
        <row r="11">
          <cell r="A11" t="str">
            <v>Денежные средства и их эквиваленты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9">
          <cell r="A9" t="str">
            <v>Активы</v>
          </cell>
          <cell r="B9" t="str">
            <v/>
          </cell>
          <cell r="C9" t="str">
            <v/>
          </cell>
          <cell r="D9" t="str">
            <v/>
          </cell>
          <cell r="I9" t="str">
            <v/>
          </cell>
          <cell r="J9" t="str">
            <v/>
          </cell>
        </row>
        <row r="10">
          <cell r="A10" t="str">
            <v>Денежные средства и их эквиваленты</v>
          </cell>
          <cell r="B10" t="str">
            <v>4</v>
          </cell>
          <cell r="C10">
            <v>40229436</v>
          </cell>
          <cell r="D10">
            <v>30860095</v>
          </cell>
          <cell r="I10">
            <v>462530</v>
          </cell>
          <cell r="J10">
            <v>15520117</v>
          </cell>
        </row>
        <row r="11">
          <cell r="A11" t="str">
            <v>Инвестиционные ценные бумаги, оцениваемые по справедлиовй стоимости через прочий совокупный доход</v>
          </cell>
          <cell r="B11" t="str">
            <v>5</v>
          </cell>
          <cell r="C11">
            <v>96966453</v>
          </cell>
          <cell r="D11">
            <v>92202691</v>
          </cell>
          <cell r="I11">
            <v>107982377</v>
          </cell>
          <cell r="J11">
            <v>85349218</v>
          </cell>
        </row>
        <row r="12">
          <cell r="A12" t="str">
            <v>Инвестиционные ценные бумаги, оцениваемые по справедлиовй стоимости через прибыль или убыток</v>
          </cell>
          <cell r="B12" t="str">
            <v>5</v>
          </cell>
          <cell r="C12">
            <v>8694547</v>
          </cell>
          <cell r="D12">
            <v>4822552</v>
          </cell>
          <cell r="I12">
            <v>4608356</v>
          </cell>
          <cell r="J12">
            <v>0</v>
          </cell>
        </row>
        <row r="13">
          <cell r="A13" t="str">
            <v xml:space="preserve">Дебиторская задолженность </v>
          </cell>
          <cell r="C13">
            <v>0</v>
          </cell>
          <cell r="D13">
            <v>0</v>
          </cell>
          <cell r="I13">
            <v>0</v>
          </cell>
          <cell r="J13">
            <v>0</v>
          </cell>
        </row>
        <row r="14">
          <cell r="A14" t="str">
            <v>Активы по договору перестрахования</v>
          </cell>
          <cell r="C14">
            <v>355442</v>
          </cell>
          <cell r="D14">
            <v>315453</v>
          </cell>
          <cell r="I14">
            <v>271429</v>
          </cell>
          <cell r="J14">
            <v>264088</v>
          </cell>
        </row>
        <row r="15">
          <cell r="A15" t="str">
            <v>Активы по договору страхования</v>
          </cell>
          <cell r="C15">
            <v>228926</v>
          </cell>
          <cell r="D15">
            <v>278926</v>
          </cell>
          <cell r="I15">
            <v>68516</v>
          </cell>
          <cell r="J15">
            <v>38516</v>
          </cell>
        </row>
        <row r="16">
          <cell r="A16" t="str">
            <v>Активы по текущему налогу на прибыль</v>
          </cell>
          <cell r="C16">
            <v>30622</v>
          </cell>
          <cell r="D16">
            <v>41239</v>
          </cell>
          <cell r="I16">
            <v>42005</v>
          </cell>
          <cell r="J16">
            <v>28271</v>
          </cell>
        </row>
        <row r="17">
          <cell r="A17" t="str">
            <v>Отложенные налоговые активы</v>
          </cell>
          <cell r="C17">
            <v>55963</v>
          </cell>
          <cell r="D17">
            <v>55963</v>
          </cell>
          <cell r="I17">
            <v>31899</v>
          </cell>
          <cell r="J17">
            <v>31899</v>
          </cell>
        </row>
        <row r="18">
          <cell r="A18" t="str">
            <v>Активы в форме права пользования</v>
          </cell>
          <cell r="B18" t="str">
            <v>7</v>
          </cell>
          <cell r="C18">
            <v>1151046</v>
          </cell>
          <cell r="D18">
            <v>1199965</v>
          </cell>
          <cell r="I18">
            <v>651933</v>
          </cell>
          <cell r="J18">
            <v>628769</v>
          </cell>
        </row>
        <row r="19">
          <cell r="A19" t="str">
            <v>Нематериальные активы</v>
          </cell>
          <cell r="C19">
            <v>1929</v>
          </cell>
          <cell r="D19">
            <v>8935</v>
          </cell>
          <cell r="I19">
            <v>21987</v>
          </cell>
          <cell r="J19">
            <v>27659</v>
          </cell>
        </row>
        <row r="20">
          <cell r="A20" t="str">
            <v>Основные средства</v>
          </cell>
          <cell r="C20">
            <v>183235</v>
          </cell>
          <cell r="D20">
            <v>192656</v>
          </cell>
          <cell r="I20">
            <v>188228</v>
          </cell>
          <cell r="J20">
            <v>188736</v>
          </cell>
        </row>
        <row r="21">
          <cell r="A21" t="str">
            <v>Прочие активы</v>
          </cell>
          <cell r="B21" t="str">
            <v>8</v>
          </cell>
          <cell r="C21">
            <v>2538819</v>
          </cell>
          <cell r="D21">
            <v>1844913</v>
          </cell>
          <cell r="I21">
            <v>9472272</v>
          </cell>
          <cell r="J21">
            <v>768682</v>
          </cell>
        </row>
        <row r="22">
          <cell r="A22" t="str">
            <v>Итого активы</v>
          </cell>
          <cell r="C22">
            <v>150436418</v>
          </cell>
          <cell r="D22">
            <v>131823388</v>
          </cell>
          <cell r="F22">
            <v>0</v>
          </cell>
          <cell r="G22">
            <v>0</v>
          </cell>
          <cell r="I22">
            <v>123801532</v>
          </cell>
          <cell r="J22">
            <v>102845955</v>
          </cell>
        </row>
        <row r="23">
          <cell r="A23" t="str">
            <v>Обязательства</v>
          </cell>
        </row>
        <row r="24">
          <cell r="A24" t="str">
            <v>Соглашение «РЕПО»</v>
          </cell>
          <cell r="B24" t="str">
            <v>9</v>
          </cell>
          <cell r="C24">
            <v>24410960</v>
          </cell>
          <cell r="D24">
            <v>18586778</v>
          </cell>
          <cell r="I24">
            <v>35083263</v>
          </cell>
          <cell r="J24">
            <v>27384238</v>
          </cell>
        </row>
        <row r="25">
          <cell r="A25" t="str">
            <v>Задолженность по страхованию и перестрахованию</v>
          </cell>
          <cell r="C25">
            <v>0</v>
          </cell>
          <cell r="D25">
            <v>0</v>
          </cell>
          <cell r="I25">
            <v>0</v>
          </cell>
          <cell r="J25">
            <v>0</v>
          </cell>
        </row>
        <row r="26">
          <cell r="A26" t="str">
            <v xml:space="preserve">Обязательства по договору страхования </v>
          </cell>
          <cell r="B26" t="str">
            <v>6</v>
          </cell>
          <cell r="C26">
            <v>87374093</v>
          </cell>
          <cell r="D26">
            <v>76972930</v>
          </cell>
          <cell r="I26">
            <v>68215607</v>
          </cell>
          <cell r="J26">
            <v>56559425</v>
          </cell>
        </row>
        <row r="27">
          <cell r="A27" t="str">
            <v>Обязательства по аренде</v>
          </cell>
          <cell r="B27" t="str">
            <v>7</v>
          </cell>
          <cell r="C27">
            <v>1237300</v>
          </cell>
          <cell r="D27">
            <v>1249914</v>
          </cell>
          <cell r="I27">
            <v>682184</v>
          </cell>
          <cell r="J27">
            <v>646145</v>
          </cell>
        </row>
        <row r="28">
          <cell r="A28" t="str">
            <v>Прочие обязательства</v>
          </cell>
          <cell r="B28" t="str">
            <v>10</v>
          </cell>
          <cell r="C28">
            <v>779376</v>
          </cell>
          <cell r="D28">
            <v>617407</v>
          </cell>
          <cell r="I28">
            <v>473071</v>
          </cell>
          <cell r="J28">
            <v>321109</v>
          </cell>
        </row>
        <row r="29">
          <cell r="A29" t="str">
            <v>Итого обязательства</v>
          </cell>
          <cell r="C29">
            <v>113801729</v>
          </cell>
          <cell r="D29">
            <v>97427029</v>
          </cell>
          <cell r="F29">
            <v>0</v>
          </cell>
          <cell r="G29">
            <v>0</v>
          </cell>
          <cell r="I29">
            <v>104454125</v>
          </cell>
          <cell r="J29">
            <v>84910917</v>
          </cell>
        </row>
        <row r="30">
          <cell r="A30" t="str">
            <v>Капитал</v>
          </cell>
        </row>
        <row r="31">
          <cell r="A31" t="str">
            <v>Уставный капитал</v>
          </cell>
          <cell r="B31" t="str">
            <v>11</v>
          </cell>
          <cell r="C31">
            <v>10637256</v>
          </cell>
          <cell r="D31">
            <v>10637256</v>
          </cell>
          <cell r="I31">
            <v>10637256</v>
          </cell>
          <cell r="J31">
            <v>10637256</v>
          </cell>
        </row>
        <row r="32">
          <cell r="A32" t="str">
            <v>Фонд переоценки по финансовым активам, оцениваемые по справедливой стоимости учитываемых через прочий совокупный доход</v>
          </cell>
          <cell r="C32">
            <v>-689242</v>
          </cell>
          <cell r="D32">
            <v>-822304</v>
          </cell>
          <cell r="I32">
            <v>-1607488</v>
          </cell>
          <cell r="J32">
            <v>-486214</v>
          </cell>
        </row>
        <row r="33">
          <cell r="A33" t="str">
            <v>Оценочные резервы (провизии) по финансовым активам, оцениваемые по справедливой стоимости учитываемых через прочий совокупный доход</v>
          </cell>
          <cell r="C33">
            <v>592143</v>
          </cell>
          <cell r="D33">
            <v>500334</v>
          </cell>
          <cell r="I33">
            <v>614515</v>
          </cell>
          <cell r="J33">
            <v>0</v>
          </cell>
        </row>
        <row r="34">
          <cell r="A34" t="str">
            <v>Прочие резервы</v>
          </cell>
          <cell r="C34">
            <v>254006</v>
          </cell>
          <cell r="D34">
            <v>343986</v>
          </cell>
          <cell r="I34">
            <v>715155</v>
          </cell>
          <cell r="J34">
            <v>919584</v>
          </cell>
        </row>
        <row r="35">
          <cell r="A35" t="str">
            <v>Нераспределенная прибыль</v>
          </cell>
          <cell r="C35">
            <v>25840526</v>
          </cell>
          <cell r="D35">
            <v>23737087</v>
          </cell>
          <cell r="F35">
            <v>0</v>
          </cell>
          <cell r="I35">
            <v>8987969</v>
          </cell>
          <cell r="J35">
            <v>6864412</v>
          </cell>
        </row>
        <row r="36">
          <cell r="A36" t="str">
            <v>Итого капитал</v>
          </cell>
          <cell r="C36">
            <v>36634689</v>
          </cell>
          <cell r="D36">
            <v>34396359</v>
          </cell>
          <cell r="F36">
            <v>0</v>
          </cell>
          <cell r="G36">
            <v>0</v>
          </cell>
          <cell r="I36">
            <v>19347407</v>
          </cell>
          <cell r="J36">
            <v>17935038</v>
          </cell>
        </row>
        <row r="37">
          <cell r="A37" t="str">
            <v>Итого капитал и обязательства</v>
          </cell>
          <cell r="C37">
            <v>150436418</v>
          </cell>
          <cell r="D37">
            <v>131823388</v>
          </cell>
          <cell r="F37">
            <v>0</v>
          </cell>
          <cell r="G37">
            <v>0</v>
          </cell>
          <cell r="I37">
            <v>123801532</v>
          </cell>
          <cell r="J37">
            <v>102845955</v>
          </cell>
        </row>
      </sheetData>
      <sheetData sheetId="8"/>
      <sheetData sheetId="9" refreshError="1"/>
      <sheetData sheetId="10">
        <row r="1">
          <cell r="AD1" t="str">
            <v>ПРЕДЫДУЩИЙ
ПЕРИОД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61ABB-C411-4FA4-BE8A-0433D6F223DE}">
  <sheetPr>
    <tabColor rgb="FFFFFF00"/>
  </sheetPr>
  <dimension ref="A1:N70"/>
  <sheetViews>
    <sheetView showGridLines="0" topLeftCell="B9" zoomScaleNormal="100" workbookViewId="0">
      <selection activeCell="N52" activeCellId="1" sqref="N54 N52"/>
    </sheetView>
  </sheetViews>
  <sheetFormatPr defaultColWidth="9.140625" defaultRowHeight="11.25" x14ac:dyDescent="0.2"/>
  <cols>
    <col min="1" max="1" width="20.42578125" style="121" customWidth="1"/>
    <col min="2" max="4" width="14.140625" style="121" customWidth="1"/>
    <col min="5" max="5" width="81.28515625" style="121" customWidth="1"/>
    <col min="6" max="6" width="14.140625" style="121" customWidth="1"/>
    <col min="7" max="8" width="9.140625" style="121"/>
    <col min="9" max="9" width="20.42578125" style="121" customWidth="1"/>
    <col min="10" max="10" width="14.140625" style="121" customWidth="1"/>
    <col min="11" max="11" width="17" style="121" customWidth="1"/>
    <col min="12" max="12" width="16.85546875" style="121" customWidth="1"/>
    <col min="13" max="13" width="22.85546875" style="121" customWidth="1"/>
    <col min="14" max="14" width="14.140625" style="121" customWidth="1"/>
    <col min="15" max="16384" width="9.140625" style="121"/>
  </cols>
  <sheetData>
    <row r="1" spans="1:4" ht="12" thickBot="1" x14ac:dyDescent="0.25">
      <c r="B1" s="141">
        <v>45747</v>
      </c>
    </row>
    <row r="2" spans="1:4" x14ac:dyDescent="0.2">
      <c r="A2" s="173" t="s">
        <v>167</v>
      </c>
      <c r="B2" s="174">
        <v>545.65</v>
      </c>
    </row>
    <row r="3" spans="1:4" x14ac:dyDescent="0.2">
      <c r="A3" s="175" t="s">
        <v>168</v>
      </c>
      <c r="B3" s="176">
        <v>652.49</v>
      </c>
    </row>
    <row r="4" spans="1:4" x14ac:dyDescent="0.2">
      <c r="A4" s="175" t="s">
        <v>165</v>
      </c>
      <c r="B4" s="176">
        <v>1</v>
      </c>
    </row>
    <row r="5" spans="1:4" x14ac:dyDescent="0.2">
      <c r="A5" s="175" t="s">
        <v>169</v>
      </c>
      <c r="B5" s="176">
        <v>5.95</v>
      </c>
    </row>
    <row r="6" spans="1:4" ht="12" thickBot="1" x14ac:dyDescent="0.25">
      <c r="A6" s="177" t="s">
        <v>170</v>
      </c>
      <c r="B6" s="178">
        <v>504.44</v>
      </c>
    </row>
    <row r="7" spans="1:4" x14ac:dyDescent="0.2">
      <c r="B7" s="179"/>
    </row>
    <row r="9" spans="1:4" x14ac:dyDescent="0.2">
      <c r="A9" s="180"/>
      <c r="B9" s="181" t="s">
        <v>171</v>
      </c>
      <c r="C9" s="181" t="s">
        <v>172</v>
      </c>
      <c r="D9" s="181" t="s">
        <v>173</v>
      </c>
    </row>
    <row r="10" spans="1:4" x14ac:dyDescent="0.2">
      <c r="A10" s="180"/>
      <c r="B10" s="182"/>
      <c r="C10" s="182"/>
      <c r="D10" s="182"/>
    </row>
    <row r="11" spans="1:4" x14ac:dyDescent="0.2">
      <c r="A11" s="121" t="s">
        <v>71</v>
      </c>
      <c r="B11" s="179">
        <f>SUMIF($E:$E,A11,$F:$F)</f>
        <v>191719</v>
      </c>
      <c r="C11" s="179">
        <f t="shared" ref="C11:C20" si="0">SUMIF($M:$M,A11,$N:$N)</f>
        <v>371418</v>
      </c>
      <c r="D11" s="183">
        <f>B11-C11</f>
        <v>-179699</v>
      </c>
    </row>
    <row r="12" spans="1:4" x14ac:dyDescent="0.2">
      <c r="A12" s="121" t="s">
        <v>73</v>
      </c>
      <c r="B12" s="179">
        <f>SUMIF($E:$E,A12,$F:$F)</f>
        <v>69132</v>
      </c>
      <c r="C12" s="179">
        <f t="shared" si="0"/>
        <v>304074</v>
      </c>
      <c r="D12" s="179">
        <f t="shared" ref="D12:D20" si="1">B12-C12</f>
        <v>-234942</v>
      </c>
    </row>
    <row r="13" spans="1:4" x14ac:dyDescent="0.2">
      <c r="A13" s="121" t="s">
        <v>74</v>
      </c>
      <c r="B13" s="179">
        <f t="shared" ref="B13:B19" si="2">SUMIF($E:$E,A13,$F:$F)</f>
        <v>835839</v>
      </c>
      <c r="C13" s="179">
        <f t="shared" si="0"/>
        <v>4023590</v>
      </c>
      <c r="D13" s="179">
        <f t="shared" si="1"/>
        <v>-3187751</v>
      </c>
    </row>
    <row r="14" spans="1:4" x14ac:dyDescent="0.2">
      <c r="A14" s="121" t="s">
        <v>72</v>
      </c>
      <c r="B14" s="179">
        <f t="shared" si="2"/>
        <v>0</v>
      </c>
      <c r="C14" s="179">
        <f t="shared" si="0"/>
        <v>0</v>
      </c>
      <c r="D14" s="179">
        <f t="shared" si="1"/>
        <v>0</v>
      </c>
    </row>
    <row r="15" spans="1:4" x14ac:dyDescent="0.2">
      <c r="A15" s="121" t="s">
        <v>47</v>
      </c>
      <c r="B15" s="179">
        <f t="shared" si="2"/>
        <v>62100</v>
      </c>
      <c r="C15" s="179">
        <f t="shared" si="0"/>
        <v>112951</v>
      </c>
      <c r="D15" s="179">
        <f t="shared" si="1"/>
        <v>-50851</v>
      </c>
    </row>
    <row r="16" spans="1:4" x14ac:dyDescent="0.2">
      <c r="A16" s="121" t="s">
        <v>77</v>
      </c>
      <c r="B16" s="179">
        <f t="shared" si="2"/>
        <v>223852</v>
      </c>
      <c r="C16" s="179">
        <f t="shared" si="0"/>
        <v>299403</v>
      </c>
      <c r="D16" s="179">
        <f t="shared" si="1"/>
        <v>-75551</v>
      </c>
    </row>
    <row r="17" spans="1:12" x14ac:dyDescent="0.2">
      <c r="A17" s="121" t="s">
        <v>64</v>
      </c>
      <c r="B17" s="179">
        <f t="shared" si="2"/>
        <v>1740</v>
      </c>
      <c r="C17" s="179">
        <f t="shared" si="0"/>
        <v>511</v>
      </c>
      <c r="D17" s="179">
        <f t="shared" si="1"/>
        <v>1229</v>
      </c>
    </row>
    <row r="18" spans="1:12" x14ac:dyDescent="0.2">
      <c r="A18" s="121" t="s">
        <v>79</v>
      </c>
      <c r="B18" s="179">
        <f t="shared" si="2"/>
        <v>0</v>
      </c>
      <c r="C18" s="179">
        <f t="shared" si="0"/>
        <v>0</v>
      </c>
      <c r="D18" s="179">
        <f t="shared" si="1"/>
        <v>0</v>
      </c>
    </row>
    <row r="19" spans="1:12" x14ac:dyDescent="0.2">
      <c r="A19" s="121" t="s">
        <v>194</v>
      </c>
      <c r="B19" s="179">
        <f t="shared" si="2"/>
        <v>0</v>
      </c>
      <c r="C19" s="179">
        <f t="shared" si="0"/>
        <v>0</v>
      </c>
      <c r="D19" s="179">
        <f t="shared" si="1"/>
        <v>0</v>
      </c>
    </row>
    <row r="20" spans="1:12" x14ac:dyDescent="0.2">
      <c r="A20" s="162" t="s">
        <v>195</v>
      </c>
      <c r="B20" s="184">
        <f>SUMIF($E:$E,A20,$F:$F)</f>
        <v>0</v>
      </c>
      <c r="C20" s="184">
        <f t="shared" si="0"/>
        <v>0</v>
      </c>
      <c r="D20" s="184">
        <f t="shared" si="1"/>
        <v>0</v>
      </c>
    </row>
    <row r="21" spans="1:12" x14ac:dyDescent="0.2">
      <c r="B21" s="179"/>
      <c r="C21" s="179"/>
      <c r="D21" s="179"/>
    </row>
    <row r="22" spans="1:12" x14ac:dyDescent="0.2">
      <c r="B22" s="159">
        <f>SUM(B11:B20)</f>
        <v>1384382</v>
      </c>
      <c r="C22" s="159">
        <f>SUM(C11:C20)</f>
        <v>5111947</v>
      </c>
      <c r="D22" s="159">
        <f t="shared" ref="D22" si="3">SUM(D11:D20)</f>
        <v>-3727565</v>
      </c>
    </row>
    <row r="23" spans="1:12" x14ac:dyDescent="0.2">
      <c r="B23" s="159">
        <f>SUM(F36:F71)</f>
        <v>-1</v>
      </c>
      <c r="C23" s="159">
        <f>SUM(N35:N71)</f>
        <v>1</v>
      </c>
    </row>
    <row r="24" spans="1:12" x14ac:dyDescent="0.2">
      <c r="B24" s="185">
        <f>B22-B23</f>
        <v>1384383</v>
      </c>
      <c r="C24" s="185">
        <f>C22-C23</f>
        <v>5111946</v>
      </c>
    </row>
    <row r="26" spans="1:12" x14ac:dyDescent="0.2">
      <c r="C26" s="159"/>
    </row>
    <row r="28" spans="1:12" x14ac:dyDescent="0.2">
      <c r="A28" s="186" t="s">
        <v>0</v>
      </c>
      <c r="B28" s="187"/>
      <c r="C28" s="187"/>
      <c r="D28" s="187"/>
      <c r="I28" s="188" t="s">
        <v>188</v>
      </c>
      <c r="J28" s="189"/>
      <c r="K28" s="189"/>
      <c r="L28" s="189"/>
    </row>
    <row r="29" spans="1:12" x14ac:dyDescent="0.2">
      <c r="A29" s="188" t="s">
        <v>188</v>
      </c>
      <c r="B29" s="189"/>
      <c r="C29" s="189"/>
      <c r="D29" s="189"/>
      <c r="I29" s="188" t="s">
        <v>196</v>
      </c>
      <c r="J29" s="189"/>
      <c r="K29" s="189"/>
      <c r="L29" s="189"/>
    </row>
    <row r="30" spans="1:12" x14ac:dyDescent="0.2">
      <c r="A30" s="188" t="s">
        <v>197</v>
      </c>
      <c r="B30" s="189"/>
      <c r="C30" s="189"/>
      <c r="D30" s="189"/>
      <c r="I30" s="189"/>
      <c r="J30" s="189"/>
      <c r="K30" s="189"/>
      <c r="L30" s="189"/>
    </row>
    <row r="31" spans="1:12" x14ac:dyDescent="0.2">
      <c r="A31" s="189"/>
      <c r="B31" s="189"/>
      <c r="C31" s="189"/>
      <c r="D31" s="189"/>
      <c r="I31" s="190" t="s">
        <v>1</v>
      </c>
      <c r="J31" s="190" t="s">
        <v>2</v>
      </c>
      <c r="K31" s="189"/>
      <c r="L31" s="189"/>
    </row>
    <row r="32" spans="1:12" x14ac:dyDescent="0.2">
      <c r="A32" s="190" t="s">
        <v>1</v>
      </c>
      <c r="B32" s="190" t="s">
        <v>2</v>
      </c>
      <c r="C32" s="189"/>
      <c r="D32" s="189"/>
      <c r="I32" s="189"/>
      <c r="J32" s="189"/>
      <c r="K32" s="189"/>
      <c r="L32" s="189"/>
    </row>
    <row r="33" spans="1:14" x14ac:dyDescent="0.2">
      <c r="A33" s="189"/>
      <c r="B33" s="189"/>
      <c r="C33" s="189"/>
      <c r="D33" s="189"/>
      <c r="I33" s="191" t="s">
        <v>3</v>
      </c>
      <c r="J33" s="191" t="s">
        <v>42</v>
      </c>
      <c r="K33" s="191" t="s">
        <v>4</v>
      </c>
      <c r="L33" s="191" t="s">
        <v>5</v>
      </c>
    </row>
    <row r="34" spans="1:14" x14ac:dyDescent="0.2">
      <c r="A34" s="191" t="s">
        <v>3</v>
      </c>
      <c r="B34" s="191" t="s">
        <v>42</v>
      </c>
      <c r="C34" s="191" t="s">
        <v>4</v>
      </c>
      <c r="D34" s="191" t="s">
        <v>5</v>
      </c>
      <c r="I34" s="192" t="s">
        <v>41</v>
      </c>
      <c r="J34" s="192" t="s">
        <v>43</v>
      </c>
      <c r="K34" s="193"/>
      <c r="L34" s="193"/>
    </row>
    <row r="35" spans="1:14" x14ac:dyDescent="0.2">
      <c r="A35" s="192" t="s">
        <v>40</v>
      </c>
      <c r="B35" s="192" t="s">
        <v>43</v>
      </c>
      <c r="C35" s="193"/>
      <c r="D35" s="193"/>
      <c r="E35" s="194"/>
      <c r="F35" s="159"/>
      <c r="I35" s="195"/>
      <c r="J35" s="195" t="s">
        <v>6</v>
      </c>
      <c r="K35" s="196">
        <v>465026.7</v>
      </c>
      <c r="L35" s="197"/>
      <c r="M35" s="121" t="s">
        <v>71</v>
      </c>
      <c r="N35" s="159">
        <f t="shared" ref="N35:N36" si="4">ROUND((K35-L35)/1000,0)</f>
        <v>465</v>
      </c>
    </row>
    <row r="36" spans="1:14" x14ac:dyDescent="0.2">
      <c r="A36" s="195"/>
      <c r="B36" s="195" t="s">
        <v>6</v>
      </c>
      <c r="C36" s="197"/>
      <c r="D36" s="196">
        <v>355156.09</v>
      </c>
      <c r="E36" s="198" t="s">
        <v>71</v>
      </c>
      <c r="F36" s="159">
        <f>ROUND((D36-C36)/1000,0)</f>
        <v>355</v>
      </c>
      <c r="I36" s="195"/>
      <c r="J36" s="195" t="s">
        <v>7</v>
      </c>
      <c r="K36" s="196">
        <v>279380593.85000002</v>
      </c>
      <c r="L36" s="197"/>
      <c r="M36" s="121" t="s">
        <v>73</v>
      </c>
      <c r="N36" s="159">
        <f t="shared" si="4"/>
        <v>279381</v>
      </c>
    </row>
    <row r="37" spans="1:14" x14ac:dyDescent="0.2">
      <c r="A37" s="195"/>
      <c r="B37" s="195" t="s">
        <v>7</v>
      </c>
      <c r="C37" s="197"/>
      <c r="D37" s="196">
        <v>34395941.229999997</v>
      </c>
      <c r="E37" s="198" t="s">
        <v>73</v>
      </c>
      <c r="F37" s="199">
        <f>ROUND((D37-C37)/1000,0)</f>
        <v>34396</v>
      </c>
      <c r="I37" s="195"/>
      <c r="J37" s="195" t="s">
        <v>8</v>
      </c>
      <c r="K37" s="196">
        <v>21816589.27</v>
      </c>
      <c r="L37" s="197"/>
      <c r="M37" s="194" t="s">
        <v>73</v>
      </c>
      <c r="N37" s="159">
        <f>ROUND((K37-L37)/1000,0)</f>
        <v>21817</v>
      </c>
    </row>
    <row r="38" spans="1:14" x14ac:dyDescent="0.2">
      <c r="A38" s="195"/>
      <c r="B38" s="195" t="s">
        <v>8</v>
      </c>
      <c r="C38" s="197"/>
      <c r="D38" s="196">
        <v>3766010.16</v>
      </c>
      <c r="E38" s="198" t="s">
        <v>73</v>
      </c>
      <c r="F38" s="199">
        <f t="shared" ref="F38:F66" si="5">ROUND((D38-C38)/1000,0)</f>
        <v>3766</v>
      </c>
      <c r="I38" s="195"/>
      <c r="J38" s="195" t="s">
        <v>9</v>
      </c>
      <c r="K38" s="196">
        <v>2876337.34</v>
      </c>
      <c r="L38" s="197"/>
      <c r="M38" s="194" t="s">
        <v>73</v>
      </c>
      <c r="N38" s="159">
        <f t="shared" ref="N38:N70" si="6">ROUND((K38-L38)/1000,0)</f>
        <v>2876</v>
      </c>
    </row>
    <row r="39" spans="1:14" x14ac:dyDescent="0.2">
      <c r="A39" s="195"/>
      <c r="B39" s="195" t="s">
        <v>9</v>
      </c>
      <c r="C39" s="197"/>
      <c r="D39" s="196">
        <v>30970381.170000002</v>
      </c>
      <c r="E39" s="198" t="s">
        <v>73</v>
      </c>
      <c r="F39" s="199">
        <f t="shared" si="5"/>
        <v>30970</v>
      </c>
      <c r="I39" s="195"/>
      <c r="J39" s="195" t="s">
        <v>10</v>
      </c>
      <c r="K39" s="196">
        <v>3957325932.5900002</v>
      </c>
      <c r="L39" s="197"/>
      <c r="M39" s="198" t="s">
        <v>74</v>
      </c>
      <c r="N39" s="159">
        <f t="shared" si="6"/>
        <v>3957326</v>
      </c>
    </row>
    <row r="40" spans="1:14" x14ac:dyDescent="0.2">
      <c r="A40" s="195"/>
      <c r="B40" s="195" t="s">
        <v>10</v>
      </c>
      <c r="C40" s="197"/>
      <c r="D40" s="196">
        <v>767759921.75999999</v>
      </c>
      <c r="E40" s="198" t="s">
        <v>74</v>
      </c>
      <c r="F40" s="159">
        <f t="shared" si="5"/>
        <v>767760</v>
      </c>
      <c r="I40" s="195"/>
      <c r="J40" s="195" t="s">
        <v>11</v>
      </c>
      <c r="K40" s="196">
        <v>15743970.09</v>
      </c>
      <c r="L40" s="197"/>
      <c r="M40" s="198" t="s">
        <v>74</v>
      </c>
      <c r="N40" s="159">
        <f t="shared" si="6"/>
        <v>15744</v>
      </c>
    </row>
    <row r="41" spans="1:14" x14ac:dyDescent="0.2">
      <c r="A41" s="195"/>
      <c r="B41" s="195" t="s">
        <v>11</v>
      </c>
      <c r="C41" s="197"/>
      <c r="D41" s="196">
        <v>43113730.009999998</v>
      </c>
      <c r="E41" s="198" t="s">
        <v>74</v>
      </c>
      <c r="F41" s="159">
        <f t="shared" si="5"/>
        <v>43114</v>
      </c>
      <c r="I41" s="195"/>
      <c r="J41" s="195" t="s">
        <v>12</v>
      </c>
      <c r="K41" s="196">
        <v>31579485.600000001</v>
      </c>
      <c r="L41" s="197"/>
      <c r="M41" s="198" t="s">
        <v>74</v>
      </c>
      <c r="N41" s="159">
        <f t="shared" si="6"/>
        <v>31579</v>
      </c>
    </row>
    <row r="42" spans="1:14" x14ac:dyDescent="0.2">
      <c r="A42" s="195"/>
      <c r="B42" s="195" t="s">
        <v>12</v>
      </c>
      <c r="C42" s="197"/>
      <c r="D42" s="196">
        <v>14126442.5</v>
      </c>
      <c r="E42" s="198" t="s">
        <v>74</v>
      </c>
      <c r="F42" s="159">
        <f t="shared" si="5"/>
        <v>14126</v>
      </c>
      <c r="I42" s="195"/>
      <c r="J42" s="195" t="s">
        <v>13</v>
      </c>
      <c r="K42" s="196">
        <v>399698.43</v>
      </c>
      <c r="L42" s="197"/>
      <c r="M42" s="194" t="s">
        <v>71</v>
      </c>
      <c r="N42" s="159">
        <f t="shared" si="6"/>
        <v>400</v>
      </c>
    </row>
    <row r="43" spans="1:14" x14ac:dyDescent="0.2">
      <c r="A43" s="195"/>
      <c r="B43" s="195" t="s">
        <v>13</v>
      </c>
      <c r="C43" s="197"/>
      <c r="D43" s="196">
        <v>12141010.810000001</v>
      </c>
      <c r="E43" s="198" t="s">
        <v>71</v>
      </c>
      <c r="F43" s="199">
        <f t="shared" si="5"/>
        <v>12141</v>
      </c>
      <c r="I43" s="195"/>
      <c r="J43" s="195" t="s">
        <v>14</v>
      </c>
      <c r="K43" s="196">
        <v>17673126.82</v>
      </c>
      <c r="L43" s="197"/>
      <c r="M43" s="194" t="s">
        <v>74</v>
      </c>
      <c r="N43" s="159">
        <f t="shared" si="6"/>
        <v>17673</v>
      </c>
    </row>
    <row r="44" spans="1:14" x14ac:dyDescent="0.2">
      <c r="A44" s="195"/>
      <c r="B44" s="195" t="s">
        <v>14</v>
      </c>
      <c r="C44" s="197"/>
      <c r="D44" s="196">
        <v>7090086.6399999997</v>
      </c>
      <c r="E44" s="198" t="s">
        <v>74</v>
      </c>
      <c r="F44" s="159">
        <f t="shared" si="5"/>
        <v>7090</v>
      </c>
      <c r="I44" s="195"/>
      <c r="J44" s="195" t="s">
        <v>15</v>
      </c>
      <c r="K44" s="196">
        <v>1268028.27</v>
      </c>
      <c r="L44" s="197"/>
      <c r="M44" s="194" t="s">
        <v>74</v>
      </c>
      <c r="N44" s="159">
        <f t="shared" si="6"/>
        <v>1268</v>
      </c>
    </row>
    <row r="45" spans="1:14" x14ac:dyDescent="0.2">
      <c r="A45" s="195"/>
      <c r="B45" s="195" t="s">
        <v>15</v>
      </c>
      <c r="C45" s="197"/>
      <c r="D45" s="196">
        <v>3748583.49</v>
      </c>
      <c r="E45" s="198" t="s">
        <v>74</v>
      </c>
      <c r="F45" s="159">
        <f t="shared" si="5"/>
        <v>3749</v>
      </c>
      <c r="I45" s="195"/>
      <c r="J45" s="195" t="s">
        <v>16</v>
      </c>
      <c r="K45" s="196">
        <v>932030.7</v>
      </c>
      <c r="L45" s="197"/>
      <c r="M45" s="194" t="s">
        <v>71</v>
      </c>
      <c r="N45" s="159">
        <f t="shared" si="6"/>
        <v>932</v>
      </c>
    </row>
    <row r="46" spans="1:14" x14ac:dyDescent="0.2">
      <c r="A46" s="195"/>
      <c r="B46" s="195" t="s">
        <v>16</v>
      </c>
      <c r="C46" s="197"/>
      <c r="D46" s="196">
        <v>486190.79</v>
      </c>
      <c r="E46" s="198" t="s">
        <v>71</v>
      </c>
      <c r="F46" s="199">
        <f t="shared" si="5"/>
        <v>486</v>
      </c>
      <c r="I46" s="195"/>
      <c r="J46" s="195" t="s">
        <v>18</v>
      </c>
      <c r="K46" s="196">
        <v>109687193.54000001</v>
      </c>
      <c r="L46" s="197"/>
      <c r="M46" s="194" t="s">
        <v>47</v>
      </c>
      <c r="N46" s="159">
        <f t="shared" si="6"/>
        <v>109687</v>
      </c>
    </row>
    <row r="47" spans="1:14" x14ac:dyDescent="0.2">
      <c r="A47" s="195"/>
      <c r="B47" s="195" t="s">
        <v>17</v>
      </c>
      <c r="C47" s="197"/>
      <c r="D47" s="196">
        <v>131353</v>
      </c>
      <c r="E47" s="198" t="s">
        <v>47</v>
      </c>
      <c r="F47" s="159">
        <f t="shared" si="5"/>
        <v>131</v>
      </c>
      <c r="I47" s="195"/>
      <c r="J47" s="195" t="s">
        <v>19</v>
      </c>
      <c r="K47" s="200">
        <v>438.48</v>
      </c>
      <c r="L47" s="197"/>
      <c r="M47" s="194" t="s">
        <v>71</v>
      </c>
      <c r="N47" s="159">
        <f t="shared" si="6"/>
        <v>0</v>
      </c>
    </row>
    <row r="48" spans="1:14" x14ac:dyDescent="0.2">
      <c r="A48" s="195"/>
      <c r="B48" s="195" t="s">
        <v>18</v>
      </c>
      <c r="C48" s="197"/>
      <c r="D48" s="196">
        <v>60144159.740000002</v>
      </c>
      <c r="E48" s="198" t="s">
        <v>47</v>
      </c>
      <c r="F48" s="159">
        <f t="shared" si="5"/>
        <v>60144</v>
      </c>
      <c r="I48" s="195"/>
      <c r="J48" s="195" t="s">
        <v>20</v>
      </c>
      <c r="K48" s="196">
        <v>3264001.86</v>
      </c>
      <c r="L48" s="197"/>
      <c r="M48" s="194" t="s">
        <v>198</v>
      </c>
      <c r="N48" s="159">
        <f t="shared" si="6"/>
        <v>3264</v>
      </c>
    </row>
    <row r="49" spans="1:14" x14ac:dyDescent="0.2">
      <c r="A49" s="195"/>
      <c r="B49" s="195" t="s">
        <v>19</v>
      </c>
      <c r="C49" s="197"/>
      <c r="D49" s="196">
        <v>1213944.5</v>
      </c>
      <c r="E49" s="198" t="s">
        <v>71</v>
      </c>
      <c r="F49" s="199">
        <f t="shared" si="5"/>
        <v>1214</v>
      </c>
      <c r="I49" s="195"/>
      <c r="J49" s="195" t="s">
        <v>21</v>
      </c>
      <c r="K49" s="196">
        <v>1585.98</v>
      </c>
      <c r="L49" s="197"/>
      <c r="M49" s="194" t="s">
        <v>71</v>
      </c>
      <c r="N49" s="159">
        <f t="shared" si="6"/>
        <v>2</v>
      </c>
    </row>
    <row r="50" spans="1:14" x14ac:dyDescent="0.2">
      <c r="A50" s="195"/>
      <c r="B50" s="195" t="s">
        <v>20</v>
      </c>
      <c r="C50" s="197"/>
      <c r="D50" s="196">
        <v>1820039.74</v>
      </c>
      <c r="E50" s="198" t="s">
        <v>47</v>
      </c>
      <c r="F50" s="201">
        <f t="shared" si="5"/>
        <v>1820</v>
      </c>
      <c r="I50" s="195"/>
      <c r="J50" s="195" t="s">
        <v>23</v>
      </c>
      <c r="K50" s="196">
        <v>369553719.75999999</v>
      </c>
      <c r="L50" s="197"/>
      <c r="M50" s="194" t="s">
        <v>71</v>
      </c>
      <c r="N50" s="159">
        <f t="shared" si="6"/>
        <v>369554</v>
      </c>
    </row>
    <row r="51" spans="1:14" x14ac:dyDescent="0.2">
      <c r="A51" s="195"/>
      <c r="B51" s="195" t="s">
        <v>21</v>
      </c>
      <c r="C51" s="197"/>
      <c r="D51" s="196">
        <v>3946.77</v>
      </c>
      <c r="E51" s="198" t="s">
        <v>71</v>
      </c>
      <c r="F51" s="199">
        <f t="shared" si="5"/>
        <v>4</v>
      </c>
      <c r="I51" s="195"/>
      <c r="J51" s="195" t="s">
        <v>24</v>
      </c>
      <c r="K51" s="196">
        <v>64601.17</v>
      </c>
      <c r="L51" s="197"/>
      <c r="M51" s="194" t="s">
        <v>71</v>
      </c>
      <c r="N51" s="201">
        <f t="shared" si="6"/>
        <v>65</v>
      </c>
    </row>
    <row r="52" spans="1:14" x14ac:dyDescent="0.2">
      <c r="A52" s="195"/>
      <c r="B52" s="195" t="s">
        <v>22</v>
      </c>
      <c r="C52" s="197"/>
      <c r="D52" s="196">
        <v>5298.2</v>
      </c>
      <c r="E52" s="198" t="s">
        <v>47</v>
      </c>
      <c r="F52" s="201">
        <f t="shared" si="5"/>
        <v>5</v>
      </c>
      <c r="I52" s="195"/>
      <c r="J52" s="195" t="s">
        <v>29</v>
      </c>
      <c r="K52" s="196">
        <v>299402644.63999999</v>
      </c>
      <c r="L52" s="197"/>
      <c r="M52" s="194" t="s">
        <v>77</v>
      </c>
      <c r="N52" s="159">
        <f t="shared" si="6"/>
        <v>299403</v>
      </c>
    </row>
    <row r="53" spans="1:14" x14ac:dyDescent="0.2">
      <c r="A53" s="195"/>
      <c r="B53" s="195" t="s">
        <v>23</v>
      </c>
      <c r="C53" s="197"/>
      <c r="D53" s="196">
        <v>177519300.09999999</v>
      </c>
      <c r="E53" s="198" t="s">
        <v>71</v>
      </c>
      <c r="F53" s="199">
        <f t="shared" si="5"/>
        <v>177519</v>
      </c>
      <c r="I53" s="195"/>
      <c r="J53" s="195" t="s">
        <v>30</v>
      </c>
      <c r="K53" s="196">
        <v>25981.86</v>
      </c>
      <c r="L53" s="197"/>
      <c r="M53" s="194" t="s">
        <v>64</v>
      </c>
      <c r="N53" s="159">
        <f t="shared" si="6"/>
        <v>26</v>
      </c>
    </row>
    <row r="54" spans="1:14" x14ac:dyDescent="0.2">
      <c r="A54" s="195"/>
      <c r="B54" s="195" t="s">
        <v>24</v>
      </c>
      <c r="C54" s="197"/>
      <c r="D54" s="200">
        <v>4.9800000000000004</v>
      </c>
      <c r="E54" s="198" t="s">
        <v>47</v>
      </c>
      <c r="F54" s="159">
        <f t="shared" si="5"/>
        <v>0</v>
      </c>
      <c r="I54" s="195"/>
      <c r="J54" s="195" t="s">
        <v>31</v>
      </c>
      <c r="K54" s="200">
        <v>0.01</v>
      </c>
      <c r="L54" s="197"/>
      <c r="M54" s="194" t="s">
        <v>77</v>
      </c>
      <c r="N54" s="201">
        <f t="shared" si="6"/>
        <v>0</v>
      </c>
    </row>
    <row r="55" spans="1:14" x14ac:dyDescent="0.2">
      <c r="A55" s="195"/>
      <c r="B55" s="195" t="s">
        <v>29</v>
      </c>
      <c r="C55" s="197"/>
      <c r="D55" s="196">
        <v>223829342.03999999</v>
      </c>
      <c r="E55" s="198" t="s">
        <v>77</v>
      </c>
      <c r="F55" s="159">
        <f t="shared" si="5"/>
        <v>223829</v>
      </c>
      <c r="I55" s="195"/>
      <c r="J55" s="195" t="s">
        <v>32</v>
      </c>
      <c r="K55" s="196">
        <v>485058.19</v>
      </c>
      <c r="L55" s="197"/>
      <c r="M55" s="194" t="s">
        <v>64</v>
      </c>
      <c r="N55" s="159">
        <f t="shared" si="6"/>
        <v>485</v>
      </c>
    </row>
    <row r="56" spans="1:14" x14ac:dyDescent="0.2">
      <c r="A56" s="195"/>
      <c r="B56" s="195" t="s">
        <v>30</v>
      </c>
      <c r="C56" s="197"/>
      <c r="D56" s="196">
        <v>271037.13</v>
      </c>
      <c r="E56" s="198" t="s">
        <v>64</v>
      </c>
      <c r="F56" s="159">
        <f t="shared" si="5"/>
        <v>271</v>
      </c>
      <c r="I56" s="195"/>
      <c r="J56" s="195" t="s">
        <v>38</v>
      </c>
      <c r="K56" s="197"/>
      <c r="L56" s="196">
        <v>5111946045.1499987</v>
      </c>
      <c r="M56" s="194" t="s">
        <v>80</v>
      </c>
      <c r="N56" s="159">
        <f>ROUND((K56-L56)/1000,0)</f>
        <v>-5111946</v>
      </c>
    </row>
    <row r="57" spans="1:14" x14ac:dyDescent="0.2">
      <c r="A57" s="195"/>
      <c r="B57" s="195" t="s">
        <v>31</v>
      </c>
      <c r="C57" s="197"/>
      <c r="D57" s="196">
        <v>22711.91</v>
      </c>
      <c r="E57" s="198" t="s">
        <v>77</v>
      </c>
      <c r="F57" s="159">
        <f>ROUND((D57-C57)/1000,0)</f>
        <v>23</v>
      </c>
      <c r="I57" s="192"/>
      <c r="J57" s="192" t="s">
        <v>44</v>
      </c>
      <c r="K57" s="202">
        <v>5111946045.1499987</v>
      </c>
      <c r="L57" s="202">
        <v>5111946045.1499987</v>
      </c>
      <c r="M57" s="194"/>
      <c r="N57" s="159">
        <f t="shared" si="6"/>
        <v>0</v>
      </c>
    </row>
    <row r="58" spans="1:14" x14ac:dyDescent="0.2">
      <c r="A58" s="195"/>
      <c r="B58" s="195" t="s">
        <v>32</v>
      </c>
      <c r="C58" s="197"/>
      <c r="D58" s="196">
        <v>545690.37</v>
      </c>
      <c r="E58" s="198" t="s">
        <v>64</v>
      </c>
      <c r="F58" s="159">
        <f t="shared" si="5"/>
        <v>546</v>
      </c>
      <c r="I58" s="192"/>
      <c r="J58" s="192" t="s">
        <v>45</v>
      </c>
      <c r="K58" s="193"/>
      <c r="L58" s="193"/>
      <c r="M58" s="194"/>
      <c r="N58" s="159">
        <f t="shared" si="6"/>
        <v>0</v>
      </c>
    </row>
    <row r="59" spans="1:14" x14ac:dyDescent="0.2">
      <c r="A59" s="195"/>
      <c r="B59" s="195" t="s">
        <v>33</v>
      </c>
      <c r="C59" s="197"/>
      <c r="D59" s="196">
        <v>597132.13</v>
      </c>
      <c r="E59" s="198" t="s">
        <v>64</v>
      </c>
      <c r="F59" s="159">
        <f t="shared" si="5"/>
        <v>597</v>
      </c>
      <c r="I59" s="203"/>
      <c r="J59" s="203"/>
      <c r="K59" s="204"/>
      <c r="L59" s="205"/>
      <c r="M59" s="194"/>
      <c r="N59" s="159">
        <f t="shared" si="6"/>
        <v>0</v>
      </c>
    </row>
    <row r="60" spans="1:14" x14ac:dyDescent="0.2">
      <c r="A60" s="195"/>
      <c r="B60" s="195" t="s">
        <v>34</v>
      </c>
      <c r="C60" s="197"/>
      <c r="D60" s="196">
        <v>325726.03999999998</v>
      </c>
      <c r="E60" s="198" t="s">
        <v>64</v>
      </c>
      <c r="F60" s="159">
        <f t="shared" si="5"/>
        <v>326</v>
      </c>
      <c r="I60" s="203"/>
      <c r="J60" s="203"/>
      <c r="K60" s="204"/>
      <c r="L60" s="205"/>
      <c r="M60" s="194"/>
      <c r="N60" s="159">
        <f t="shared" si="6"/>
        <v>0</v>
      </c>
    </row>
    <row r="61" spans="1:14" x14ac:dyDescent="0.2">
      <c r="A61" s="195"/>
      <c r="B61" s="195" t="s">
        <v>38</v>
      </c>
      <c r="C61" s="196">
        <v>1384383141.3</v>
      </c>
      <c r="D61" s="197"/>
      <c r="E61" s="194" t="s">
        <v>199</v>
      </c>
      <c r="F61" s="159">
        <f>ROUND((D61-C61)/1000,0)</f>
        <v>-1384383</v>
      </c>
      <c r="I61" s="203"/>
      <c r="J61" s="203"/>
      <c r="K61" s="204"/>
      <c r="L61" s="205"/>
      <c r="M61" s="194"/>
      <c r="N61" s="159">
        <f t="shared" si="6"/>
        <v>0</v>
      </c>
    </row>
    <row r="62" spans="1:14" x14ac:dyDescent="0.2">
      <c r="A62" s="192"/>
      <c r="B62" s="192" t="s">
        <v>44</v>
      </c>
      <c r="C62" s="202">
        <v>1384383141.3</v>
      </c>
      <c r="D62" s="202">
        <v>1384383141.3</v>
      </c>
      <c r="E62" s="194"/>
      <c r="F62" s="159">
        <f t="shared" si="5"/>
        <v>0</v>
      </c>
      <c r="I62" s="203"/>
      <c r="J62" s="203"/>
      <c r="K62" s="204"/>
      <c r="L62" s="205"/>
      <c r="M62" s="194"/>
      <c r="N62" s="159">
        <f t="shared" si="6"/>
        <v>0</v>
      </c>
    </row>
    <row r="63" spans="1:14" x14ac:dyDescent="0.2">
      <c r="A63" s="192"/>
      <c r="B63" s="192" t="s">
        <v>45</v>
      </c>
      <c r="C63" s="193"/>
      <c r="D63" s="193"/>
      <c r="E63" s="194"/>
      <c r="F63" s="159">
        <f t="shared" si="5"/>
        <v>0</v>
      </c>
      <c r="I63" s="203"/>
      <c r="J63" s="203"/>
      <c r="K63" s="204"/>
      <c r="L63" s="205"/>
      <c r="M63" s="194"/>
      <c r="N63" s="159">
        <f t="shared" si="6"/>
        <v>0</v>
      </c>
    </row>
    <row r="64" spans="1:14" x14ac:dyDescent="0.2">
      <c r="A64" s="203"/>
      <c r="B64" s="203"/>
      <c r="C64" s="205"/>
      <c r="D64" s="204"/>
      <c r="E64" s="194"/>
      <c r="F64" s="159">
        <f t="shared" si="5"/>
        <v>0</v>
      </c>
      <c r="I64" s="203"/>
      <c r="J64" s="206"/>
      <c r="K64" s="204"/>
      <c r="L64" s="205"/>
      <c r="M64" s="194"/>
      <c r="N64" s="159">
        <f t="shared" si="6"/>
        <v>0</v>
      </c>
    </row>
    <row r="65" spans="1:14" x14ac:dyDescent="0.2">
      <c r="A65" s="203"/>
      <c r="B65" s="206"/>
      <c r="C65" s="204"/>
      <c r="D65" s="204"/>
      <c r="E65" s="194"/>
      <c r="F65" s="159">
        <f t="shared" si="5"/>
        <v>0</v>
      </c>
      <c r="I65" s="203"/>
      <c r="J65" s="203"/>
      <c r="K65" s="204"/>
      <c r="L65" s="205"/>
      <c r="M65" s="194"/>
      <c r="N65" s="159">
        <f t="shared" si="6"/>
        <v>0</v>
      </c>
    </row>
    <row r="66" spans="1:14" x14ac:dyDescent="0.2">
      <c r="A66" s="203"/>
      <c r="B66" s="203"/>
      <c r="C66" s="204"/>
      <c r="D66" s="204"/>
      <c r="E66" s="194"/>
      <c r="F66" s="159">
        <f t="shared" si="5"/>
        <v>0</v>
      </c>
      <c r="I66" s="203"/>
      <c r="J66" s="203"/>
      <c r="K66" s="204"/>
      <c r="L66" s="205"/>
      <c r="M66" s="194"/>
      <c r="N66" s="159">
        <f t="shared" si="6"/>
        <v>0</v>
      </c>
    </row>
    <row r="67" spans="1:14" x14ac:dyDescent="0.2">
      <c r="A67" s="207"/>
      <c r="B67" s="207"/>
      <c r="C67" s="208"/>
      <c r="D67" s="208"/>
      <c r="I67" s="203"/>
      <c r="J67" s="203"/>
      <c r="K67" s="204"/>
      <c r="L67" s="205"/>
      <c r="M67" s="194"/>
      <c r="N67" s="159">
        <f t="shared" si="6"/>
        <v>0</v>
      </c>
    </row>
    <row r="68" spans="1:14" x14ac:dyDescent="0.2">
      <c r="A68" s="207"/>
      <c r="B68" s="207"/>
      <c r="C68" s="209"/>
      <c r="D68" s="209"/>
      <c r="I68" s="203"/>
      <c r="J68" s="203"/>
      <c r="K68" s="210"/>
      <c r="L68" s="205"/>
      <c r="M68" s="194"/>
      <c r="N68" s="159">
        <f t="shared" si="6"/>
        <v>0</v>
      </c>
    </row>
    <row r="69" spans="1:14" x14ac:dyDescent="0.2">
      <c r="A69" s="211"/>
      <c r="I69" s="203"/>
      <c r="J69" s="206"/>
      <c r="K69" s="204"/>
      <c r="L69" s="204"/>
      <c r="M69" s="194"/>
      <c r="N69" s="159">
        <f t="shared" si="6"/>
        <v>0</v>
      </c>
    </row>
    <row r="70" spans="1:14" x14ac:dyDescent="0.2">
      <c r="A70" s="211"/>
      <c r="I70" s="203"/>
      <c r="J70" s="203"/>
      <c r="K70" s="204"/>
      <c r="L70" s="204"/>
      <c r="M70" s="194"/>
      <c r="N70" s="159">
        <f t="shared" si="6"/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9EC0E-244E-499F-B10B-3F79DB1BE1AC}">
  <sheetPr>
    <tabColor rgb="FFFFFF00"/>
  </sheetPr>
  <dimension ref="A1:E58"/>
  <sheetViews>
    <sheetView showGridLines="0" tabSelected="1" topLeftCell="A17" zoomScaleNormal="100" workbookViewId="0">
      <selection activeCell="C10" sqref="C10:D39"/>
    </sheetView>
  </sheetViews>
  <sheetFormatPr defaultRowHeight="11.25" x14ac:dyDescent="0.2"/>
  <cols>
    <col min="1" max="1" width="54.85546875" style="1" customWidth="1"/>
    <col min="2" max="2" width="8.42578125" style="1" customWidth="1"/>
    <col min="3" max="4" width="16.28515625" style="1" customWidth="1"/>
    <col min="5" max="5" width="3.28515625" style="1" customWidth="1"/>
    <col min="6" max="16384" width="9.140625" style="1"/>
  </cols>
  <sheetData>
    <row r="1" spans="1:5" x14ac:dyDescent="0.2">
      <c r="A1" s="13" t="s">
        <v>51</v>
      </c>
      <c r="B1" s="13" t="s">
        <v>51</v>
      </c>
      <c r="C1" s="13" t="s">
        <v>51</v>
      </c>
      <c r="D1" s="13" t="s">
        <v>51</v>
      </c>
    </row>
    <row r="2" spans="1:5" x14ac:dyDescent="0.2">
      <c r="A2" s="129" t="s">
        <v>86</v>
      </c>
      <c r="B2" s="129"/>
      <c r="C2" s="129"/>
      <c r="D2" s="129"/>
    </row>
    <row r="3" spans="1:5" x14ac:dyDescent="0.2">
      <c r="A3" s="130" t="s">
        <v>190</v>
      </c>
      <c r="B3" s="130"/>
      <c r="C3" s="130"/>
      <c r="D3" s="130"/>
    </row>
    <row r="4" spans="1:5" x14ac:dyDescent="0.2">
      <c r="A4" s="129" t="s">
        <v>193</v>
      </c>
      <c r="B4" s="129"/>
      <c r="C4" s="129"/>
      <c r="D4" s="129"/>
    </row>
    <row r="5" spans="1:5" x14ac:dyDescent="0.2">
      <c r="A5" s="12" t="s">
        <v>51</v>
      </c>
      <c r="B5" s="12"/>
      <c r="C5" s="12"/>
      <c r="D5" s="12"/>
    </row>
    <row r="6" spans="1:5" x14ac:dyDescent="0.2">
      <c r="A6" s="128"/>
      <c r="B6" s="128"/>
      <c r="C6" s="128"/>
      <c r="D6" s="100" t="s">
        <v>50</v>
      </c>
    </row>
    <row r="7" spans="1:5" x14ac:dyDescent="0.2">
      <c r="A7" s="7" t="s">
        <v>52</v>
      </c>
      <c r="B7" s="8" t="s">
        <v>87</v>
      </c>
      <c r="C7" s="127" t="s">
        <v>192</v>
      </c>
      <c r="D7" s="127" t="s">
        <v>191</v>
      </c>
    </row>
    <row r="8" spans="1:5" x14ac:dyDescent="0.2">
      <c r="A8" s="14">
        <v>1</v>
      </c>
      <c r="B8" s="15">
        <v>2</v>
      </c>
      <c r="C8" s="14">
        <v>3</v>
      </c>
      <c r="D8" s="15">
        <v>4</v>
      </c>
    </row>
    <row r="9" spans="1:5" x14ac:dyDescent="0.2">
      <c r="A9" s="16" t="s">
        <v>46</v>
      </c>
      <c r="B9" s="17" t="s">
        <v>51</v>
      </c>
      <c r="C9" s="18" t="s">
        <v>51</v>
      </c>
      <c r="D9" s="19" t="s">
        <v>51</v>
      </c>
    </row>
    <row r="10" spans="1:5" x14ac:dyDescent="0.2">
      <c r="A10" s="20" t="s">
        <v>71</v>
      </c>
      <c r="B10" s="165" t="s">
        <v>53</v>
      </c>
      <c r="C10" s="21">
        <v>3447895</v>
      </c>
      <c r="D10" s="21">
        <v>9822465</v>
      </c>
      <c r="E10" s="5"/>
    </row>
    <row r="11" spans="1:5" ht="22.5" x14ac:dyDescent="0.2">
      <c r="A11" s="9" t="s">
        <v>74</v>
      </c>
      <c r="B11" s="165" t="s">
        <v>54</v>
      </c>
      <c r="C11" s="21">
        <v>239101044</v>
      </c>
      <c r="D11" s="21">
        <v>220058236</v>
      </c>
      <c r="E11" s="5"/>
    </row>
    <row r="12" spans="1:5" ht="22.5" x14ac:dyDescent="0.2">
      <c r="A12" s="9" t="s">
        <v>73</v>
      </c>
      <c r="B12" s="165" t="s">
        <v>54</v>
      </c>
      <c r="C12" s="21">
        <v>7143742</v>
      </c>
      <c r="D12" s="21">
        <v>9589602</v>
      </c>
      <c r="E12" s="5"/>
    </row>
    <row r="13" spans="1:5" x14ac:dyDescent="0.2">
      <c r="A13" s="20" t="s">
        <v>75</v>
      </c>
      <c r="B13" s="165"/>
      <c r="C13" s="21">
        <v>357203</v>
      </c>
      <c r="D13" s="21">
        <v>340282</v>
      </c>
      <c r="E13" s="5"/>
    </row>
    <row r="14" spans="1:5" x14ac:dyDescent="0.2">
      <c r="A14" s="20" t="s">
        <v>182</v>
      </c>
      <c r="B14" s="165"/>
      <c r="C14" s="21">
        <v>75137</v>
      </c>
      <c r="D14" s="21">
        <v>0</v>
      </c>
      <c r="E14" s="5"/>
    </row>
    <row r="15" spans="1:5" x14ac:dyDescent="0.2">
      <c r="A15" s="20" t="s">
        <v>76</v>
      </c>
      <c r="B15" s="165"/>
      <c r="C15" s="21">
        <v>0</v>
      </c>
      <c r="D15" s="21">
        <v>0</v>
      </c>
      <c r="E15" s="5"/>
    </row>
    <row r="16" spans="1:5" x14ac:dyDescent="0.2">
      <c r="A16" s="20" t="s">
        <v>28</v>
      </c>
      <c r="B16" s="165"/>
      <c r="C16" s="21">
        <v>49785</v>
      </c>
      <c r="D16" s="21">
        <v>49785</v>
      </c>
      <c r="E16" s="5"/>
    </row>
    <row r="17" spans="1:5" x14ac:dyDescent="0.2">
      <c r="A17" s="20" t="s">
        <v>26</v>
      </c>
      <c r="B17" s="165" t="s">
        <v>69</v>
      </c>
      <c r="C17" s="21">
        <v>869733</v>
      </c>
      <c r="D17" s="21">
        <v>959297</v>
      </c>
      <c r="E17" s="5"/>
    </row>
    <row r="18" spans="1:5" x14ac:dyDescent="0.2">
      <c r="A18" s="20" t="s">
        <v>27</v>
      </c>
      <c r="B18" s="165"/>
      <c r="C18" s="21">
        <v>7703</v>
      </c>
      <c r="D18" s="21">
        <v>8597</v>
      </c>
      <c r="E18" s="5"/>
    </row>
    <row r="19" spans="1:5" x14ac:dyDescent="0.2">
      <c r="A19" s="20" t="s">
        <v>25</v>
      </c>
      <c r="B19" s="165"/>
      <c r="C19" s="21">
        <v>371791</v>
      </c>
      <c r="D19" s="21">
        <v>390597</v>
      </c>
      <c r="E19" s="5"/>
    </row>
    <row r="20" spans="1:5" x14ac:dyDescent="0.2">
      <c r="A20" s="20" t="s">
        <v>47</v>
      </c>
      <c r="B20" s="165" t="s">
        <v>55</v>
      </c>
      <c r="C20" s="21">
        <v>1145519</v>
      </c>
      <c r="D20" s="21">
        <v>1523518</v>
      </c>
      <c r="E20" s="5"/>
    </row>
    <row r="21" spans="1:5" x14ac:dyDescent="0.2">
      <c r="A21" s="142" t="s">
        <v>63</v>
      </c>
      <c r="B21" s="166"/>
      <c r="C21" s="143">
        <v>252569552</v>
      </c>
      <c r="D21" s="143">
        <v>242742379</v>
      </c>
      <c r="E21" s="5"/>
    </row>
    <row r="22" spans="1:5" x14ac:dyDescent="0.2">
      <c r="A22" s="70" t="s">
        <v>48</v>
      </c>
      <c r="B22" s="167"/>
      <c r="C22" s="168"/>
      <c r="D22" s="169"/>
      <c r="E22" s="5"/>
    </row>
    <row r="23" spans="1:5" x14ac:dyDescent="0.2">
      <c r="A23" s="20" t="s">
        <v>77</v>
      </c>
      <c r="B23" s="165" t="s">
        <v>70</v>
      </c>
      <c r="C23" s="21">
        <v>38787089</v>
      </c>
      <c r="D23" s="21">
        <v>40251339</v>
      </c>
      <c r="E23" s="5"/>
    </row>
    <row r="24" spans="1:5" x14ac:dyDescent="0.2">
      <c r="A24" s="20" t="s">
        <v>79</v>
      </c>
      <c r="B24" s="165"/>
      <c r="C24" s="21">
        <v>0</v>
      </c>
      <c r="D24" s="21">
        <v>0</v>
      </c>
      <c r="E24" s="5"/>
    </row>
    <row r="25" spans="1:5" x14ac:dyDescent="0.2">
      <c r="A25" s="20" t="s">
        <v>78</v>
      </c>
      <c r="B25" s="165" t="s">
        <v>68</v>
      </c>
      <c r="C25" s="21">
        <v>156626072</v>
      </c>
      <c r="D25" s="21">
        <v>151665851</v>
      </c>
      <c r="E25" s="5"/>
    </row>
    <row r="26" spans="1:5" x14ac:dyDescent="0.2">
      <c r="A26" s="20" t="s">
        <v>35</v>
      </c>
      <c r="B26" s="165" t="s">
        <v>69</v>
      </c>
      <c r="C26" s="21">
        <v>953569</v>
      </c>
      <c r="D26" s="21">
        <v>1050954</v>
      </c>
      <c r="E26" s="5"/>
    </row>
    <row r="27" spans="1:5" x14ac:dyDescent="0.2">
      <c r="A27" s="20" t="s">
        <v>64</v>
      </c>
      <c r="B27" s="165" t="s">
        <v>56</v>
      </c>
      <c r="C27" s="21">
        <v>1159484.54737</v>
      </c>
      <c r="D27" s="21">
        <v>2445430</v>
      </c>
      <c r="E27" s="5"/>
    </row>
    <row r="28" spans="1:5" x14ac:dyDescent="0.2">
      <c r="A28" s="142" t="s">
        <v>65</v>
      </c>
      <c r="B28" s="166"/>
      <c r="C28" s="143">
        <v>197526214.54736999</v>
      </c>
      <c r="D28" s="143">
        <v>195413574</v>
      </c>
      <c r="E28" s="5"/>
    </row>
    <row r="29" spans="1:5" x14ac:dyDescent="0.2">
      <c r="A29" s="70" t="s">
        <v>49</v>
      </c>
      <c r="B29" s="170"/>
      <c r="C29" s="168"/>
      <c r="D29" s="169"/>
      <c r="E29" s="5"/>
    </row>
    <row r="30" spans="1:5" x14ac:dyDescent="0.2">
      <c r="A30" s="20" t="s">
        <v>36</v>
      </c>
      <c r="B30" s="165" t="s">
        <v>57</v>
      </c>
      <c r="C30" s="21">
        <v>10637256</v>
      </c>
      <c r="D30" s="21">
        <v>10637256</v>
      </c>
      <c r="E30" s="5"/>
    </row>
    <row r="31" spans="1:5" ht="22.5" x14ac:dyDescent="0.2">
      <c r="A31" s="66" t="s">
        <v>112</v>
      </c>
      <c r="B31" s="165"/>
      <c r="C31" s="21">
        <v>-1595455</v>
      </c>
      <c r="D31" s="21">
        <v>1073807</v>
      </c>
      <c r="E31" s="5"/>
    </row>
    <row r="32" spans="1:5" ht="22.5" x14ac:dyDescent="0.2">
      <c r="A32" s="66" t="s">
        <v>111</v>
      </c>
      <c r="B32" s="165"/>
      <c r="C32" s="21">
        <v>887921</v>
      </c>
      <c r="D32" s="21">
        <v>692038</v>
      </c>
      <c r="E32" s="5"/>
    </row>
    <row r="33" spans="1:5" x14ac:dyDescent="0.2">
      <c r="A33" s="20" t="s">
        <v>37</v>
      </c>
      <c r="B33" s="165"/>
      <c r="C33" s="21">
        <v>82783</v>
      </c>
      <c r="D33" s="21">
        <v>89178</v>
      </c>
      <c r="E33" s="5"/>
    </row>
    <row r="34" spans="1:5" x14ac:dyDescent="0.2">
      <c r="A34" s="20" t="s">
        <v>80</v>
      </c>
      <c r="B34" s="171"/>
      <c r="C34" s="21">
        <v>45030832.099328697</v>
      </c>
      <c r="D34" s="21">
        <v>34836526</v>
      </c>
      <c r="E34" s="5"/>
    </row>
    <row r="35" spans="1:5" x14ac:dyDescent="0.2">
      <c r="A35" s="142" t="s">
        <v>66</v>
      </c>
      <c r="B35" s="144"/>
      <c r="C35" s="143">
        <v>55043337.099328697</v>
      </c>
      <c r="D35" s="143">
        <v>47328805</v>
      </c>
      <c r="E35" s="5"/>
    </row>
    <row r="36" spans="1:5" x14ac:dyDescent="0.2">
      <c r="A36" s="142" t="s">
        <v>67</v>
      </c>
      <c r="B36" s="144"/>
      <c r="C36" s="143">
        <v>252569551.64669868</v>
      </c>
      <c r="D36" s="143">
        <v>242742379</v>
      </c>
      <c r="E36" s="5"/>
    </row>
    <row r="37" spans="1:5" x14ac:dyDescent="0.2">
      <c r="A37" s="10"/>
      <c r="B37" s="10"/>
      <c r="C37" s="172"/>
      <c r="D37" s="27"/>
      <c r="E37" s="5"/>
    </row>
    <row r="38" spans="1:5" x14ac:dyDescent="0.2">
      <c r="A38" s="22" t="s">
        <v>88</v>
      </c>
      <c r="B38" s="23"/>
      <c r="C38" s="24"/>
      <c r="D38" s="24"/>
      <c r="E38" s="5"/>
    </row>
    <row r="39" spans="1:5" x14ac:dyDescent="0.2">
      <c r="A39" s="25" t="s">
        <v>89</v>
      </c>
      <c r="B39" s="26"/>
      <c r="C39" s="140">
        <v>15380.037635072958</v>
      </c>
      <c r="D39" s="140">
        <v>13223.915508158578</v>
      </c>
      <c r="E39" s="5"/>
    </row>
    <row r="40" spans="1:5" x14ac:dyDescent="0.2">
      <c r="A40" s="25"/>
      <c r="B40" s="26"/>
      <c r="C40" s="146"/>
      <c r="D40" s="146"/>
      <c r="E40" s="5"/>
    </row>
    <row r="41" spans="1:5" x14ac:dyDescent="0.2">
      <c r="A41" s="10"/>
    </row>
    <row r="42" spans="1:5" x14ac:dyDescent="0.2">
      <c r="A42" s="11" t="s">
        <v>206</v>
      </c>
      <c r="B42" s="11"/>
      <c r="C42" s="11"/>
      <c r="D42" s="11"/>
    </row>
    <row r="43" spans="1:5" x14ac:dyDescent="0.2">
      <c r="A43" s="11" t="s">
        <v>51</v>
      </c>
      <c r="B43" s="11"/>
      <c r="C43" s="11"/>
      <c r="D43" s="11"/>
    </row>
    <row r="44" spans="1:5" x14ac:dyDescent="0.2">
      <c r="A44" s="11"/>
      <c r="B44" s="11"/>
      <c r="C44" s="11"/>
      <c r="D44" s="11"/>
    </row>
    <row r="45" spans="1:5" x14ac:dyDescent="0.2">
      <c r="A45" s="11" t="s">
        <v>208</v>
      </c>
      <c r="B45" s="11"/>
      <c r="C45" s="11"/>
      <c r="D45" s="11"/>
    </row>
    <row r="46" spans="1:5" x14ac:dyDescent="0.2">
      <c r="A46" s="11" t="s">
        <v>51</v>
      </c>
      <c r="B46" s="11"/>
      <c r="C46" s="11"/>
      <c r="D46" s="11"/>
    </row>
    <row r="47" spans="1:5" x14ac:dyDescent="0.2">
      <c r="A47" s="11"/>
      <c r="B47" s="11"/>
      <c r="C47" s="11"/>
      <c r="D47" s="11"/>
    </row>
    <row r="48" spans="1:5" x14ac:dyDescent="0.2">
      <c r="A48" s="11" t="s">
        <v>209</v>
      </c>
      <c r="B48" s="11"/>
      <c r="C48" s="11"/>
      <c r="D48" s="11"/>
    </row>
    <row r="49" spans="1:4" x14ac:dyDescent="0.2">
      <c r="A49" s="10" t="s">
        <v>51</v>
      </c>
      <c r="B49" s="10"/>
      <c r="C49" s="10"/>
      <c r="D49" s="10"/>
    </row>
    <row r="50" spans="1:4" x14ac:dyDescent="0.2">
      <c r="A50" s="10" t="s">
        <v>207</v>
      </c>
      <c r="B50" s="10"/>
      <c r="C50" s="10"/>
      <c r="D50" s="10"/>
    </row>
    <row r="51" spans="1:4" x14ac:dyDescent="0.2">
      <c r="A51" s="10" t="s">
        <v>51</v>
      </c>
      <c r="B51" s="10"/>
      <c r="C51" s="10"/>
      <c r="D51" s="10"/>
    </row>
    <row r="52" spans="1:4" x14ac:dyDescent="0.2">
      <c r="A52" s="10" t="s">
        <v>181</v>
      </c>
      <c r="B52" s="10"/>
      <c r="C52" s="10"/>
      <c r="D52" s="10"/>
    </row>
    <row r="53" spans="1:4" x14ac:dyDescent="0.2">
      <c r="A53" s="12" t="s">
        <v>90</v>
      </c>
      <c r="B53" s="12"/>
      <c r="C53" s="12"/>
      <c r="D53" s="12"/>
    </row>
    <row r="54" spans="1:4" x14ac:dyDescent="0.2">
      <c r="A54" s="11"/>
      <c r="B54" s="11"/>
      <c r="C54" s="11"/>
      <c r="D54" s="11"/>
    </row>
    <row r="55" spans="1:4" x14ac:dyDescent="0.2">
      <c r="A55" s="11"/>
    </row>
    <row r="56" spans="1:4" x14ac:dyDescent="0.2">
      <c r="A56" s="11"/>
    </row>
    <row r="57" spans="1:4" x14ac:dyDescent="0.2">
      <c r="A57" s="11"/>
    </row>
    <row r="58" spans="1:4" x14ac:dyDescent="0.2">
      <c r="A58" s="11"/>
    </row>
  </sheetData>
  <phoneticPr fontId="44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0B66D-2FC3-4D7F-A20A-744905A0C819}">
  <sheetPr>
    <tabColor rgb="FFFFFF00"/>
    <pageSetUpPr fitToPage="1"/>
  </sheetPr>
  <dimension ref="A1:V71"/>
  <sheetViews>
    <sheetView showGridLines="0" topLeftCell="B23" zoomScaleNormal="100" workbookViewId="0">
      <selection activeCell="B7" sqref="B7:E41"/>
    </sheetView>
  </sheetViews>
  <sheetFormatPr defaultRowHeight="11.25" x14ac:dyDescent="0.2"/>
  <cols>
    <col min="1" max="1" width="3" style="44" hidden="1" customWidth="1"/>
    <col min="2" max="2" width="65.28515625" style="44" customWidth="1"/>
    <col min="3" max="3" width="6.28515625" style="44" customWidth="1"/>
    <col min="4" max="5" width="19.7109375" style="44" customWidth="1"/>
    <col min="6" max="6" width="10.5703125" style="44" customWidth="1"/>
    <col min="7" max="7" width="10" style="108" customWidth="1"/>
    <col min="8" max="8" width="9.42578125" style="108" customWidth="1"/>
    <col min="9" max="9" width="4.5703125" style="44" customWidth="1"/>
    <col min="10" max="10" width="23.7109375" style="44" customWidth="1"/>
    <col min="11" max="11" width="4.5703125" style="44" customWidth="1"/>
    <col min="12" max="12" width="22.140625" style="44" customWidth="1"/>
    <col min="13" max="13" width="4.5703125" style="44" customWidth="1"/>
    <col min="14" max="22" width="24.28515625" style="44" customWidth="1"/>
    <col min="23" max="16384" width="9.140625" style="44"/>
  </cols>
  <sheetData>
    <row r="1" spans="1:22" x14ac:dyDescent="0.2">
      <c r="A1" s="48" t="s">
        <v>51</v>
      </c>
      <c r="B1" s="49" t="s">
        <v>51</v>
      </c>
      <c r="C1" s="49" t="s">
        <v>51</v>
      </c>
      <c r="D1" s="50"/>
      <c r="E1" s="50"/>
      <c r="O1" s="4"/>
      <c r="P1" s="4"/>
      <c r="Q1" s="4"/>
      <c r="R1" s="4"/>
      <c r="S1" s="4"/>
      <c r="T1" s="4"/>
      <c r="U1" s="4"/>
      <c r="V1" s="4"/>
    </row>
    <row r="2" spans="1:22" x14ac:dyDescent="0.2">
      <c r="A2" s="48" t="s">
        <v>51</v>
      </c>
      <c r="B2" s="123" t="s">
        <v>91</v>
      </c>
      <c r="C2" s="123"/>
      <c r="D2" s="123"/>
      <c r="E2" s="123"/>
      <c r="J2" s="30"/>
      <c r="K2" s="1"/>
      <c r="L2" s="10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">
      <c r="A3" s="48" t="s">
        <v>51</v>
      </c>
      <c r="B3" s="130" t="s">
        <v>190</v>
      </c>
      <c r="C3" s="124"/>
      <c r="D3" s="124"/>
      <c r="E3" s="124"/>
      <c r="K3" s="1"/>
      <c r="L3" s="10"/>
      <c r="M3" s="1"/>
    </row>
    <row r="4" spans="1:22" x14ac:dyDescent="0.2">
      <c r="A4" s="48" t="s">
        <v>51</v>
      </c>
      <c r="B4" s="125" t="str">
        <f>ББ!A4</f>
        <v>по состоянию на 31 марта 2025 года</v>
      </c>
      <c r="C4" s="125"/>
      <c r="D4" s="125"/>
      <c r="E4" s="125"/>
      <c r="J4" s="83" t="s">
        <v>120</v>
      </c>
      <c r="K4" s="6"/>
      <c r="L4" s="69" t="s">
        <v>51</v>
      </c>
      <c r="M4" s="6"/>
      <c r="N4" s="3" t="s">
        <v>124</v>
      </c>
    </row>
    <row r="5" spans="1:22" x14ac:dyDescent="0.2">
      <c r="A5" s="48"/>
      <c r="B5" s="51"/>
      <c r="C5" s="51"/>
      <c r="D5" s="51"/>
      <c r="E5" s="51"/>
      <c r="J5" s="30"/>
      <c r="K5" s="1"/>
      <c r="L5" s="67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22.5" x14ac:dyDescent="0.2">
      <c r="A6" s="48" t="s">
        <v>51</v>
      </c>
      <c r="B6" s="68"/>
      <c r="C6" s="68"/>
      <c r="D6" s="68"/>
      <c r="E6" s="122" t="s">
        <v>50</v>
      </c>
      <c r="J6" s="84" t="s">
        <v>121</v>
      </c>
      <c r="K6" s="1"/>
      <c r="L6" s="1"/>
      <c r="M6" s="1"/>
      <c r="N6" s="89" t="s">
        <v>121</v>
      </c>
      <c r="O6" s="89"/>
      <c r="P6" s="89"/>
      <c r="Q6" s="89" t="s">
        <v>122</v>
      </c>
      <c r="R6" s="89"/>
      <c r="S6" s="89" t="s">
        <v>123</v>
      </c>
      <c r="T6" s="89"/>
      <c r="U6" s="89"/>
      <c r="V6" s="89"/>
    </row>
    <row r="7" spans="1:22" ht="33.75" x14ac:dyDescent="0.2">
      <c r="A7" s="52" t="s">
        <v>51</v>
      </c>
      <c r="B7" s="226" t="s">
        <v>52</v>
      </c>
      <c r="C7" s="227" t="s">
        <v>87</v>
      </c>
      <c r="D7" s="227" t="s">
        <v>205</v>
      </c>
      <c r="E7" s="227" t="s">
        <v>201</v>
      </c>
      <c r="J7" s="84" t="s">
        <v>125</v>
      </c>
      <c r="K7" s="1"/>
      <c r="L7" s="76" t="s">
        <v>92</v>
      </c>
      <c r="M7" s="1"/>
      <c r="N7" s="82" t="s">
        <v>126</v>
      </c>
      <c r="O7" s="82" t="s">
        <v>127</v>
      </c>
      <c r="P7" s="82" t="s">
        <v>189</v>
      </c>
      <c r="Q7" s="29" t="s">
        <v>128</v>
      </c>
      <c r="R7" s="29" t="s">
        <v>126</v>
      </c>
      <c r="S7" s="28" t="s">
        <v>126</v>
      </c>
      <c r="T7" s="28" t="s">
        <v>129</v>
      </c>
      <c r="U7" s="28" t="s">
        <v>130</v>
      </c>
      <c r="V7" s="28" t="s">
        <v>131</v>
      </c>
    </row>
    <row r="8" spans="1:22" x14ac:dyDescent="0.2">
      <c r="A8" s="52" t="s">
        <v>51</v>
      </c>
      <c r="B8" s="228">
        <v>1</v>
      </c>
      <c r="C8" s="229">
        <v>2</v>
      </c>
      <c r="D8" s="229">
        <v>3</v>
      </c>
      <c r="E8" s="229">
        <v>4</v>
      </c>
      <c r="J8" s="30"/>
      <c r="K8" s="1"/>
      <c r="L8" s="77"/>
      <c r="M8" s="1"/>
      <c r="N8" s="2"/>
      <c r="O8" s="2"/>
      <c r="P8" s="2"/>
      <c r="Q8" s="2"/>
      <c r="R8" s="2"/>
      <c r="S8" s="2"/>
      <c r="T8" s="2"/>
      <c r="U8" s="2"/>
      <c r="V8" s="2"/>
    </row>
    <row r="9" spans="1:22" s="54" customFormat="1" x14ac:dyDescent="0.2">
      <c r="A9" s="53"/>
      <c r="B9" s="230" t="s">
        <v>93</v>
      </c>
      <c r="C9" s="231"/>
      <c r="D9" s="232"/>
      <c r="E9" s="232"/>
      <c r="G9" s="109"/>
      <c r="H9" s="109"/>
      <c r="J9" s="30"/>
      <c r="K9" s="1"/>
      <c r="L9" s="78"/>
      <c r="M9" s="1"/>
      <c r="N9" s="2"/>
      <c r="O9" s="2"/>
      <c r="P9" s="2"/>
      <c r="Q9" s="2"/>
      <c r="R9" s="2"/>
      <c r="S9" s="2"/>
      <c r="T9" s="2"/>
      <c r="U9" s="2"/>
      <c r="V9" s="2"/>
    </row>
    <row r="10" spans="1:22" x14ac:dyDescent="0.2">
      <c r="A10" s="52"/>
      <c r="B10" s="233" t="s">
        <v>81</v>
      </c>
      <c r="C10" s="231" t="s">
        <v>58</v>
      </c>
      <c r="D10" s="234">
        <v>41320979.304010451</v>
      </c>
      <c r="E10" s="234">
        <v>21474662</v>
      </c>
      <c r="F10" s="147"/>
      <c r="G10" s="148"/>
      <c r="H10" s="148"/>
      <c r="I10" s="147"/>
      <c r="J10" s="30"/>
      <c r="K10" s="1"/>
      <c r="L10" s="75">
        <f>D10-J10</f>
        <v>41320979.304010451</v>
      </c>
      <c r="M10" s="1"/>
      <c r="N10" s="71" t="e">
        <f>#REF!</f>
        <v>#REF!</v>
      </c>
      <c r="O10" s="71"/>
      <c r="P10" s="71"/>
      <c r="Q10" s="71"/>
      <c r="R10" s="71" t="e">
        <f>#REF!</f>
        <v>#REF!</v>
      </c>
      <c r="S10" s="71" t="e">
        <f>#REF!</f>
        <v>#REF!</v>
      </c>
      <c r="T10" s="71"/>
      <c r="U10" s="2"/>
      <c r="V10" s="2"/>
    </row>
    <row r="11" spans="1:22" x14ac:dyDescent="0.2">
      <c r="A11" s="52" t="s">
        <v>51</v>
      </c>
      <c r="B11" s="233" t="s">
        <v>82</v>
      </c>
      <c r="C11" s="231" t="s">
        <v>59</v>
      </c>
      <c r="D11" s="234">
        <v>-37944577.263493717</v>
      </c>
      <c r="E11" s="234">
        <v>-17938350</v>
      </c>
      <c r="F11" s="147"/>
      <c r="G11" s="148"/>
      <c r="H11" s="148"/>
      <c r="I11" s="147"/>
      <c r="J11" s="30"/>
      <c r="K11" s="1"/>
      <c r="L11" s="75">
        <f>D11-J11</f>
        <v>-37944577.263493717</v>
      </c>
      <c r="M11" s="1"/>
      <c r="N11" s="2"/>
      <c r="O11" s="71" t="e">
        <f>#REF!</f>
        <v>#REF!</v>
      </c>
      <c r="P11" s="71"/>
      <c r="Q11" s="2"/>
      <c r="R11" s="2"/>
      <c r="S11" s="2"/>
      <c r="T11" s="2"/>
      <c r="U11" s="2"/>
      <c r="V11" s="2"/>
    </row>
    <row r="12" spans="1:22" x14ac:dyDescent="0.2">
      <c r="A12" s="52" t="s">
        <v>51</v>
      </c>
      <c r="B12" s="233" t="s">
        <v>183</v>
      </c>
      <c r="C12" s="231"/>
      <c r="D12" s="234">
        <v>-54669</v>
      </c>
      <c r="E12" s="234">
        <v>-49158</v>
      </c>
      <c r="F12" s="147"/>
      <c r="G12" s="148"/>
      <c r="H12" s="148"/>
      <c r="I12" s="147"/>
      <c r="J12" s="30"/>
      <c r="K12" s="1"/>
      <c r="L12" s="75">
        <f>D12-J12</f>
        <v>-54669</v>
      </c>
      <c r="M12" s="1"/>
      <c r="N12" s="2"/>
      <c r="O12" s="71"/>
      <c r="P12" s="71"/>
      <c r="Q12" s="2"/>
      <c r="R12" s="2"/>
      <c r="S12" s="2"/>
      <c r="T12" s="2"/>
      <c r="U12" s="2"/>
      <c r="V12" s="2"/>
    </row>
    <row r="13" spans="1:22" s="54" customFormat="1" ht="12" thickBot="1" x14ac:dyDescent="0.25">
      <c r="A13" s="53" t="s">
        <v>51</v>
      </c>
      <c r="B13" s="235" t="s">
        <v>106</v>
      </c>
      <c r="C13" s="236"/>
      <c r="D13" s="237">
        <v>3321733.0405167341</v>
      </c>
      <c r="E13" s="237">
        <v>3487154</v>
      </c>
      <c r="F13" s="149"/>
      <c r="G13" s="148"/>
      <c r="H13" s="150"/>
      <c r="I13" s="149"/>
      <c r="J13" s="86">
        <f>SUM(J10:J12)</f>
        <v>0</v>
      </c>
      <c r="K13" s="1"/>
      <c r="L13" s="79">
        <f>SUM(L10:L12)</f>
        <v>3321733.0405167341</v>
      </c>
      <c r="M13" s="1"/>
      <c r="N13" s="73" t="e">
        <f t="shared" ref="N13:V13" si="0">SUM(N10:N12)</f>
        <v>#REF!</v>
      </c>
      <c r="O13" s="73" t="e">
        <f t="shared" si="0"/>
        <v>#REF!</v>
      </c>
      <c r="P13" s="73">
        <f t="shared" ref="P13" si="1">SUM(P10:P12)</f>
        <v>0</v>
      </c>
      <c r="Q13" s="73">
        <f t="shared" si="0"/>
        <v>0</v>
      </c>
      <c r="R13" s="73" t="e">
        <f t="shared" si="0"/>
        <v>#REF!</v>
      </c>
      <c r="S13" s="73" t="e">
        <f t="shared" si="0"/>
        <v>#REF!</v>
      </c>
      <c r="T13" s="73">
        <f t="shared" si="0"/>
        <v>0</v>
      </c>
      <c r="U13" s="73">
        <f t="shared" si="0"/>
        <v>0</v>
      </c>
      <c r="V13" s="73">
        <f t="shared" si="0"/>
        <v>0</v>
      </c>
    </row>
    <row r="14" spans="1:22" ht="22.5" x14ac:dyDescent="0.2">
      <c r="A14" s="52"/>
      <c r="B14" s="238" t="s">
        <v>113</v>
      </c>
      <c r="C14" s="231" t="s">
        <v>61</v>
      </c>
      <c r="D14" s="239">
        <v>6145083</v>
      </c>
      <c r="E14" s="239">
        <v>4516993</v>
      </c>
      <c r="F14" s="147"/>
      <c r="G14" s="148"/>
      <c r="H14" s="148"/>
      <c r="I14" s="147"/>
      <c r="J14" s="30"/>
      <c r="K14" s="1"/>
      <c r="L14" s="75">
        <f t="shared" ref="L14:L22" si="2">D14-J14</f>
        <v>6145083</v>
      </c>
      <c r="M14" s="1"/>
      <c r="N14" s="2"/>
      <c r="O14" s="2"/>
      <c r="P14" s="2"/>
      <c r="Q14" s="2"/>
      <c r="R14" s="2"/>
      <c r="S14" s="2"/>
      <c r="T14" s="2"/>
      <c r="U14" s="2"/>
      <c r="V14" s="2"/>
    </row>
    <row r="15" spans="1:22" x14ac:dyDescent="0.2">
      <c r="A15" s="52"/>
      <c r="B15" s="233" t="s">
        <v>84</v>
      </c>
      <c r="C15" s="231" t="s">
        <v>61</v>
      </c>
      <c r="D15" s="234">
        <v>-1478893</v>
      </c>
      <c r="E15" s="234">
        <v>-945280</v>
      </c>
      <c r="F15" s="147"/>
      <c r="G15" s="148"/>
      <c r="H15" s="148"/>
      <c r="I15" s="147"/>
      <c r="J15" s="30"/>
      <c r="K15" s="1"/>
      <c r="L15" s="75">
        <f t="shared" si="2"/>
        <v>-1478893</v>
      </c>
      <c r="M15" s="1"/>
      <c r="N15" s="2"/>
      <c r="O15" s="2"/>
      <c r="P15" s="2"/>
      <c r="Q15" s="2"/>
      <c r="R15" s="2"/>
      <c r="S15" s="2"/>
      <c r="T15" s="2"/>
      <c r="U15" s="2"/>
      <c r="V15" s="2"/>
    </row>
    <row r="16" spans="1:22" ht="22.5" x14ac:dyDescent="0.2">
      <c r="A16" s="52"/>
      <c r="B16" s="233" t="s">
        <v>118</v>
      </c>
      <c r="C16" s="231"/>
      <c r="D16" s="234">
        <v>110859</v>
      </c>
      <c r="E16" s="234">
        <v>143431</v>
      </c>
      <c r="F16" s="147"/>
      <c r="G16" s="148"/>
      <c r="H16" s="148"/>
      <c r="I16" s="147"/>
      <c r="J16" s="30"/>
      <c r="K16" s="1"/>
      <c r="L16" s="75">
        <f t="shared" si="2"/>
        <v>110859</v>
      </c>
      <c r="M16" s="1"/>
      <c r="N16" s="2"/>
      <c r="O16" s="2"/>
      <c r="P16" s="2"/>
      <c r="Q16" s="2"/>
      <c r="R16" s="2"/>
      <c r="S16" s="2"/>
      <c r="T16" s="2"/>
      <c r="U16" s="2"/>
      <c r="V16" s="2"/>
    </row>
    <row r="17" spans="1:22" ht="22.5" x14ac:dyDescent="0.2">
      <c r="A17" s="52"/>
      <c r="B17" s="233" t="s">
        <v>119</v>
      </c>
      <c r="C17" s="231"/>
      <c r="D17" s="234">
        <v>322420</v>
      </c>
      <c r="E17" s="234">
        <v>-151</v>
      </c>
      <c r="F17" s="147"/>
      <c r="G17" s="148"/>
      <c r="H17" s="148"/>
      <c r="I17" s="147"/>
      <c r="J17" s="30"/>
      <c r="K17" s="1"/>
      <c r="L17" s="75">
        <f t="shared" si="2"/>
        <v>322420</v>
      </c>
      <c r="M17" s="1"/>
      <c r="N17" s="2"/>
      <c r="O17" s="2"/>
      <c r="P17" s="2"/>
      <c r="Q17" s="2"/>
      <c r="R17" s="2"/>
      <c r="S17" s="2"/>
      <c r="T17" s="2"/>
      <c r="U17" s="2"/>
      <c r="V17" s="2"/>
    </row>
    <row r="18" spans="1:22" x14ac:dyDescent="0.2">
      <c r="A18" s="52" t="s">
        <v>51</v>
      </c>
      <c r="B18" s="233" t="s">
        <v>117</v>
      </c>
      <c r="C18" s="231"/>
      <c r="D18" s="234">
        <v>-3466763.9640804548</v>
      </c>
      <c r="E18" s="234">
        <v>-386295</v>
      </c>
      <c r="F18" s="147"/>
      <c r="G18" s="148"/>
      <c r="H18" s="148"/>
      <c r="I18" s="147"/>
      <c r="J18" s="30"/>
      <c r="K18" s="1"/>
      <c r="L18" s="75">
        <f t="shared" si="2"/>
        <v>-3466763.9640804548</v>
      </c>
      <c r="M18" s="1"/>
      <c r="N18" s="90"/>
      <c r="O18" s="90"/>
      <c r="P18" s="90"/>
      <c r="Q18" s="90"/>
      <c r="R18" s="90"/>
      <c r="S18" s="90"/>
      <c r="T18" s="90"/>
      <c r="U18" s="90"/>
      <c r="V18" s="90"/>
    </row>
    <row r="19" spans="1:22" ht="22.5" x14ac:dyDescent="0.2">
      <c r="A19" s="52" t="s">
        <v>51</v>
      </c>
      <c r="B19" s="233" t="s">
        <v>110</v>
      </c>
      <c r="C19" s="231"/>
      <c r="D19" s="234">
        <v>-248716</v>
      </c>
      <c r="E19" s="234">
        <v>-173752</v>
      </c>
      <c r="F19" s="147"/>
      <c r="G19" s="148"/>
      <c r="H19" s="148"/>
      <c r="I19" s="147"/>
      <c r="J19" s="85" t="e">
        <f>#REF!</f>
        <v>#REF!</v>
      </c>
      <c r="K19" s="1"/>
      <c r="L19" s="75" t="e">
        <f t="shared" si="2"/>
        <v>#REF!</v>
      </c>
      <c r="M19" s="1"/>
      <c r="N19" s="90"/>
      <c r="O19" s="90"/>
      <c r="P19" s="90"/>
      <c r="Q19" s="90"/>
      <c r="R19" s="90"/>
      <c r="S19" s="90"/>
      <c r="T19" s="90"/>
      <c r="U19" s="90"/>
      <c r="V19" s="90"/>
    </row>
    <row r="20" spans="1:22" x14ac:dyDescent="0.2">
      <c r="A20" s="52"/>
      <c r="B20" s="233" t="s">
        <v>39</v>
      </c>
      <c r="C20" s="231"/>
      <c r="D20" s="234">
        <v>32001</v>
      </c>
      <c r="E20" s="234">
        <v>30356</v>
      </c>
      <c r="F20" s="147"/>
      <c r="G20" s="148"/>
      <c r="H20" s="148"/>
      <c r="I20" s="147"/>
      <c r="J20" s="30"/>
      <c r="K20" s="1"/>
      <c r="L20" s="75">
        <f t="shared" si="2"/>
        <v>32001</v>
      </c>
      <c r="M20" s="1"/>
      <c r="N20" s="2"/>
      <c r="O20" s="2"/>
      <c r="P20" s="2"/>
      <c r="Q20" s="2"/>
      <c r="R20" s="2"/>
      <c r="S20" s="2"/>
      <c r="T20" s="2"/>
      <c r="U20" s="2"/>
      <c r="V20" s="2"/>
    </row>
    <row r="21" spans="1:22" s="54" customFormat="1" ht="12" thickBot="1" x14ac:dyDescent="0.25">
      <c r="A21" s="53" t="s">
        <v>51</v>
      </c>
      <c r="B21" s="235" t="s">
        <v>94</v>
      </c>
      <c r="C21" s="236"/>
      <c r="D21" s="237">
        <v>1415990.0359195452</v>
      </c>
      <c r="E21" s="237">
        <v>3185302</v>
      </c>
      <c r="F21" s="149"/>
      <c r="G21" s="148"/>
      <c r="H21" s="150"/>
      <c r="I21" s="149"/>
      <c r="J21" s="86" t="e">
        <f>SUM(J14:J20)</f>
        <v>#REF!</v>
      </c>
      <c r="K21" s="1"/>
      <c r="L21" s="79" t="e">
        <f>SUM(L14:L20)</f>
        <v>#REF!</v>
      </c>
      <c r="M21" s="1"/>
      <c r="N21" s="73">
        <f t="shared" ref="N21:V21" si="3">SUM(N14:N20)</f>
        <v>0</v>
      </c>
      <c r="O21" s="73">
        <f t="shared" si="3"/>
        <v>0</v>
      </c>
      <c r="P21" s="73">
        <f t="shared" ref="P21" si="4">SUM(P14:P20)</f>
        <v>0</v>
      </c>
      <c r="Q21" s="73">
        <f t="shared" si="3"/>
        <v>0</v>
      </c>
      <c r="R21" s="73">
        <f t="shared" si="3"/>
        <v>0</v>
      </c>
      <c r="S21" s="73">
        <f t="shared" si="3"/>
        <v>0</v>
      </c>
      <c r="T21" s="73">
        <f t="shared" si="3"/>
        <v>0</v>
      </c>
      <c r="U21" s="73">
        <f t="shared" si="3"/>
        <v>0</v>
      </c>
      <c r="V21" s="73">
        <f t="shared" si="3"/>
        <v>0</v>
      </c>
    </row>
    <row r="22" spans="1:22" x14ac:dyDescent="0.2">
      <c r="A22" s="52"/>
      <c r="B22" s="238" t="s">
        <v>115</v>
      </c>
      <c r="C22" s="231" t="s">
        <v>60</v>
      </c>
      <c r="D22" s="239">
        <v>6198212.068128692</v>
      </c>
      <c r="E22" s="239">
        <v>-2858983</v>
      </c>
      <c r="F22" s="147"/>
      <c r="G22" s="148"/>
      <c r="H22" s="148"/>
      <c r="I22" s="147"/>
      <c r="J22" s="30"/>
      <c r="K22" s="1"/>
      <c r="L22" s="75">
        <f t="shared" si="2"/>
        <v>6198212.068128692</v>
      </c>
      <c r="M22" s="1"/>
      <c r="N22" s="2"/>
      <c r="O22" s="2"/>
      <c r="P22" s="2"/>
      <c r="Q22" s="2"/>
      <c r="R22" s="2"/>
      <c r="S22" s="2"/>
      <c r="T22" s="2"/>
      <c r="U22" s="2"/>
      <c r="V22" s="2"/>
    </row>
    <row r="23" spans="1:22" s="54" customFormat="1" ht="12" thickBot="1" x14ac:dyDescent="0.25">
      <c r="A23" s="53"/>
      <c r="B23" s="230" t="s">
        <v>116</v>
      </c>
      <c r="C23" s="231"/>
      <c r="D23" s="232">
        <v>6198212.068128692</v>
      </c>
      <c r="E23" s="232">
        <v>-2858983</v>
      </c>
      <c r="F23" s="149"/>
      <c r="G23" s="148"/>
      <c r="H23" s="150"/>
      <c r="I23" s="149"/>
      <c r="J23" s="86">
        <f>J22</f>
        <v>0</v>
      </c>
      <c r="K23" s="1"/>
      <c r="L23" s="79">
        <f>L22</f>
        <v>6198212.068128692</v>
      </c>
      <c r="M23" s="1"/>
      <c r="N23" s="73">
        <f t="shared" ref="N23:V23" si="5">N22</f>
        <v>0</v>
      </c>
      <c r="O23" s="73">
        <f t="shared" si="5"/>
        <v>0</v>
      </c>
      <c r="P23" s="73">
        <f t="shared" ref="P23" si="6">P22</f>
        <v>0</v>
      </c>
      <c r="Q23" s="73">
        <f t="shared" si="5"/>
        <v>0</v>
      </c>
      <c r="R23" s="73">
        <f t="shared" si="5"/>
        <v>0</v>
      </c>
      <c r="S23" s="73">
        <f t="shared" si="5"/>
        <v>0</v>
      </c>
      <c r="T23" s="73">
        <f t="shared" si="5"/>
        <v>0</v>
      </c>
      <c r="U23" s="73">
        <f t="shared" si="5"/>
        <v>0</v>
      </c>
      <c r="V23" s="73">
        <f t="shared" si="5"/>
        <v>0</v>
      </c>
    </row>
    <row r="24" spans="1:22" s="54" customFormat="1" ht="12" thickBot="1" x14ac:dyDescent="0.25">
      <c r="A24" s="53"/>
      <c r="B24" s="235" t="s">
        <v>107</v>
      </c>
      <c r="C24" s="236"/>
      <c r="D24" s="237">
        <v>10935935.144564971</v>
      </c>
      <c r="E24" s="237">
        <v>3813473</v>
      </c>
      <c r="F24" s="149"/>
      <c r="G24" s="148"/>
      <c r="H24" s="150"/>
      <c r="I24" s="149"/>
      <c r="J24" s="87" t="e">
        <f>J13+J21+J23</f>
        <v>#REF!</v>
      </c>
      <c r="K24" s="1"/>
      <c r="L24" s="80" t="e">
        <f>L13+L21+L23</f>
        <v>#REF!</v>
      </c>
      <c r="M24" s="1"/>
      <c r="N24" s="74" t="e">
        <f t="shared" ref="N24:V24" si="7">N13+N21+N23</f>
        <v>#REF!</v>
      </c>
      <c r="O24" s="74" t="e">
        <f t="shared" si="7"/>
        <v>#REF!</v>
      </c>
      <c r="P24" s="74">
        <f t="shared" ref="P24" si="8">P13+P21+P23</f>
        <v>0</v>
      </c>
      <c r="Q24" s="74">
        <f t="shared" si="7"/>
        <v>0</v>
      </c>
      <c r="R24" s="74" t="e">
        <f t="shared" si="7"/>
        <v>#REF!</v>
      </c>
      <c r="S24" s="74" t="e">
        <f t="shared" si="7"/>
        <v>#REF!</v>
      </c>
      <c r="T24" s="74">
        <f t="shared" si="7"/>
        <v>0</v>
      </c>
      <c r="U24" s="74">
        <f t="shared" si="7"/>
        <v>0</v>
      </c>
      <c r="V24" s="74">
        <f t="shared" si="7"/>
        <v>0</v>
      </c>
    </row>
    <row r="25" spans="1:22" x14ac:dyDescent="0.2">
      <c r="A25" s="52"/>
      <c r="B25" s="238" t="s">
        <v>83</v>
      </c>
      <c r="C25" s="231" t="s">
        <v>62</v>
      </c>
      <c r="D25" s="239">
        <v>-617069.04523625597</v>
      </c>
      <c r="E25" s="239">
        <v>-1739466</v>
      </c>
      <c r="F25" s="147"/>
      <c r="G25" s="148"/>
      <c r="H25" s="148"/>
      <c r="I25" s="147"/>
      <c r="J25" s="30"/>
      <c r="K25" s="1"/>
      <c r="L25" s="75">
        <f t="shared" ref="L25:L26" si="9">D25-J25</f>
        <v>-617069.04523625597</v>
      </c>
      <c r="M25" s="1"/>
      <c r="N25" s="2"/>
      <c r="O25" s="164"/>
      <c r="P25" s="71" t="e">
        <f>#REF!</f>
        <v>#REF!</v>
      </c>
      <c r="Q25" s="71" t="e">
        <f>#REF!</f>
        <v>#REF!</v>
      </c>
      <c r="R25" s="2"/>
      <c r="S25" s="2"/>
      <c r="T25" s="71" t="e">
        <f>#REF!</f>
        <v>#REF!</v>
      </c>
      <c r="U25" s="2"/>
      <c r="V25" s="71" t="e">
        <f>#REF!</f>
        <v>#REF!</v>
      </c>
    </row>
    <row r="26" spans="1:22" x14ac:dyDescent="0.2">
      <c r="A26" s="52"/>
      <c r="B26" s="233" t="s">
        <v>114</v>
      </c>
      <c r="C26" s="231"/>
      <c r="D26" s="234">
        <v>-21835</v>
      </c>
      <c r="E26" s="234">
        <v>-44244</v>
      </c>
      <c r="F26" s="147"/>
      <c r="G26" s="148"/>
      <c r="H26" s="148"/>
      <c r="I26" s="147"/>
      <c r="J26" s="30"/>
      <c r="K26" s="1"/>
      <c r="L26" s="75">
        <f t="shared" si="9"/>
        <v>-21835</v>
      </c>
      <c r="M26" s="1"/>
      <c r="N26" s="2"/>
      <c r="O26" s="2"/>
      <c r="P26" s="2"/>
      <c r="Q26" s="2"/>
      <c r="R26" s="2"/>
      <c r="S26" s="2"/>
      <c r="T26" s="2"/>
      <c r="U26" s="71" t="e">
        <f>#REF!</f>
        <v>#REF!</v>
      </c>
      <c r="V26" s="2"/>
    </row>
    <row r="27" spans="1:22" ht="12" thickBot="1" x14ac:dyDescent="0.25">
      <c r="A27" s="52"/>
      <c r="B27" s="230" t="s">
        <v>109</v>
      </c>
      <c r="C27" s="231"/>
      <c r="D27" s="232">
        <v>-638904.04523625597</v>
      </c>
      <c r="E27" s="232">
        <v>-1783710</v>
      </c>
      <c r="F27" s="147"/>
      <c r="G27" s="148"/>
      <c r="H27" s="148"/>
      <c r="I27" s="147"/>
      <c r="J27" s="86">
        <f>SUM(J25:J26)</f>
        <v>0</v>
      </c>
      <c r="K27" s="1"/>
      <c r="L27" s="79">
        <f>SUM(L25:L26)</f>
        <v>-638904.04523625597</v>
      </c>
      <c r="M27" s="1"/>
      <c r="N27" s="73">
        <f t="shared" ref="N27:U27" si="10">SUM(N25:N26)</f>
        <v>0</v>
      </c>
      <c r="O27" s="73">
        <f t="shared" si="10"/>
        <v>0</v>
      </c>
      <c r="P27" s="73" t="e">
        <f t="shared" ref="P27" si="11">SUM(P25:P26)</f>
        <v>#REF!</v>
      </c>
      <c r="Q27" s="73" t="e">
        <f t="shared" si="10"/>
        <v>#REF!</v>
      </c>
      <c r="R27" s="73">
        <f t="shared" si="10"/>
        <v>0</v>
      </c>
      <c r="S27" s="73">
        <f t="shared" si="10"/>
        <v>0</v>
      </c>
      <c r="T27" s="73" t="e">
        <f t="shared" si="10"/>
        <v>#REF!</v>
      </c>
      <c r="U27" s="73" t="e">
        <f t="shared" si="10"/>
        <v>#REF!</v>
      </c>
      <c r="V27" s="73" t="e">
        <f>SUM(V25:V26)</f>
        <v>#REF!</v>
      </c>
    </row>
    <row r="28" spans="1:22" x14ac:dyDescent="0.2">
      <c r="A28" s="52"/>
      <c r="B28" s="233"/>
      <c r="C28" s="231"/>
      <c r="D28" s="240"/>
      <c r="E28" s="240"/>
      <c r="F28" s="147"/>
      <c r="G28" s="148"/>
      <c r="H28" s="148"/>
      <c r="I28" s="147"/>
      <c r="J28" s="30"/>
      <c r="K28" s="1"/>
      <c r="L28" s="81"/>
      <c r="M28" s="1"/>
      <c r="N28" s="2"/>
      <c r="O28" s="2"/>
      <c r="P28" s="2"/>
      <c r="Q28" s="2"/>
      <c r="R28" s="2"/>
      <c r="S28" s="2"/>
      <c r="T28" s="2"/>
      <c r="U28" s="2"/>
      <c r="V28" s="2"/>
    </row>
    <row r="29" spans="1:22" x14ac:dyDescent="0.2">
      <c r="A29" s="52"/>
      <c r="B29" s="230" t="s">
        <v>108</v>
      </c>
      <c r="C29" s="231"/>
      <c r="D29" s="232">
        <v>10297031.099328715</v>
      </c>
      <c r="E29" s="232">
        <v>2029763</v>
      </c>
      <c r="F29" s="147"/>
      <c r="G29" s="148"/>
      <c r="H29" s="148"/>
      <c r="I29" s="147"/>
      <c r="J29" s="88" t="e">
        <f>J24+J27</f>
        <v>#REF!</v>
      </c>
      <c r="K29" s="1"/>
      <c r="L29" s="78" t="e">
        <f>L24+L27</f>
        <v>#REF!</v>
      </c>
      <c r="M29" s="1"/>
      <c r="N29" s="72" t="e">
        <f t="shared" ref="N29:V29" si="12">N24+N27</f>
        <v>#REF!</v>
      </c>
      <c r="O29" s="72" t="e">
        <f t="shared" si="12"/>
        <v>#REF!</v>
      </c>
      <c r="P29" s="72" t="e">
        <f t="shared" ref="P29" si="13">P24+P27</f>
        <v>#REF!</v>
      </c>
      <c r="Q29" s="72" t="e">
        <f t="shared" si="12"/>
        <v>#REF!</v>
      </c>
      <c r="R29" s="72" t="e">
        <f t="shared" si="12"/>
        <v>#REF!</v>
      </c>
      <c r="S29" s="72" t="e">
        <f t="shared" si="12"/>
        <v>#REF!</v>
      </c>
      <c r="T29" s="72" t="e">
        <f t="shared" si="12"/>
        <v>#REF!</v>
      </c>
      <c r="U29" s="72" t="e">
        <f t="shared" si="12"/>
        <v>#REF!</v>
      </c>
      <c r="V29" s="72" t="e">
        <f t="shared" si="12"/>
        <v>#REF!</v>
      </c>
    </row>
    <row r="30" spans="1:22" x14ac:dyDescent="0.2">
      <c r="A30" s="52"/>
      <c r="B30" s="233" t="s">
        <v>85</v>
      </c>
      <c r="C30" s="231"/>
      <c r="D30" s="234">
        <v>-109120</v>
      </c>
      <c r="E30" s="234">
        <v>-16304</v>
      </c>
      <c r="F30" s="147"/>
      <c r="G30" s="148"/>
      <c r="H30" s="148"/>
      <c r="I30" s="147"/>
      <c r="J30" s="30"/>
      <c r="K30" s="1"/>
      <c r="L30" s="75">
        <f t="shared" ref="L30" si="14">D30-J30</f>
        <v>-109120</v>
      </c>
      <c r="M30" s="1"/>
      <c r="N30" s="2"/>
      <c r="O30" s="2"/>
      <c r="P30" s="2"/>
      <c r="Q30" s="2"/>
      <c r="R30" s="2"/>
      <c r="S30" s="2"/>
      <c r="T30" s="2"/>
      <c r="U30" s="2"/>
      <c r="V30" s="2"/>
    </row>
    <row r="31" spans="1:22" ht="12" thickBot="1" x14ac:dyDescent="0.25">
      <c r="A31" s="52"/>
      <c r="B31" s="235" t="s">
        <v>105</v>
      </c>
      <c r="C31" s="236"/>
      <c r="D31" s="237">
        <v>10187911.099328715</v>
      </c>
      <c r="E31" s="237">
        <v>2013459</v>
      </c>
      <c r="F31" s="147"/>
      <c r="G31" s="163" t="e">
        <f>D31-#REF!</f>
        <v>#REF!</v>
      </c>
      <c r="H31" s="163" t="e">
        <f>E31-#REF!</f>
        <v>#REF!</v>
      </c>
      <c r="I31" s="147"/>
      <c r="J31" s="86" t="e">
        <f>J29+J30</f>
        <v>#REF!</v>
      </c>
      <c r="K31" s="1"/>
      <c r="L31" s="79" t="e">
        <f>L29+L30</f>
        <v>#REF!</v>
      </c>
      <c r="M31" s="1"/>
      <c r="N31" s="73" t="e">
        <f t="shared" ref="N31:V31" si="15">N29+N30</f>
        <v>#REF!</v>
      </c>
      <c r="O31" s="73" t="e">
        <f t="shared" si="15"/>
        <v>#REF!</v>
      </c>
      <c r="P31" s="73" t="e">
        <f t="shared" ref="P31" si="16">P29+P30</f>
        <v>#REF!</v>
      </c>
      <c r="Q31" s="73" t="e">
        <f t="shared" si="15"/>
        <v>#REF!</v>
      </c>
      <c r="R31" s="73" t="e">
        <f t="shared" si="15"/>
        <v>#REF!</v>
      </c>
      <c r="S31" s="73" t="e">
        <f t="shared" si="15"/>
        <v>#REF!</v>
      </c>
      <c r="T31" s="73" t="e">
        <f t="shared" si="15"/>
        <v>#REF!</v>
      </c>
      <c r="U31" s="73" t="e">
        <f t="shared" si="15"/>
        <v>#REF!</v>
      </c>
      <c r="V31" s="73" t="e">
        <f t="shared" si="15"/>
        <v>#REF!</v>
      </c>
    </row>
    <row r="32" spans="1:22" s="58" customFormat="1" x14ac:dyDescent="0.2">
      <c r="A32" s="48"/>
      <c r="B32" s="241"/>
      <c r="C32" s="242"/>
      <c r="D32" s="243"/>
      <c r="E32" s="243"/>
      <c r="F32" s="151"/>
      <c r="G32" s="163" t="e">
        <f>D31-#REF!</f>
        <v>#REF!</v>
      </c>
      <c r="H32" s="163" t="e">
        <f>E31-#REF!</f>
        <v>#REF!</v>
      </c>
      <c r="I32" s="151"/>
      <c r="J32" s="91"/>
      <c r="K32" s="91"/>
      <c r="L32" s="163" t="e">
        <f>L31-D31+J31</f>
        <v>#REF!</v>
      </c>
      <c r="M32" s="91"/>
      <c r="N32" s="91"/>
      <c r="O32" s="91"/>
      <c r="P32" s="91"/>
      <c r="Q32" s="91"/>
      <c r="R32" s="91"/>
      <c r="S32" s="91"/>
      <c r="T32" s="91"/>
      <c r="U32" s="91"/>
      <c r="V32" s="91"/>
    </row>
    <row r="33" spans="1:11" s="60" customFormat="1" x14ac:dyDescent="0.2">
      <c r="A33" s="59"/>
      <c r="B33" s="244" t="s">
        <v>95</v>
      </c>
      <c r="C33" s="245"/>
      <c r="D33" s="246"/>
      <c r="E33" s="246"/>
      <c r="F33" s="153"/>
      <c r="G33" s="154"/>
      <c r="H33" s="154"/>
      <c r="I33" s="153"/>
      <c r="J33" s="153"/>
      <c r="K33" s="153"/>
    </row>
    <row r="34" spans="1:11" s="62" customFormat="1" ht="22.5" x14ac:dyDescent="0.2">
      <c r="A34" s="61"/>
      <c r="B34" s="247" t="s">
        <v>96</v>
      </c>
      <c r="C34" s="248"/>
      <c r="D34" s="249"/>
      <c r="E34" s="249"/>
      <c r="F34" s="155"/>
      <c r="G34" s="156"/>
      <c r="H34" s="156"/>
      <c r="I34" s="155"/>
      <c r="J34" s="155"/>
      <c r="K34" s="155"/>
    </row>
    <row r="35" spans="1:11" ht="22.5" x14ac:dyDescent="0.2">
      <c r="A35" s="48"/>
      <c r="B35" s="250" t="s">
        <v>179</v>
      </c>
      <c r="C35" s="251"/>
      <c r="D35" s="252">
        <v>-2346842</v>
      </c>
      <c r="E35" s="252">
        <v>132911</v>
      </c>
      <c r="F35" s="147"/>
      <c r="G35" s="148"/>
      <c r="H35" s="148"/>
      <c r="I35" s="147"/>
      <c r="J35" s="147"/>
      <c r="K35" s="147"/>
    </row>
    <row r="36" spans="1:11" ht="22.5" x14ac:dyDescent="0.2">
      <c r="A36" s="48"/>
      <c r="B36" s="253" t="s">
        <v>180</v>
      </c>
      <c r="C36" s="254"/>
      <c r="D36" s="255">
        <v>-322420</v>
      </c>
      <c r="E36" s="255">
        <v>151</v>
      </c>
      <c r="F36" s="147"/>
      <c r="G36" s="148"/>
      <c r="H36" s="148"/>
      <c r="I36" s="147"/>
      <c r="J36" s="147"/>
      <c r="K36" s="147"/>
    </row>
    <row r="37" spans="1:11" s="54" customFormat="1" ht="22.5" x14ac:dyDescent="0.2">
      <c r="A37" s="59"/>
      <c r="B37" s="256" t="s">
        <v>97</v>
      </c>
      <c r="C37" s="257"/>
      <c r="D37" s="258">
        <v>-2669262</v>
      </c>
      <c r="E37" s="258">
        <v>133062</v>
      </c>
      <c r="F37" s="149"/>
      <c r="G37" s="150"/>
      <c r="H37" s="150"/>
      <c r="I37" s="149"/>
      <c r="J37" s="149"/>
      <c r="K37" s="149"/>
    </row>
    <row r="38" spans="1:11" s="62" customFormat="1" ht="22.5" x14ac:dyDescent="0.2">
      <c r="A38" s="61"/>
      <c r="B38" s="247" t="s">
        <v>98</v>
      </c>
      <c r="C38" s="248"/>
      <c r="D38" s="249"/>
      <c r="E38" s="249"/>
      <c r="F38" s="155"/>
      <c r="G38" s="156"/>
      <c r="H38" s="156"/>
      <c r="I38" s="155"/>
      <c r="J38" s="155"/>
      <c r="K38" s="155"/>
    </row>
    <row r="39" spans="1:11" s="54" customFormat="1" ht="22.5" x14ac:dyDescent="0.2">
      <c r="A39" s="59"/>
      <c r="B39" s="256" t="s">
        <v>99</v>
      </c>
      <c r="C39" s="257"/>
      <c r="D39" s="258">
        <v>0</v>
      </c>
      <c r="E39" s="258">
        <v>0</v>
      </c>
      <c r="F39" s="149"/>
      <c r="G39" s="150"/>
      <c r="H39" s="150"/>
      <c r="I39" s="149"/>
      <c r="J39" s="149"/>
      <c r="K39" s="149"/>
    </row>
    <row r="40" spans="1:11" s="54" customFormat="1" x14ac:dyDescent="0.2">
      <c r="A40" s="59"/>
      <c r="B40" s="259" t="s">
        <v>100</v>
      </c>
      <c r="C40" s="260"/>
      <c r="D40" s="261">
        <v>-2669262</v>
      </c>
      <c r="E40" s="261">
        <v>133062</v>
      </c>
      <c r="F40" s="149"/>
      <c r="G40" s="150"/>
      <c r="H40" s="150"/>
      <c r="I40" s="149"/>
      <c r="J40" s="149"/>
      <c r="K40" s="149"/>
    </row>
    <row r="41" spans="1:11" s="54" customFormat="1" x14ac:dyDescent="0.2">
      <c r="A41" s="59"/>
      <c r="B41" s="256" t="s">
        <v>101</v>
      </c>
      <c r="C41" s="257"/>
      <c r="D41" s="258">
        <v>-2669262</v>
      </c>
      <c r="E41" s="258">
        <v>133062</v>
      </c>
      <c r="F41" s="149"/>
      <c r="G41" s="150"/>
      <c r="H41" s="150"/>
      <c r="I41" s="149"/>
      <c r="J41" s="149"/>
      <c r="K41" s="149"/>
    </row>
    <row r="42" spans="1:11" s="58" customFormat="1" x14ac:dyDescent="0.2">
      <c r="A42" s="48"/>
      <c r="B42" s="55"/>
      <c r="C42" s="56"/>
      <c r="D42" s="57"/>
      <c r="E42" s="57"/>
      <c r="F42" s="151"/>
      <c r="G42" s="152"/>
      <c r="H42" s="152"/>
      <c r="I42" s="151"/>
      <c r="J42" s="151"/>
      <c r="K42" s="151"/>
    </row>
    <row r="43" spans="1:11" s="58" customFormat="1" x14ac:dyDescent="0.2">
      <c r="A43" s="48"/>
      <c r="B43" s="55"/>
      <c r="C43" s="56"/>
      <c r="D43" s="57"/>
      <c r="E43" s="57"/>
      <c r="F43" s="151"/>
      <c r="G43" s="152"/>
      <c r="H43" s="152"/>
      <c r="I43" s="151"/>
      <c r="J43" s="151"/>
      <c r="K43" s="151"/>
    </row>
    <row r="44" spans="1:11" s="58" customFormat="1" x14ac:dyDescent="0.2">
      <c r="A44" s="48" t="s">
        <v>51</v>
      </c>
      <c r="B44" s="11" t="s">
        <v>206</v>
      </c>
      <c r="C44" s="63"/>
      <c r="D44" s="57"/>
      <c r="E44" s="151"/>
      <c r="F44" s="151"/>
      <c r="G44" s="152"/>
      <c r="H44" s="152"/>
      <c r="I44" s="151"/>
      <c r="J44" s="151"/>
      <c r="K44" s="151"/>
    </row>
    <row r="45" spans="1:11" s="58" customFormat="1" x14ac:dyDescent="0.2">
      <c r="A45" s="48" t="s">
        <v>51</v>
      </c>
      <c r="B45" s="11" t="s">
        <v>51</v>
      </c>
      <c r="C45" s="63"/>
      <c r="D45" s="56"/>
      <c r="G45" s="110"/>
      <c r="H45" s="110"/>
    </row>
    <row r="46" spans="1:11" x14ac:dyDescent="0.2">
      <c r="A46" s="48"/>
      <c r="B46" s="11"/>
      <c r="C46" s="64"/>
      <c r="D46" s="45"/>
    </row>
    <row r="47" spans="1:11" x14ac:dyDescent="0.2">
      <c r="A47" s="48" t="s">
        <v>51</v>
      </c>
      <c r="B47" s="11" t="s">
        <v>208</v>
      </c>
      <c r="C47" s="65"/>
      <c r="D47" s="45"/>
    </row>
    <row r="48" spans="1:11" x14ac:dyDescent="0.2">
      <c r="A48" s="48" t="s">
        <v>51</v>
      </c>
      <c r="B48" s="11" t="s">
        <v>51</v>
      </c>
      <c r="C48" s="65"/>
      <c r="D48" s="45" t="s">
        <v>51</v>
      </c>
    </row>
    <row r="49" spans="1:5" x14ac:dyDescent="0.2">
      <c r="A49" s="45"/>
      <c r="B49" s="11"/>
      <c r="C49" s="64"/>
      <c r="D49" s="45"/>
    </row>
    <row r="50" spans="1:5" x14ac:dyDescent="0.2">
      <c r="B50" s="11" t="s">
        <v>209</v>
      </c>
      <c r="C50" s="65"/>
      <c r="D50" s="45" t="s">
        <v>51</v>
      </c>
    </row>
    <row r="51" spans="1:5" x14ac:dyDescent="0.2">
      <c r="B51" s="10" t="s">
        <v>51</v>
      </c>
      <c r="C51" s="65"/>
      <c r="D51" s="45" t="s">
        <v>51</v>
      </c>
    </row>
    <row r="52" spans="1:5" x14ac:dyDescent="0.2">
      <c r="B52" s="10" t="s">
        <v>207</v>
      </c>
      <c r="C52" s="65"/>
      <c r="D52" s="45" t="s">
        <v>51</v>
      </c>
      <c r="E52" s="45" t="s">
        <v>51</v>
      </c>
    </row>
    <row r="53" spans="1:5" x14ac:dyDescent="0.2">
      <c r="B53" s="45" t="s">
        <v>51</v>
      </c>
      <c r="C53" s="45" t="s">
        <v>51</v>
      </c>
      <c r="D53" s="45" t="s">
        <v>51</v>
      </c>
      <c r="E53" s="45" t="s">
        <v>51</v>
      </c>
    </row>
    <row r="54" spans="1:5" x14ac:dyDescent="0.2">
      <c r="B54" s="44" t="s">
        <v>181</v>
      </c>
      <c r="C54" s="45"/>
      <c r="D54" s="45"/>
      <c r="E54" s="45"/>
    </row>
    <row r="55" spans="1:5" x14ac:dyDescent="0.2">
      <c r="B55" s="44" t="s">
        <v>90</v>
      </c>
      <c r="C55" s="45" t="s">
        <v>51</v>
      </c>
      <c r="D55" s="45" t="s">
        <v>51</v>
      </c>
      <c r="E55" s="45" t="s">
        <v>51</v>
      </c>
    </row>
    <row r="70" spans="4:5" x14ac:dyDescent="0.2">
      <c r="D70" s="49"/>
      <c r="E70" s="49"/>
    </row>
    <row r="71" spans="4:5" x14ac:dyDescent="0.2">
      <c r="D71" s="49"/>
      <c r="E71" s="49"/>
    </row>
  </sheetData>
  <printOptions horizontalCentered="1"/>
  <pageMargins left="0.19685039370078741" right="0.19685039370078741" top="0.19685039370078741" bottom="0.19685039370078741" header="0" footer="0"/>
  <pageSetup paperSize="9" scale="58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CEC5D-3B77-461E-A2F1-316A23CBF423}">
  <sheetPr>
    <tabColor rgb="FFFFFF00"/>
    <pageSetUpPr fitToPage="1"/>
  </sheetPr>
  <dimension ref="A1:M39"/>
  <sheetViews>
    <sheetView showGridLines="0" topLeftCell="A9" zoomScaleNormal="100" workbookViewId="0">
      <selection activeCell="H7" sqref="H7:J33"/>
    </sheetView>
  </sheetViews>
  <sheetFormatPr defaultRowHeight="11.25" x14ac:dyDescent="0.2"/>
  <cols>
    <col min="1" max="1" width="65" style="42" customWidth="1"/>
    <col min="2" max="7" width="18.5703125" style="42" customWidth="1"/>
    <col min="8" max="8" width="9.7109375" style="42" bestFit="1" customWidth="1"/>
    <col min="9" max="9" width="9.140625" style="107"/>
    <col min="10" max="16384" width="9.140625" style="42"/>
  </cols>
  <sheetData>
    <row r="1" spans="1:13" s="31" customFormat="1" x14ac:dyDescent="0.25">
      <c r="I1" s="102"/>
    </row>
    <row r="2" spans="1:13" s="32" customFormat="1" x14ac:dyDescent="0.25">
      <c r="A2" s="131" t="s">
        <v>103</v>
      </c>
      <c r="B2" s="132"/>
      <c r="C2" s="132"/>
      <c r="D2" s="132"/>
      <c r="E2" s="132"/>
      <c r="F2" s="132"/>
      <c r="G2" s="132"/>
      <c r="I2" s="103"/>
    </row>
    <row r="3" spans="1:13" s="33" customFormat="1" x14ac:dyDescent="0.2">
      <c r="A3" s="130" t="s">
        <v>190</v>
      </c>
      <c r="B3" s="133"/>
      <c r="C3" s="133"/>
      <c r="D3" s="133"/>
      <c r="E3" s="133"/>
      <c r="F3" s="133"/>
      <c r="G3" s="133"/>
      <c r="I3" s="104"/>
    </row>
    <row r="4" spans="1:13" s="31" customFormat="1" x14ac:dyDescent="0.25">
      <c r="A4" s="131" t="str">
        <f>ОПУ!B4</f>
        <v>по состоянию на 31 марта 2025 года</v>
      </c>
      <c r="B4" s="132"/>
      <c r="C4" s="132"/>
      <c r="D4" s="132"/>
      <c r="E4" s="132"/>
      <c r="F4" s="132"/>
      <c r="G4" s="132"/>
      <c r="I4" s="102"/>
    </row>
    <row r="5" spans="1:13" s="31" customFormat="1" x14ac:dyDescent="0.25">
      <c r="C5" s="34"/>
      <c r="D5" s="34"/>
      <c r="E5" s="34"/>
      <c r="F5" s="34"/>
      <c r="I5" s="102"/>
    </row>
    <row r="6" spans="1:13" s="31" customFormat="1" x14ac:dyDescent="0.25">
      <c r="C6" s="34"/>
      <c r="D6" s="34"/>
      <c r="E6" s="34"/>
      <c r="F6" s="34"/>
      <c r="G6" s="35" t="s">
        <v>50</v>
      </c>
      <c r="I6" s="102"/>
    </row>
    <row r="7" spans="1:13" s="39" customFormat="1" ht="90" x14ac:dyDescent="0.25">
      <c r="A7" s="36" t="s">
        <v>52</v>
      </c>
      <c r="B7" s="37" t="s">
        <v>36</v>
      </c>
      <c r="C7" s="37" t="s">
        <v>112</v>
      </c>
      <c r="D7" s="37" t="s">
        <v>111</v>
      </c>
      <c r="E7" s="37" t="s">
        <v>104</v>
      </c>
      <c r="F7" s="37" t="s">
        <v>80</v>
      </c>
      <c r="G7" s="38" t="s">
        <v>66</v>
      </c>
      <c r="I7" s="105"/>
    </row>
    <row r="8" spans="1:13" s="34" customFormat="1" x14ac:dyDescent="0.25">
      <c r="A8" s="40">
        <v>1</v>
      </c>
      <c r="B8" s="41">
        <v>2</v>
      </c>
      <c r="C8" s="41">
        <v>3</v>
      </c>
      <c r="D8" s="41">
        <v>4</v>
      </c>
      <c r="E8" s="41">
        <v>4</v>
      </c>
      <c r="F8" s="41">
        <v>5</v>
      </c>
      <c r="G8" s="41">
        <v>6</v>
      </c>
      <c r="I8" s="106"/>
    </row>
    <row r="9" spans="1:13" x14ac:dyDescent="0.2">
      <c r="A9" s="157" t="s">
        <v>200</v>
      </c>
      <c r="B9" s="158">
        <v>10637256</v>
      </c>
      <c r="C9" s="158">
        <v>-822304</v>
      </c>
      <c r="D9" s="158">
        <v>500334</v>
      </c>
      <c r="E9" s="158">
        <v>343986</v>
      </c>
      <c r="F9" s="158">
        <v>23737087</v>
      </c>
      <c r="G9" s="158">
        <v>34396359</v>
      </c>
      <c r="H9" s="43"/>
      <c r="I9" s="145"/>
      <c r="J9" s="43"/>
    </row>
    <row r="10" spans="1:13" x14ac:dyDescent="0.2">
      <c r="A10" s="136" t="s">
        <v>133</v>
      </c>
      <c r="B10" s="137"/>
      <c r="C10" s="137"/>
      <c r="D10" s="137"/>
      <c r="E10" s="137"/>
      <c r="F10" s="137"/>
      <c r="G10" s="138"/>
      <c r="H10" s="43"/>
      <c r="I10" s="145"/>
      <c r="J10" s="43"/>
    </row>
    <row r="11" spans="1:13" x14ac:dyDescent="0.2">
      <c r="A11" s="95" t="s">
        <v>134</v>
      </c>
      <c r="B11" s="96"/>
      <c r="C11" s="96">
        <v>133062</v>
      </c>
      <c r="D11" s="96">
        <v>91809</v>
      </c>
      <c r="E11" s="96"/>
      <c r="F11" s="96"/>
      <c r="G11" s="96">
        <v>224871</v>
      </c>
      <c r="H11" s="43"/>
      <c r="I11" s="145"/>
      <c r="J11" s="43"/>
    </row>
    <row r="12" spans="1:13" x14ac:dyDescent="0.2">
      <c r="A12" s="95" t="s">
        <v>135</v>
      </c>
      <c r="B12" s="96"/>
      <c r="C12" s="96"/>
      <c r="D12" s="96"/>
      <c r="E12" s="96"/>
      <c r="F12" s="96">
        <v>0</v>
      </c>
      <c r="G12" s="96">
        <v>0</v>
      </c>
      <c r="H12" s="43"/>
      <c r="I12" s="145"/>
      <c r="J12" s="43"/>
    </row>
    <row r="13" spans="1:13" x14ac:dyDescent="0.2">
      <c r="A13" s="92"/>
      <c r="B13" s="93"/>
      <c r="C13" s="93"/>
      <c r="D13" s="93"/>
      <c r="E13" s="93"/>
      <c r="F13" s="93"/>
      <c r="G13" s="94"/>
      <c r="H13" s="43"/>
      <c r="I13" s="145"/>
      <c r="J13" s="43"/>
      <c r="M13" s="43"/>
    </row>
    <row r="14" spans="1:13" s="215" customFormat="1" x14ac:dyDescent="0.2">
      <c r="A14" s="212" t="s">
        <v>105</v>
      </c>
      <c r="B14" s="213"/>
      <c r="C14" s="213"/>
      <c r="D14" s="213"/>
      <c r="E14" s="213"/>
      <c r="F14" s="96">
        <v>9181639</v>
      </c>
      <c r="G14" s="96">
        <v>9181639</v>
      </c>
      <c r="H14" s="43"/>
      <c r="I14" s="145"/>
      <c r="J14" s="214"/>
      <c r="M14" s="214"/>
    </row>
    <row r="15" spans="1:13" x14ac:dyDescent="0.2">
      <c r="A15" s="95" t="s">
        <v>132</v>
      </c>
      <c r="B15" s="96"/>
      <c r="C15" s="96"/>
      <c r="D15" s="96"/>
      <c r="E15" s="96"/>
      <c r="F15" s="96"/>
      <c r="G15" s="96">
        <v>0</v>
      </c>
      <c r="H15" s="43"/>
      <c r="I15" s="145"/>
      <c r="J15" s="43"/>
      <c r="M15" s="43"/>
    </row>
    <row r="16" spans="1:13" x14ac:dyDescent="0.2">
      <c r="A16" s="95" t="s">
        <v>37</v>
      </c>
      <c r="B16" s="96"/>
      <c r="C16" s="96"/>
      <c r="D16" s="96"/>
      <c r="E16" s="96">
        <v>-89980</v>
      </c>
      <c r="F16" s="96"/>
      <c r="G16" s="96">
        <v>-89980</v>
      </c>
      <c r="H16" s="43"/>
      <c r="I16" s="145"/>
      <c r="J16" s="43"/>
      <c r="M16" s="43"/>
    </row>
    <row r="17" spans="1:13" x14ac:dyDescent="0.2">
      <c r="A17" s="157" t="s">
        <v>202</v>
      </c>
      <c r="B17" s="158">
        <v>10637256</v>
      </c>
      <c r="C17" s="158">
        <v>-689242</v>
      </c>
      <c r="D17" s="158">
        <v>592143</v>
      </c>
      <c r="E17" s="158">
        <v>254006</v>
      </c>
      <c r="F17" s="158">
        <v>32918726</v>
      </c>
      <c r="G17" s="158">
        <v>43712889</v>
      </c>
      <c r="H17" s="43"/>
      <c r="I17" s="145"/>
      <c r="J17" s="43"/>
      <c r="M17" s="43"/>
    </row>
    <row r="18" spans="1:13" x14ac:dyDescent="0.2">
      <c r="A18" s="134" t="s">
        <v>105</v>
      </c>
      <c r="B18" s="135"/>
      <c r="C18" s="135"/>
      <c r="D18" s="135"/>
      <c r="E18" s="135"/>
      <c r="F18" s="135">
        <v>1917800</v>
      </c>
      <c r="G18" s="135">
        <v>1917800</v>
      </c>
      <c r="H18" s="43"/>
      <c r="I18" s="145"/>
      <c r="J18" s="43"/>
    </row>
    <row r="19" spans="1:13" x14ac:dyDescent="0.2">
      <c r="A19" s="95" t="s">
        <v>132</v>
      </c>
      <c r="B19" s="96"/>
      <c r="C19" s="96">
        <v>1763049</v>
      </c>
      <c r="D19" s="96">
        <v>99895</v>
      </c>
      <c r="E19" s="96"/>
      <c r="F19" s="96"/>
      <c r="G19" s="96">
        <v>1862944</v>
      </c>
      <c r="H19" s="43"/>
      <c r="I19" s="145"/>
      <c r="J19" s="43"/>
      <c r="M19" s="43"/>
    </row>
    <row r="20" spans="1:13" x14ac:dyDescent="0.2">
      <c r="A20" s="95" t="s">
        <v>37</v>
      </c>
      <c r="B20" s="96"/>
      <c r="C20" s="96"/>
      <c r="D20" s="96"/>
      <c r="E20" s="96">
        <v>-164828</v>
      </c>
      <c r="F20" s="96"/>
      <c r="G20" s="96">
        <v>-164828</v>
      </c>
      <c r="H20" s="43"/>
      <c r="I20" s="145"/>
      <c r="J20" s="43"/>
    </row>
    <row r="21" spans="1:13" x14ac:dyDescent="0.2">
      <c r="A21" s="157" t="s">
        <v>203</v>
      </c>
      <c r="B21" s="158">
        <v>10637256</v>
      </c>
      <c r="C21" s="158">
        <v>1073807</v>
      </c>
      <c r="D21" s="158">
        <v>692038</v>
      </c>
      <c r="E21" s="158">
        <v>89178</v>
      </c>
      <c r="F21" s="158">
        <v>34836526</v>
      </c>
      <c r="G21" s="158">
        <v>47328805</v>
      </c>
      <c r="H21" s="43"/>
      <c r="I21" s="145"/>
      <c r="J21" s="43"/>
    </row>
    <row r="22" spans="1:13" x14ac:dyDescent="0.2">
      <c r="A22" s="134" t="s">
        <v>105</v>
      </c>
      <c r="B22" s="135"/>
      <c r="C22" s="135"/>
      <c r="D22" s="135"/>
      <c r="E22" s="135"/>
      <c r="F22" s="135">
        <v>10194306.099328697</v>
      </c>
      <c r="G22" s="135">
        <v>10194306.099328697</v>
      </c>
      <c r="H22" s="43"/>
      <c r="I22" s="145"/>
      <c r="J22" s="43"/>
    </row>
    <row r="23" spans="1:13" x14ac:dyDescent="0.2">
      <c r="A23" s="95" t="s">
        <v>132</v>
      </c>
      <c r="B23" s="96"/>
      <c r="C23" s="96">
        <v>-2669262</v>
      </c>
      <c r="D23" s="96">
        <v>195883</v>
      </c>
      <c r="E23" s="96"/>
      <c r="F23" s="96"/>
      <c r="G23" s="96">
        <v>-2473379</v>
      </c>
      <c r="H23" s="43"/>
      <c r="I23" s="145"/>
      <c r="J23" s="43"/>
      <c r="M23" s="43"/>
    </row>
    <row r="24" spans="1:13" x14ac:dyDescent="0.2">
      <c r="A24" s="95" t="s">
        <v>37</v>
      </c>
      <c r="B24" s="96"/>
      <c r="C24" s="96"/>
      <c r="D24" s="96"/>
      <c r="E24" s="96">
        <v>-6395</v>
      </c>
      <c r="F24" s="96"/>
      <c r="G24" s="96">
        <v>-6395</v>
      </c>
      <c r="H24" s="43"/>
      <c r="I24" s="145"/>
      <c r="J24" s="43"/>
    </row>
    <row r="25" spans="1:13" x14ac:dyDescent="0.2">
      <c r="A25" s="157" t="s">
        <v>204</v>
      </c>
      <c r="B25" s="158">
        <v>10637256</v>
      </c>
      <c r="C25" s="158">
        <v>-1595455</v>
      </c>
      <c r="D25" s="158">
        <v>887921</v>
      </c>
      <c r="E25" s="158">
        <v>82783</v>
      </c>
      <c r="F25" s="158">
        <v>45030832.099328697</v>
      </c>
      <c r="G25" s="158">
        <v>55043337.099328697</v>
      </c>
      <c r="H25" s="43"/>
      <c r="I25" s="145"/>
      <c r="J25" s="43"/>
    </row>
    <row r="26" spans="1:13" x14ac:dyDescent="0.2">
      <c r="B26" s="43"/>
      <c r="C26" s="43"/>
      <c r="D26" s="43"/>
      <c r="E26" s="43"/>
      <c r="F26" s="43"/>
      <c r="G26" s="43"/>
      <c r="H26" s="43"/>
      <c r="I26" s="145"/>
      <c r="J26" s="43"/>
    </row>
    <row r="27" spans="1:13" x14ac:dyDescent="0.2">
      <c r="B27" s="43"/>
      <c r="C27" s="43"/>
      <c r="D27" s="43"/>
      <c r="E27" s="43"/>
      <c r="F27" s="43"/>
      <c r="G27" s="43"/>
      <c r="H27" s="43"/>
      <c r="I27" s="145"/>
      <c r="J27" s="43"/>
    </row>
    <row r="28" spans="1:13" x14ac:dyDescent="0.2">
      <c r="A28" s="11" t="s">
        <v>206</v>
      </c>
      <c r="B28" s="43"/>
      <c r="C28" s="43"/>
      <c r="D28" s="43"/>
      <c r="E28" s="43"/>
      <c r="F28" s="43"/>
      <c r="G28" s="43"/>
      <c r="H28" s="43"/>
      <c r="I28" s="145"/>
      <c r="J28" s="43"/>
    </row>
    <row r="29" spans="1:13" x14ac:dyDescent="0.2">
      <c r="A29" s="11" t="s">
        <v>51</v>
      </c>
      <c r="E29" s="43"/>
    </row>
    <row r="30" spans="1:13" x14ac:dyDescent="0.2">
      <c r="A30" s="11"/>
    </row>
    <row r="31" spans="1:13" x14ac:dyDescent="0.2">
      <c r="A31" s="11" t="s">
        <v>208</v>
      </c>
    </row>
    <row r="32" spans="1:13" x14ac:dyDescent="0.2">
      <c r="A32" s="11" t="s">
        <v>51</v>
      </c>
    </row>
    <row r="33" spans="1:1" x14ac:dyDescent="0.2">
      <c r="A33" s="11"/>
    </row>
    <row r="34" spans="1:1" x14ac:dyDescent="0.2">
      <c r="A34" s="11" t="s">
        <v>209</v>
      </c>
    </row>
    <row r="35" spans="1:1" x14ac:dyDescent="0.2">
      <c r="A35" s="10" t="s">
        <v>51</v>
      </c>
    </row>
    <row r="36" spans="1:1" x14ac:dyDescent="0.2">
      <c r="A36" s="10" t="s">
        <v>207</v>
      </c>
    </row>
    <row r="37" spans="1:1" x14ac:dyDescent="0.2">
      <c r="A37" s="45" t="s">
        <v>51</v>
      </c>
    </row>
    <row r="38" spans="1:1" x14ac:dyDescent="0.2">
      <c r="A38" s="126" t="s">
        <v>181</v>
      </c>
    </row>
    <row r="39" spans="1:1" x14ac:dyDescent="0.2">
      <c r="A39" s="46" t="s">
        <v>90</v>
      </c>
    </row>
  </sheetData>
  <printOptions horizontalCentered="1"/>
  <pageMargins left="0.59055118110236227" right="0.19685039370078741" top="0.19685039370078741" bottom="0.19685039370078741" header="0" footer="0"/>
  <pageSetup paperSize="9" scale="6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3333B-2C88-4C05-89EC-1EA6687CC5B9}">
  <sheetPr>
    <tabColor rgb="FFFFFF00"/>
    <outlinePr summaryBelow="0" summaryRight="0"/>
  </sheetPr>
  <dimension ref="A1:BD1146"/>
  <sheetViews>
    <sheetView showGridLines="0" zoomScale="98" zoomScaleNormal="98" workbookViewId="0">
      <pane xSplit="3" ySplit="6" topLeftCell="D33" activePane="bottomRight" state="frozen"/>
      <selection activeCell="A49" sqref="A49:D52"/>
      <selection pane="topRight" activeCell="A49" sqref="A49:D52"/>
      <selection pane="bottomLeft" activeCell="A49" sqref="A49:D52"/>
      <selection pane="bottomRight" activeCell="E47" sqref="E47"/>
    </sheetView>
  </sheetViews>
  <sheetFormatPr defaultColWidth="8.7109375" defaultRowHeight="11.25" outlineLevelCol="1" x14ac:dyDescent="0.25"/>
  <cols>
    <col min="1" max="1" width="63.7109375" style="115" customWidth="1"/>
    <col min="2" max="3" width="21" style="97" customWidth="1"/>
    <col min="4" max="4" width="8.28515625" style="274" customWidth="1"/>
    <col min="5" max="5" width="14" style="274" customWidth="1"/>
    <col min="6" max="7" width="14" style="274" customWidth="1" outlineLevel="1"/>
    <col min="8" max="9" width="16.5703125" style="274" customWidth="1" outlineLevel="1"/>
    <col min="10" max="27" width="14" style="274" customWidth="1" outlineLevel="1"/>
    <col min="28" max="28" width="8.28515625" style="117" customWidth="1"/>
    <col min="29" max="29" width="14.5703125" style="274" customWidth="1" collapsed="1"/>
    <col min="30" max="48" width="14" style="274" hidden="1" customWidth="1" outlineLevel="1"/>
    <col min="49" max="51" width="14" style="97" hidden="1" customWidth="1" outlineLevel="1"/>
    <col min="52" max="52" width="14" style="97" customWidth="1"/>
    <col min="53" max="53" width="6.5703125" style="117" customWidth="1"/>
    <col min="54" max="16384" width="8.7109375" style="97"/>
  </cols>
  <sheetData>
    <row r="1" spans="1:56" ht="124.5" thickBot="1" x14ac:dyDescent="0.3">
      <c r="A1" s="119"/>
      <c r="B1" s="118"/>
      <c r="E1" s="275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1"/>
      <c r="AB1" s="277"/>
      <c r="AC1" s="275"/>
      <c r="AD1" s="276"/>
      <c r="AE1" s="276"/>
      <c r="AF1" s="276"/>
      <c r="AG1" s="276"/>
      <c r="AH1" s="276"/>
      <c r="AI1" s="276"/>
      <c r="AJ1" s="276"/>
      <c r="AK1" s="276"/>
      <c r="AL1" s="276"/>
      <c r="AM1" s="276"/>
      <c r="AN1" s="276"/>
      <c r="AO1" s="276"/>
      <c r="AP1" s="276"/>
      <c r="AQ1" s="276"/>
      <c r="AR1" s="276"/>
      <c r="AS1" s="276"/>
      <c r="AT1" s="276"/>
      <c r="AU1" s="276"/>
      <c r="AV1" s="276"/>
      <c r="AW1" s="113" t="s">
        <v>111</v>
      </c>
      <c r="AX1" s="113" t="s">
        <v>37</v>
      </c>
      <c r="AY1" s="113" t="s">
        <v>80</v>
      </c>
      <c r="AZ1" s="112"/>
      <c r="BA1" s="97"/>
    </row>
    <row r="2" spans="1:56" x14ac:dyDescent="0.25">
      <c r="A2" s="131" t="s">
        <v>102</v>
      </c>
      <c r="B2" s="131"/>
      <c r="C2" s="131"/>
      <c r="E2" s="278"/>
      <c r="R2" s="279"/>
      <c r="AA2" s="117"/>
      <c r="AB2" s="274"/>
      <c r="AC2" s="278"/>
      <c r="AQ2" s="279"/>
      <c r="AZ2" s="111"/>
      <c r="BA2" s="97"/>
    </row>
    <row r="3" spans="1:56" x14ac:dyDescent="0.2">
      <c r="A3" s="130" t="s">
        <v>190</v>
      </c>
      <c r="B3" s="139"/>
      <c r="C3" s="139"/>
      <c r="AB3" s="274"/>
      <c r="BA3" s="97"/>
    </row>
    <row r="4" spans="1:56" s="47" customFormat="1" x14ac:dyDescent="0.25">
      <c r="A4" s="131" t="str">
        <f>ОПУ!B4</f>
        <v>по состоянию на 31 марта 2025 года</v>
      </c>
      <c r="B4" s="131"/>
      <c r="C4" s="131"/>
      <c r="D4" s="280"/>
      <c r="E4" s="281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2"/>
      <c r="AA4" s="272"/>
      <c r="AB4" s="282"/>
      <c r="AC4" s="283"/>
      <c r="AD4" s="282"/>
      <c r="AE4" s="282"/>
      <c r="AF4" s="282"/>
      <c r="AG4" s="282"/>
      <c r="AH4" s="282"/>
      <c r="AI4" s="282"/>
      <c r="AJ4" s="282"/>
      <c r="AK4" s="282"/>
      <c r="AL4" s="282"/>
      <c r="AM4" s="282"/>
      <c r="AN4" s="282"/>
      <c r="AO4" s="282"/>
      <c r="AP4" s="282"/>
      <c r="AQ4" s="282"/>
      <c r="AR4" s="282"/>
      <c r="AS4" s="282"/>
      <c r="AT4" s="282"/>
      <c r="AU4" s="282"/>
      <c r="AV4" s="282"/>
      <c r="AW4" s="101">
        <f>VLOOKUP(AW$1,[1]ББ!$A$9:$J$37,3,0)*-1</f>
        <v>-592143</v>
      </c>
      <c r="AX4" s="101">
        <f>VLOOKUP(AX$1,[1]ББ!$A$9:$J$37,3,0)*-1</f>
        <v>-254006</v>
      </c>
      <c r="AY4" s="101">
        <f>VLOOKUP(AY$1,[1]ББ!$A$9:$J$37,3,0)*-1</f>
        <v>-25840526</v>
      </c>
      <c r="AZ4" s="160">
        <f>SUM(AD4:AY4)</f>
        <v>-26686675</v>
      </c>
      <c r="BA4" s="101"/>
      <c r="BB4" s="101"/>
      <c r="BC4" s="101"/>
      <c r="BD4" s="101"/>
    </row>
    <row r="5" spans="1:56" s="47" customFormat="1" x14ac:dyDescent="0.25">
      <c r="A5" s="116"/>
      <c r="D5" s="280"/>
      <c r="E5" s="281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72"/>
      <c r="AB5" s="282"/>
      <c r="AC5" s="283"/>
      <c r="AD5" s="282"/>
      <c r="AE5" s="282"/>
      <c r="AF5" s="282"/>
      <c r="AG5" s="282"/>
      <c r="AH5" s="282"/>
      <c r="AI5" s="282"/>
      <c r="AJ5" s="282"/>
      <c r="AK5" s="282"/>
      <c r="AL5" s="282"/>
      <c r="AM5" s="282"/>
      <c r="AN5" s="282"/>
      <c r="AO5" s="282"/>
      <c r="AP5" s="282"/>
      <c r="AQ5" s="282"/>
      <c r="AR5" s="282"/>
      <c r="AS5" s="282"/>
      <c r="AT5" s="282"/>
      <c r="AU5" s="282"/>
      <c r="AV5" s="282"/>
      <c r="AW5" s="101">
        <f>VLOOKUP(AW$1,[1]ББ!$A$9:$J$37,4,0)*-1</f>
        <v>-500334</v>
      </c>
      <c r="AX5" s="101">
        <f>VLOOKUP(AX$1,[1]ББ!$A$9:$J$37,4,0)*-1</f>
        <v>-343986</v>
      </c>
      <c r="AY5" s="101">
        <f>VLOOKUP(AY$1,[1]ББ!$A$9:$J$37,4,0)*-1</f>
        <v>-23737087</v>
      </c>
      <c r="AZ5" s="160">
        <f>SUM(AD5:AY5)</f>
        <v>-24581407</v>
      </c>
      <c r="BA5" s="101"/>
      <c r="BB5" s="101"/>
      <c r="BC5" s="101"/>
      <c r="BD5" s="101"/>
    </row>
    <row r="6" spans="1:56" s="47" customFormat="1" x14ac:dyDescent="0.25">
      <c r="A6" s="116"/>
      <c r="C6" s="120" t="s">
        <v>50</v>
      </c>
      <c r="D6" s="280"/>
      <c r="E6" s="284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285"/>
      <c r="Q6" s="285"/>
      <c r="R6" s="285"/>
      <c r="S6" s="285"/>
      <c r="T6" s="285"/>
      <c r="U6" s="285"/>
      <c r="V6" s="285"/>
      <c r="W6" s="285"/>
      <c r="X6" s="285"/>
      <c r="Y6" s="285"/>
      <c r="Z6" s="285"/>
      <c r="AA6" s="272"/>
      <c r="AB6" s="282"/>
      <c r="AC6" s="284"/>
      <c r="AD6" s="285"/>
      <c r="AE6" s="285"/>
      <c r="AF6" s="285"/>
      <c r="AG6" s="285"/>
      <c r="AH6" s="285"/>
      <c r="AI6" s="285"/>
      <c r="AJ6" s="285"/>
      <c r="AK6" s="285"/>
      <c r="AL6" s="285"/>
      <c r="AM6" s="285"/>
      <c r="AN6" s="285"/>
      <c r="AO6" s="285"/>
      <c r="AP6" s="285"/>
      <c r="AQ6" s="285"/>
      <c r="AR6" s="285"/>
      <c r="AS6" s="285"/>
      <c r="AT6" s="285"/>
      <c r="AU6" s="285"/>
      <c r="AV6" s="285"/>
      <c r="AW6" s="114">
        <f t="shared" ref="AE6:AY6" si="0">AW4-AW5</f>
        <v>-91809</v>
      </c>
      <c r="AX6" s="114">
        <f t="shared" si="0"/>
        <v>89980</v>
      </c>
      <c r="AY6" s="114">
        <f t="shared" si="0"/>
        <v>-2103439</v>
      </c>
      <c r="AZ6" s="160"/>
      <c r="BA6" s="101"/>
      <c r="BB6" s="101"/>
      <c r="BC6" s="101"/>
      <c r="BD6" s="101"/>
    </row>
    <row r="7" spans="1:56" ht="33.75" x14ac:dyDescent="0.25">
      <c r="A7" s="262" t="s">
        <v>52</v>
      </c>
      <c r="B7" s="266" t="s">
        <v>205</v>
      </c>
      <c r="C7" s="266" t="s">
        <v>201</v>
      </c>
      <c r="D7" s="286"/>
      <c r="F7" s="287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7"/>
      <c r="S7" s="287"/>
      <c r="T7" s="287"/>
      <c r="U7" s="287"/>
      <c r="V7" s="287"/>
      <c r="W7" s="287"/>
      <c r="X7" s="287"/>
      <c r="Y7" s="287"/>
      <c r="Z7" s="287"/>
      <c r="AA7" s="273"/>
      <c r="AB7" s="287"/>
      <c r="AD7" s="287"/>
      <c r="AE7" s="287"/>
      <c r="AF7" s="287"/>
      <c r="AG7" s="287"/>
      <c r="AH7" s="287"/>
      <c r="AI7" s="287"/>
      <c r="AJ7" s="287"/>
      <c r="AK7" s="287"/>
      <c r="AL7" s="287"/>
      <c r="AM7" s="287"/>
      <c r="AN7" s="287"/>
      <c r="AO7" s="287"/>
      <c r="AP7" s="287"/>
      <c r="AQ7" s="287"/>
      <c r="AR7" s="287"/>
      <c r="AS7" s="287"/>
      <c r="AT7" s="287"/>
      <c r="AU7" s="287"/>
      <c r="AV7" s="287"/>
      <c r="AW7" s="90"/>
      <c r="AX7" s="90"/>
      <c r="AY7" s="90"/>
      <c r="AZ7" s="161"/>
      <c r="BA7" s="90"/>
      <c r="BB7" s="90"/>
      <c r="BC7" s="90"/>
      <c r="BD7" s="90"/>
    </row>
    <row r="8" spans="1:56" s="47" customFormat="1" x14ac:dyDescent="0.25">
      <c r="A8" s="263" t="s">
        <v>136</v>
      </c>
      <c r="B8" s="267"/>
      <c r="C8" s="267"/>
      <c r="D8" s="280"/>
      <c r="E8" s="280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  <c r="Z8" s="282"/>
      <c r="AA8" s="222"/>
      <c r="AB8" s="282"/>
      <c r="AC8" s="280"/>
      <c r="AD8" s="282"/>
      <c r="AE8" s="282"/>
      <c r="AF8" s="282"/>
      <c r="AG8" s="282"/>
      <c r="AH8" s="282"/>
      <c r="AI8" s="282"/>
      <c r="AJ8" s="282"/>
      <c r="AK8" s="282"/>
      <c r="AL8" s="282"/>
      <c r="AM8" s="282"/>
      <c r="AN8" s="282"/>
      <c r="AO8" s="282"/>
      <c r="AP8" s="282"/>
      <c r="AQ8" s="282"/>
      <c r="AR8" s="282"/>
      <c r="AS8" s="282"/>
      <c r="AT8" s="282"/>
      <c r="AU8" s="282"/>
      <c r="AV8" s="282"/>
      <c r="AW8" s="101"/>
      <c r="AX8" s="101"/>
      <c r="AY8" s="101"/>
      <c r="AZ8" s="222"/>
      <c r="BA8" s="101"/>
      <c r="BB8" s="101"/>
      <c r="BC8" s="101"/>
      <c r="BD8" s="101"/>
    </row>
    <row r="9" spans="1:56" x14ac:dyDescent="0.25">
      <c r="A9" s="264" t="s">
        <v>137</v>
      </c>
      <c r="B9" s="268">
        <v>10297031.099328715</v>
      </c>
      <c r="C9" s="268">
        <v>2029763</v>
      </c>
      <c r="D9" s="279"/>
      <c r="E9" s="288"/>
      <c r="F9" s="287"/>
      <c r="G9" s="287"/>
      <c r="H9" s="287"/>
      <c r="I9" s="287"/>
      <c r="J9" s="287"/>
      <c r="K9" s="287"/>
      <c r="L9" s="287"/>
      <c r="M9" s="287"/>
      <c r="N9" s="287"/>
      <c r="O9" s="287"/>
      <c r="P9" s="287"/>
      <c r="Q9" s="287"/>
      <c r="R9" s="287"/>
      <c r="S9" s="287"/>
      <c r="T9" s="287"/>
      <c r="U9" s="287"/>
      <c r="V9" s="287"/>
      <c r="W9" s="287"/>
      <c r="X9" s="287"/>
      <c r="Y9" s="287"/>
      <c r="Z9" s="287"/>
      <c r="AA9" s="223"/>
      <c r="AB9" s="287"/>
      <c r="AC9" s="288"/>
      <c r="AD9" s="287"/>
      <c r="AE9" s="287"/>
      <c r="AF9" s="287"/>
      <c r="AG9" s="287"/>
      <c r="AH9" s="287"/>
      <c r="AI9" s="287"/>
      <c r="AJ9" s="287"/>
      <c r="AK9" s="287"/>
      <c r="AL9" s="287"/>
      <c r="AM9" s="287"/>
      <c r="AN9" s="287"/>
      <c r="AO9" s="287"/>
      <c r="AP9" s="287"/>
      <c r="AQ9" s="287"/>
      <c r="AR9" s="287"/>
      <c r="AS9" s="287"/>
      <c r="AT9" s="287"/>
      <c r="AU9" s="287"/>
      <c r="AV9" s="287"/>
      <c r="AW9" s="90"/>
      <c r="AX9" s="90">
        <v>-89980</v>
      </c>
      <c r="AY9" s="90">
        <v>2119743</v>
      </c>
      <c r="AZ9" s="223"/>
      <c r="BA9" s="90"/>
      <c r="BB9" s="90"/>
      <c r="BC9" s="90"/>
      <c r="BD9" s="90"/>
    </row>
    <row r="10" spans="1:56" s="98" customFormat="1" x14ac:dyDescent="0.25">
      <c r="A10" s="265" t="s">
        <v>166</v>
      </c>
      <c r="B10" s="269"/>
      <c r="C10" s="269"/>
      <c r="D10" s="289"/>
      <c r="E10" s="290"/>
      <c r="F10" s="291"/>
      <c r="G10" s="291"/>
      <c r="H10" s="291"/>
      <c r="I10" s="291"/>
      <c r="J10" s="291"/>
      <c r="K10" s="291"/>
      <c r="L10" s="291"/>
      <c r="M10" s="291"/>
      <c r="N10" s="291"/>
      <c r="O10" s="291"/>
      <c r="P10" s="291"/>
      <c r="Q10" s="291"/>
      <c r="R10" s="291"/>
      <c r="S10" s="291"/>
      <c r="T10" s="291"/>
      <c r="U10" s="291"/>
      <c r="V10" s="291"/>
      <c r="W10" s="291"/>
      <c r="X10" s="291"/>
      <c r="Y10" s="291"/>
      <c r="Z10" s="291"/>
      <c r="AA10" s="224"/>
      <c r="AB10" s="291"/>
      <c r="AC10" s="290"/>
      <c r="AD10" s="291"/>
      <c r="AE10" s="291"/>
      <c r="AF10" s="291"/>
      <c r="AG10" s="291"/>
      <c r="AH10" s="291"/>
      <c r="AI10" s="291"/>
      <c r="AJ10" s="291"/>
      <c r="AK10" s="291"/>
      <c r="AL10" s="291"/>
      <c r="AM10" s="291"/>
      <c r="AN10" s="291"/>
      <c r="AO10" s="291"/>
      <c r="AP10" s="291"/>
      <c r="AQ10" s="291"/>
      <c r="AR10" s="291"/>
      <c r="AS10" s="291"/>
      <c r="AT10" s="291"/>
      <c r="AU10" s="291"/>
      <c r="AV10" s="291"/>
      <c r="AW10" s="216"/>
      <c r="AX10" s="216"/>
      <c r="AY10" s="216"/>
      <c r="AZ10" s="224"/>
      <c r="BA10" s="216"/>
      <c r="BB10" s="216"/>
      <c r="BC10" s="216"/>
      <c r="BD10" s="216"/>
    </row>
    <row r="11" spans="1:56" x14ac:dyDescent="0.25">
      <c r="A11" s="264" t="s">
        <v>138</v>
      </c>
      <c r="B11" s="268">
        <v>154294</v>
      </c>
      <c r="C11" s="268">
        <v>140341</v>
      </c>
      <c r="D11" s="279"/>
      <c r="E11" s="287"/>
      <c r="F11" s="287"/>
      <c r="G11" s="287"/>
      <c r="H11" s="287"/>
      <c r="I11" s="287"/>
      <c r="J11" s="287"/>
      <c r="K11" s="287"/>
      <c r="L11" s="287"/>
      <c r="M11" s="287"/>
      <c r="N11" s="287"/>
      <c r="O11" s="287"/>
      <c r="P11" s="287"/>
      <c r="Q11" s="287"/>
      <c r="R11" s="287"/>
      <c r="S11" s="287"/>
      <c r="T11" s="287"/>
      <c r="U11" s="287"/>
      <c r="V11" s="287"/>
      <c r="W11" s="287"/>
      <c r="X11" s="287"/>
      <c r="Y11" s="287"/>
      <c r="Z11" s="287"/>
      <c r="AA11" s="223"/>
      <c r="AB11" s="287"/>
      <c r="AC11" s="287"/>
      <c r="AD11" s="287"/>
      <c r="AE11" s="287"/>
      <c r="AF11" s="287"/>
      <c r="AG11" s="287"/>
      <c r="AH11" s="287"/>
      <c r="AI11" s="287"/>
      <c r="AJ11" s="287"/>
      <c r="AK11" s="287"/>
      <c r="AL11" s="287"/>
      <c r="AM11" s="287"/>
      <c r="AN11" s="287"/>
      <c r="AO11" s="287"/>
      <c r="AP11" s="287"/>
      <c r="AQ11" s="287"/>
      <c r="AR11" s="287"/>
      <c r="AS11" s="287"/>
      <c r="AT11" s="287"/>
      <c r="AU11" s="287"/>
      <c r="AV11" s="287"/>
      <c r="AW11" s="90"/>
      <c r="AX11" s="90"/>
      <c r="AY11" s="90"/>
      <c r="AZ11" s="223"/>
      <c r="BA11" s="90"/>
      <c r="BB11" s="90"/>
      <c r="BC11" s="90"/>
      <c r="BD11" s="90"/>
    </row>
    <row r="12" spans="1:56" x14ac:dyDescent="0.25">
      <c r="A12" s="264" t="s">
        <v>175</v>
      </c>
      <c r="B12" s="268">
        <v>423</v>
      </c>
      <c r="C12" s="268">
        <v>3166</v>
      </c>
      <c r="D12" s="279"/>
      <c r="E12" s="287"/>
      <c r="F12" s="287"/>
      <c r="G12" s="287"/>
      <c r="H12" s="287"/>
      <c r="I12" s="287"/>
      <c r="J12" s="287"/>
      <c r="K12" s="287"/>
      <c r="L12" s="287"/>
      <c r="M12" s="287"/>
      <c r="N12" s="287"/>
      <c r="O12" s="287"/>
      <c r="P12" s="287"/>
      <c r="Q12" s="287"/>
      <c r="R12" s="287"/>
      <c r="S12" s="287"/>
      <c r="T12" s="287"/>
      <c r="U12" s="287"/>
      <c r="V12" s="287"/>
      <c r="W12" s="287"/>
      <c r="X12" s="287"/>
      <c r="Y12" s="287"/>
      <c r="Z12" s="287"/>
      <c r="AA12" s="223"/>
      <c r="AB12" s="287"/>
      <c r="AC12" s="287"/>
      <c r="AD12" s="287"/>
      <c r="AE12" s="287"/>
      <c r="AF12" s="287"/>
      <c r="AG12" s="287"/>
      <c r="AH12" s="287"/>
      <c r="AI12" s="287"/>
      <c r="AJ12" s="287"/>
      <c r="AK12" s="287"/>
      <c r="AL12" s="287"/>
      <c r="AM12" s="287"/>
      <c r="AN12" s="287"/>
      <c r="AO12" s="287"/>
      <c r="AP12" s="287"/>
      <c r="AQ12" s="287"/>
      <c r="AR12" s="287"/>
      <c r="AS12" s="287"/>
      <c r="AT12" s="287"/>
      <c r="AU12" s="287"/>
      <c r="AV12" s="287"/>
      <c r="AW12" s="90"/>
      <c r="AX12" s="90"/>
      <c r="AY12" s="90"/>
      <c r="AZ12" s="223"/>
      <c r="BA12" s="90"/>
      <c r="BB12" s="90"/>
      <c r="BC12" s="90"/>
      <c r="BD12" s="90"/>
    </row>
    <row r="13" spans="1:56" x14ac:dyDescent="0.25">
      <c r="A13" s="264" t="s">
        <v>139</v>
      </c>
      <c r="B13" s="268">
        <v>3727565</v>
      </c>
      <c r="C13" s="268">
        <v>384235</v>
      </c>
      <c r="D13" s="279"/>
      <c r="E13" s="287"/>
      <c r="F13" s="287"/>
      <c r="G13" s="287"/>
      <c r="H13" s="287"/>
      <c r="I13" s="287"/>
      <c r="J13" s="287"/>
      <c r="K13" s="287"/>
      <c r="L13" s="287"/>
      <c r="M13" s="287"/>
      <c r="N13" s="287"/>
      <c r="O13" s="287"/>
      <c r="P13" s="287"/>
      <c r="Q13" s="287"/>
      <c r="R13" s="287"/>
      <c r="S13" s="287"/>
      <c r="T13" s="287"/>
      <c r="U13" s="287"/>
      <c r="V13" s="287"/>
      <c r="W13" s="287"/>
      <c r="X13" s="287"/>
      <c r="Y13" s="287"/>
      <c r="Z13" s="287"/>
      <c r="AA13" s="223"/>
      <c r="AB13" s="287"/>
      <c r="AC13" s="287"/>
      <c r="AD13" s="287"/>
      <c r="AE13" s="287"/>
      <c r="AF13" s="287"/>
      <c r="AG13" s="287"/>
      <c r="AH13" s="287"/>
      <c r="AI13" s="287"/>
      <c r="AJ13" s="287"/>
      <c r="AK13" s="287"/>
      <c r="AL13" s="287"/>
      <c r="AM13" s="287"/>
      <c r="AN13" s="287"/>
      <c r="AO13" s="287"/>
      <c r="AP13" s="287"/>
      <c r="AQ13" s="287"/>
      <c r="AR13" s="287"/>
      <c r="AS13" s="287"/>
      <c r="AT13" s="287"/>
      <c r="AU13" s="287"/>
      <c r="AV13" s="287"/>
      <c r="AW13" s="90">
        <v>0</v>
      </c>
      <c r="AX13" s="90">
        <v>0</v>
      </c>
      <c r="AY13" s="90">
        <v>0</v>
      </c>
      <c r="AZ13" s="223"/>
      <c r="BA13" s="90"/>
      <c r="BB13" s="90"/>
      <c r="BC13" s="90"/>
      <c r="BD13" s="90"/>
    </row>
    <row r="14" spans="1:56" x14ac:dyDescent="0.25">
      <c r="A14" s="264" t="s">
        <v>140</v>
      </c>
      <c r="B14" s="268">
        <v>1402159</v>
      </c>
      <c r="C14" s="268">
        <v>370539</v>
      </c>
      <c r="D14" s="279"/>
      <c r="E14" s="287"/>
      <c r="F14" s="287"/>
      <c r="G14" s="287"/>
      <c r="H14" s="287"/>
      <c r="I14" s="287"/>
      <c r="J14" s="287"/>
      <c r="K14" s="287"/>
      <c r="L14" s="287"/>
      <c r="M14" s="287"/>
      <c r="N14" s="287"/>
      <c r="O14" s="287"/>
      <c r="P14" s="287"/>
      <c r="Q14" s="287"/>
      <c r="R14" s="287"/>
      <c r="S14" s="287"/>
      <c r="T14" s="287"/>
      <c r="U14" s="287"/>
      <c r="V14" s="287"/>
      <c r="W14" s="287"/>
      <c r="X14" s="287"/>
      <c r="Y14" s="287"/>
      <c r="Z14" s="287"/>
      <c r="AA14" s="223"/>
      <c r="AB14" s="287"/>
      <c r="AC14" s="287"/>
      <c r="AD14" s="287"/>
      <c r="AE14" s="287"/>
      <c r="AF14" s="287"/>
      <c r="AG14" s="287"/>
      <c r="AH14" s="287"/>
      <c r="AI14" s="287"/>
      <c r="AJ14" s="287"/>
      <c r="AK14" s="287"/>
      <c r="AL14" s="287"/>
      <c r="AM14" s="287"/>
      <c r="AN14" s="287"/>
      <c r="AO14" s="287"/>
      <c r="AP14" s="287"/>
      <c r="AQ14" s="287"/>
      <c r="AR14" s="287"/>
      <c r="AS14" s="287"/>
      <c r="AT14" s="287"/>
      <c r="AU14" s="287"/>
      <c r="AV14" s="287"/>
      <c r="AW14" s="90"/>
      <c r="AX14" s="90"/>
      <c r="AY14" s="90"/>
      <c r="AZ14" s="223"/>
      <c r="BA14" s="90"/>
      <c r="BB14" s="90"/>
      <c r="BC14" s="90"/>
      <c r="BD14" s="90"/>
    </row>
    <row r="15" spans="1:56" ht="22.5" x14ac:dyDescent="0.25">
      <c r="A15" s="264" t="s">
        <v>141</v>
      </c>
      <c r="B15" s="268">
        <v>-110859</v>
      </c>
      <c r="C15" s="268">
        <v>-143431</v>
      </c>
      <c r="D15" s="279"/>
      <c r="E15" s="287"/>
      <c r="F15" s="287"/>
      <c r="G15" s="287"/>
      <c r="H15" s="287"/>
      <c r="I15" s="287"/>
      <c r="J15" s="287"/>
      <c r="K15" s="287"/>
      <c r="L15" s="287"/>
      <c r="M15" s="287"/>
      <c r="N15" s="287"/>
      <c r="O15" s="287"/>
      <c r="P15" s="287"/>
      <c r="Q15" s="287"/>
      <c r="R15" s="287"/>
      <c r="S15" s="287"/>
      <c r="T15" s="287"/>
      <c r="U15" s="287"/>
      <c r="V15" s="287"/>
      <c r="W15" s="287"/>
      <c r="X15" s="287"/>
      <c r="Y15" s="287"/>
      <c r="Z15" s="287"/>
      <c r="AA15" s="223"/>
      <c r="AB15" s="287"/>
      <c r="AC15" s="287"/>
      <c r="AD15" s="287"/>
      <c r="AE15" s="287"/>
      <c r="AF15" s="287"/>
      <c r="AG15" s="287"/>
      <c r="AH15" s="287"/>
      <c r="AI15" s="287"/>
      <c r="AJ15" s="287"/>
      <c r="AK15" s="287"/>
      <c r="AL15" s="287"/>
      <c r="AM15" s="287"/>
      <c r="AN15" s="287"/>
      <c r="AO15" s="287"/>
      <c r="AP15" s="287"/>
      <c r="AQ15" s="287"/>
      <c r="AR15" s="287"/>
      <c r="AS15" s="287"/>
      <c r="AT15" s="287"/>
      <c r="AU15" s="287"/>
      <c r="AV15" s="287"/>
      <c r="AW15" s="90"/>
      <c r="AX15" s="90"/>
      <c r="AY15" s="90"/>
      <c r="AZ15" s="223"/>
      <c r="BA15" s="90"/>
      <c r="BB15" s="90"/>
      <c r="BC15" s="90"/>
      <c r="BD15" s="90"/>
    </row>
    <row r="16" spans="1:56" ht="22.5" x14ac:dyDescent="0.25">
      <c r="A16" s="264" t="s">
        <v>142</v>
      </c>
      <c r="B16" s="268">
        <v>-322420</v>
      </c>
      <c r="C16" s="268">
        <v>151</v>
      </c>
      <c r="D16" s="279"/>
      <c r="E16" s="287"/>
      <c r="F16" s="287"/>
      <c r="G16" s="287"/>
      <c r="H16" s="287"/>
      <c r="I16" s="287"/>
      <c r="J16" s="287"/>
      <c r="K16" s="287"/>
      <c r="L16" s="287"/>
      <c r="M16" s="287"/>
      <c r="N16" s="287"/>
      <c r="O16" s="287"/>
      <c r="P16" s="287"/>
      <c r="Q16" s="287"/>
      <c r="R16" s="287"/>
      <c r="S16" s="287"/>
      <c r="T16" s="287"/>
      <c r="U16" s="287"/>
      <c r="V16" s="287"/>
      <c r="W16" s="287"/>
      <c r="X16" s="287"/>
      <c r="Y16" s="287"/>
      <c r="Z16" s="287"/>
      <c r="AA16" s="223"/>
      <c r="AB16" s="287"/>
      <c r="AC16" s="287"/>
      <c r="AD16" s="287"/>
      <c r="AE16" s="287"/>
      <c r="AF16" s="287"/>
      <c r="AG16" s="287"/>
      <c r="AH16" s="287"/>
      <c r="AI16" s="287"/>
      <c r="AJ16" s="287"/>
      <c r="AK16" s="287"/>
      <c r="AL16" s="287"/>
      <c r="AM16" s="287"/>
      <c r="AN16" s="287"/>
      <c r="AO16" s="287"/>
      <c r="AP16" s="287"/>
      <c r="AQ16" s="287"/>
      <c r="AR16" s="287"/>
      <c r="AS16" s="287"/>
      <c r="AT16" s="287"/>
      <c r="AU16" s="287"/>
      <c r="AV16" s="287"/>
      <c r="AW16" s="90"/>
      <c r="AX16" s="90"/>
      <c r="AY16" s="90"/>
      <c r="AZ16" s="223"/>
      <c r="BA16" s="90"/>
      <c r="BB16" s="90"/>
      <c r="BC16" s="90"/>
      <c r="BD16" s="90"/>
    </row>
    <row r="17" spans="1:56" x14ac:dyDescent="0.25">
      <c r="A17" s="264" t="s">
        <v>184</v>
      </c>
      <c r="B17" s="268">
        <v>232569</v>
      </c>
      <c r="C17" s="268">
        <v>171269</v>
      </c>
      <c r="D17" s="279"/>
      <c r="E17" s="287"/>
      <c r="F17" s="287"/>
      <c r="G17" s="287"/>
      <c r="H17" s="287"/>
      <c r="I17" s="287"/>
      <c r="J17" s="287"/>
      <c r="K17" s="287"/>
      <c r="L17" s="287"/>
      <c r="M17" s="287"/>
      <c r="N17" s="287"/>
      <c r="O17" s="287"/>
      <c r="P17" s="287"/>
      <c r="Q17" s="287"/>
      <c r="R17" s="287"/>
      <c r="S17" s="287"/>
      <c r="T17" s="287"/>
      <c r="U17" s="287"/>
      <c r="V17" s="287"/>
      <c r="W17" s="287"/>
      <c r="X17" s="287"/>
      <c r="Y17" s="287"/>
      <c r="Z17" s="287"/>
      <c r="AA17" s="223"/>
      <c r="AB17" s="287"/>
      <c r="AC17" s="287"/>
      <c r="AD17" s="287"/>
      <c r="AE17" s="287"/>
      <c r="AF17" s="287"/>
      <c r="AG17" s="287"/>
      <c r="AH17" s="287"/>
      <c r="AI17" s="287"/>
      <c r="AJ17" s="287"/>
      <c r="AK17" s="287"/>
      <c r="AL17" s="287"/>
      <c r="AM17" s="287"/>
      <c r="AN17" s="287"/>
      <c r="AO17" s="287"/>
      <c r="AP17" s="287"/>
      <c r="AQ17" s="287"/>
      <c r="AR17" s="287"/>
      <c r="AS17" s="287"/>
      <c r="AT17" s="287"/>
      <c r="AU17" s="287"/>
      <c r="AV17" s="287"/>
      <c r="AW17" s="90">
        <v>91809</v>
      </c>
      <c r="AX17" s="90"/>
      <c r="AY17" s="90"/>
      <c r="AZ17" s="223"/>
      <c r="BA17" s="90"/>
      <c r="BB17" s="90"/>
      <c r="BC17" s="90"/>
      <c r="BD17" s="90"/>
    </row>
    <row r="18" spans="1:56" x14ac:dyDescent="0.25">
      <c r="A18" s="264" t="s">
        <v>185</v>
      </c>
      <c r="B18" s="268">
        <v>-16921</v>
      </c>
      <c r="C18" s="268"/>
      <c r="D18" s="279"/>
      <c r="E18" s="287"/>
      <c r="F18" s="287"/>
      <c r="G18" s="287"/>
      <c r="H18" s="287"/>
      <c r="I18" s="287"/>
      <c r="J18" s="287"/>
      <c r="K18" s="287"/>
      <c r="L18" s="287"/>
      <c r="M18" s="287"/>
      <c r="N18" s="287"/>
      <c r="O18" s="287"/>
      <c r="P18" s="287"/>
      <c r="Q18" s="287"/>
      <c r="R18" s="287"/>
      <c r="S18" s="287"/>
      <c r="T18" s="287"/>
      <c r="U18" s="287"/>
      <c r="V18" s="287"/>
      <c r="W18" s="287"/>
      <c r="X18" s="287"/>
      <c r="Y18" s="287"/>
      <c r="Z18" s="287"/>
      <c r="AA18" s="223"/>
      <c r="AB18" s="287"/>
      <c r="AC18" s="287"/>
      <c r="AD18" s="287"/>
      <c r="AE18" s="287"/>
      <c r="AF18" s="287"/>
      <c r="AG18" s="287"/>
      <c r="AH18" s="287"/>
      <c r="AI18" s="287"/>
      <c r="AJ18" s="287"/>
      <c r="AK18" s="287"/>
      <c r="AL18" s="287"/>
      <c r="AM18" s="287"/>
      <c r="AN18" s="287"/>
      <c r="AO18" s="287"/>
      <c r="AP18" s="287"/>
      <c r="AQ18" s="287"/>
      <c r="AR18" s="287"/>
      <c r="AS18" s="287"/>
      <c r="AT18" s="287"/>
      <c r="AU18" s="287"/>
      <c r="AV18" s="287"/>
      <c r="AW18" s="90"/>
      <c r="AX18" s="90"/>
      <c r="AY18" s="90"/>
      <c r="AZ18" s="223"/>
      <c r="BA18" s="90"/>
      <c r="BB18" s="90"/>
      <c r="BC18" s="90"/>
      <c r="BD18" s="90"/>
    </row>
    <row r="19" spans="1:56" x14ac:dyDescent="0.25">
      <c r="A19" s="264" t="s">
        <v>186</v>
      </c>
      <c r="B19" s="268">
        <v>-75137</v>
      </c>
      <c r="C19" s="268"/>
      <c r="D19" s="279"/>
      <c r="E19" s="287"/>
      <c r="F19" s="287"/>
      <c r="G19" s="287"/>
      <c r="H19" s="287"/>
      <c r="I19" s="287"/>
      <c r="J19" s="287"/>
      <c r="K19" s="287"/>
      <c r="L19" s="287"/>
      <c r="M19" s="287"/>
      <c r="N19" s="287"/>
      <c r="O19" s="287"/>
      <c r="P19" s="287"/>
      <c r="Q19" s="287"/>
      <c r="R19" s="287"/>
      <c r="S19" s="287"/>
      <c r="T19" s="287"/>
      <c r="U19" s="287"/>
      <c r="V19" s="287"/>
      <c r="W19" s="287"/>
      <c r="X19" s="287"/>
      <c r="Y19" s="287"/>
      <c r="Z19" s="287"/>
      <c r="AA19" s="223"/>
      <c r="AB19" s="287"/>
      <c r="AC19" s="287"/>
      <c r="AD19" s="287"/>
      <c r="AE19" s="287"/>
      <c r="AF19" s="287"/>
      <c r="AG19" s="287"/>
      <c r="AH19" s="287"/>
      <c r="AI19" s="287"/>
      <c r="AJ19" s="287"/>
      <c r="AK19" s="287"/>
      <c r="AL19" s="287"/>
      <c r="AM19" s="287"/>
      <c r="AN19" s="287"/>
      <c r="AO19" s="287"/>
      <c r="AP19" s="287"/>
      <c r="AQ19" s="287"/>
      <c r="AR19" s="287"/>
      <c r="AS19" s="287"/>
      <c r="AT19" s="287"/>
      <c r="AU19" s="287"/>
      <c r="AV19" s="287"/>
      <c r="AW19" s="90"/>
      <c r="AX19" s="90"/>
      <c r="AY19" s="90"/>
      <c r="AZ19" s="223"/>
      <c r="BA19" s="90"/>
      <c r="BB19" s="90"/>
      <c r="BC19" s="90"/>
      <c r="BD19" s="90"/>
    </row>
    <row r="20" spans="1:56" x14ac:dyDescent="0.25">
      <c r="A20" s="264" t="s">
        <v>187</v>
      </c>
      <c r="B20" s="268">
        <v>4960221</v>
      </c>
      <c r="C20" s="268"/>
      <c r="D20" s="279"/>
      <c r="E20" s="287"/>
      <c r="F20" s="287"/>
      <c r="G20" s="287"/>
      <c r="H20" s="287"/>
      <c r="I20" s="287"/>
      <c r="J20" s="287"/>
      <c r="K20" s="287"/>
      <c r="L20" s="287"/>
      <c r="M20" s="287"/>
      <c r="N20" s="287"/>
      <c r="O20" s="287"/>
      <c r="P20" s="287"/>
      <c r="Q20" s="287"/>
      <c r="R20" s="287"/>
      <c r="S20" s="287"/>
      <c r="T20" s="287"/>
      <c r="U20" s="287"/>
      <c r="V20" s="287"/>
      <c r="W20" s="287"/>
      <c r="X20" s="287"/>
      <c r="Y20" s="287"/>
      <c r="Z20" s="287"/>
      <c r="AA20" s="223"/>
      <c r="AB20" s="287"/>
      <c r="AC20" s="287"/>
      <c r="AD20" s="287"/>
      <c r="AE20" s="287"/>
      <c r="AF20" s="287"/>
      <c r="AG20" s="287"/>
      <c r="AH20" s="287"/>
      <c r="AI20" s="287"/>
      <c r="AJ20" s="287"/>
      <c r="AK20" s="287"/>
      <c r="AL20" s="287"/>
      <c r="AM20" s="287"/>
      <c r="AN20" s="287"/>
      <c r="AO20" s="287"/>
      <c r="AP20" s="287"/>
      <c r="AQ20" s="287"/>
      <c r="AR20" s="287"/>
      <c r="AS20" s="287"/>
      <c r="AT20" s="287"/>
      <c r="AU20" s="287"/>
      <c r="AV20" s="287"/>
      <c r="AW20" s="90"/>
      <c r="AX20" s="90"/>
      <c r="AY20" s="90"/>
      <c r="AZ20" s="223"/>
      <c r="BA20" s="90"/>
      <c r="BB20" s="90"/>
      <c r="BC20" s="90"/>
      <c r="BD20" s="90"/>
    </row>
    <row r="21" spans="1:56" x14ac:dyDescent="0.25">
      <c r="A21" s="264" t="s">
        <v>143</v>
      </c>
      <c r="B21" s="268">
        <v>-1768933</v>
      </c>
      <c r="C21" s="268">
        <v>572867</v>
      </c>
      <c r="D21" s="279"/>
      <c r="E21" s="287"/>
      <c r="F21" s="287"/>
      <c r="G21" s="287"/>
      <c r="H21" s="287"/>
      <c r="I21" s="287"/>
      <c r="J21" s="287"/>
      <c r="K21" s="287"/>
      <c r="L21" s="287"/>
      <c r="M21" s="287"/>
      <c r="N21" s="287"/>
      <c r="O21" s="287"/>
      <c r="P21" s="287"/>
      <c r="Q21" s="287"/>
      <c r="R21" s="287"/>
      <c r="S21" s="287"/>
      <c r="T21" s="287"/>
      <c r="U21" s="287"/>
      <c r="V21" s="287"/>
      <c r="W21" s="287"/>
      <c r="X21" s="287"/>
      <c r="Y21" s="287"/>
      <c r="Z21" s="287"/>
      <c r="AA21" s="223"/>
      <c r="AB21" s="287"/>
      <c r="AC21" s="287"/>
      <c r="AD21" s="287"/>
      <c r="AE21" s="287"/>
      <c r="AF21" s="287"/>
      <c r="AG21" s="287"/>
      <c r="AH21" s="287"/>
      <c r="AI21" s="287"/>
      <c r="AJ21" s="287"/>
      <c r="AK21" s="287"/>
      <c r="AL21" s="287"/>
      <c r="AM21" s="287"/>
      <c r="AN21" s="287"/>
      <c r="AO21" s="287"/>
      <c r="AP21" s="287"/>
      <c r="AQ21" s="287"/>
      <c r="AR21" s="287"/>
      <c r="AS21" s="287"/>
      <c r="AT21" s="287"/>
      <c r="AU21" s="287"/>
      <c r="AV21" s="287"/>
      <c r="AW21" s="90"/>
      <c r="AX21" s="90"/>
      <c r="AY21" s="90"/>
      <c r="AZ21" s="223"/>
      <c r="BA21" s="90"/>
      <c r="BB21" s="90"/>
      <c r="BC21" s="90"/>
      <c r="BD21" s="90"/>
    </row>
    <row r="22" spans="1:56" s="47" customFormat="1" ht="22.5" x14ac:dyDescent="0.25">
      <c r="A22" s="263" t="s">
        <v>144</v>
      </c>
      <c r="B22" s="270">
        <v>18479992.099328715</v>
      </c>
      <c r="C22" s="270">
        <v>3528900</v>
      </c>
      <c r="D22" s="292"/>
      <c r="E22" s="282"/>
      <c r="F22" s="282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82"/>
      <c r="R22" s="282"/>
      <c r="S22" s="282"/>
      <c r="T22" s="282"/>
      <c r="U22" s="282"/>
      <c r="V22" s="282"/>
      <c r="W22" s="282"/>
      <c r="X22" s="282"/>
      <c r="Y22" s="282"/>
      <c r="Z22" s="282"/>
      <c r="AA22" s="222"/>
      <c r="AB22" s="282"/>
      <c r="AC22" s="282"/>
      <c r="AD22" s="282"/>
      <c r="AE22" s="282"/>
      <c r="AF22" s="282"/>
      <c r="AG22" s="282"/>
      <c r="AH22" s="282"/>
      <c r="AI22" s="282"/>
      <c r="AJ22" s="282"/>
      <c r="AK22" s="282"/>
      <c r="AL22" s="282"/>
      <c r="AM22" s="282"/>
      <c r="AN22" s="282"/>
      <c r="AO22" s="282"/>
      <c r="AP22" s="282"/>
      <c r="AQ22" s="282"/>
      <c r="AR22" s="282"/>
      <c r="AS22" s="282"/>
      <c r="AT22" s="282"/>
      <c r="AU22" s="282"/>
      <c r="AV22" s="282"/>
      <c r="AW22" s="217"/>
      <c r="AX22" s="217"/>
      <c r="AY22" s="217"/>
      <c r="AZ22" s="222"/>
      <c r="BA22" s="101"/>
      <c r="BB22" s="101"/>
      <c r="BC22" s="101"/>
      <c r="BD22" s="101"/>
    </row>
    <row r="23" spans="1:56" s="47" customFormat="1" ht="22.5" x14ac:dyDescent="0.25">
      <c r="A23" s="263" t="s">
        <v>174</v>
      </c>
      <c r="B23" s="270"/>
      <c r="C23" s="270"/>
      <c r="D23" s="292"/>
      <c r="E23" s="280"/>
      <c r="F23" s="282"/>
      <c r="G23" s="282"/>
      <c r="H23" s="282"/>
      <c r="I23" s="282"/>
      <c r="J23" s="282"/>
      <c r="K23" s="282"/>
      <c r="L23" s="282"/>
      <c r="M23" s="282"/>
      <c r="N23" s="282"/>
      <c r="O23" s="282"/>
      <c r="P23" s="282"/>
      <c r="Q23" s="282"/>
      <c r="R23" s="282"/>
      <c r="S23" s="282"/>
      <c r="T23" s="282"/>
      <c r="U23" s="282"/>
      <c r="V23" s="282"/>
      <c r="W23" s="282"/>
      <c r="X23" s="282"/>
      <c r="Y23" s="282"/>
      <c r="Z23" s="282"/>
      <c r="AA23" s="222"/>
      <c r="AB23" s="282"/>
      <c r="AC23" s="280"/>
      <c r="AD23" s="282"/>
      <c r="AE23" s="282"/>
      <c r="AF23" s="282"/>
      <c r="AG23" s="282"/>
      <c r="AH23" s="282"/>
      <c r="AI23" s="282"/>
      <c r="AJ23" s="282"/>
      <c r="AK23" s="282"/>
      <c r="AL23" s="282"/>
      <c r="AM23" s="282"/>
      <c r="AN23" s="282"/>
      <c r="AO23" s="282"/>
      <c r="AP23" s="282"/>
      <c r="AQ23" s="282"/>
      <c r="AR23" s="282"/>
      <c r="AS23" s="282"/>
      <c r="AT23" s="282"/>
      <c r="AU23" s="282"/>
      <c r="AV23" s="282"/>
      <c r="AW23" s="101"/>
      <c r="AX23" s="101"/>
      <c r="AY23" s="101"/>
      <c r="AZ23" s="222"/>
      <c r="BA23" s="101"/>
      <c r="BB23" s="101"/>
      <c r="BC23" s="101"/>
      <c r="BD23" s="101"/>
    </row>
    <row r="24" spans="1:56" x14ac:dyDescent="0.25">
      <c r="A24" s="264" t="s">
        <v>75</v>
      </c>
      <c r="B24" s="268">
        <v>0</v>
      </c>
      <c r="C24" s="268">
        <v>-39989</v>
      </c>
      <c r="D24" s="279"/>
      <c r="E24" s="287"/>
      <c r="F24" s="287"/>
      <c r="G24" s="287"/>
      <c r="H24" s="287"/>
      <c r="I24" s="287"/>
      <c r="J24" s="287"/>
      <c r="K24" s="287"/>
      <c r="L24" s="287"/>
      <c r="M24" s="287"/>
      <c r="N24" s="287"/>
      <c r="O24" s="287"/>
      <c r="P24" s="287"/>
      <c r="Q24" s="287"/>
      <c r="R24" s="287"/>
      <c r="S24" s="287"/>
      <c r="T24" s="287"/>
      <c r="U24" s="287"/>
      <c r="V24" s="287"/>
      <c r="W24" s="287"/>
      <c r="X24" s="287"/>
      <c r="Y24" s="287"/>
      <c r="Z24" s="287"/>
      <c r="AA24" s="223"/>
      <c r="AB24" s="287"/>
      <c r="AC24" s="287"/>
      <c r="AD24" s="287"/>
      <c r="AE24" s="287"/>
      <c r="AF24" s="287"/>
      <c r="AG24" s="287"/>
      <c r="AH24" s="287"/>
      <c r="AI24" s="287"/>
      <c r="AJ24" s="287"/>
      <c r="AK24" s="287"/>
      <c r="AL24" s="287"/>
      <c r="AM24" s="287"/>
      <c r="AN24" s="287"/>
      <c r="AO24" s="287"/>
      <c r="AP24" s="287"/>
      <c r="AQ24" s="287"/>
      <c r="AR24" s="287"/>
      <c r="AS24" s="287"/>
      <c r="AT24" s="287"/>
      <c r="AU24" s="287"/>
      <c r="AV24" s="287"/>
      <c r="AW24" s="90"/>
      <c r="AX24" s="90"/>
      <c r="AY24" s="90"/>
      <c r="AZ24" s="223"/>
      <c r="BA24" s="90"/>
      <c r="BB24" s="90"/>
      <c r="BC24" s="90"/>
      <c r="BD24" s="90"/>
    </row>
    <row r="25" spans="1:56" x14ac:dyDescent="0.25">
      <c r="A25" s="264" t="s">
        <v>182</v>
      </c>
      <c r="B25" s="268">
        <v>0</v>
      </c>
      <c r="C25" s="268">
        <v>-86077</v>
      </c>
      <c r="D25" s="279"/>
      <c r="E25" s="287"/>
      <c r="F25" s="287"/>
      <c r="G25" s="287"/>
      <c r="H25" s="287"/>
      <c r="I25" s="287"/>
      <c r="J25" s="287"/>
      <c r="K25" s="287"/>
      <c r="L25" s="287"/>
      <c r="M25" s="287"/>
      <c r="N25" s="287"/>
      <c r="O25" s="287"/>
      <c r="P25" s="287"/>
      <c r="Q25" s="287"/>
      <c r="R25" s="287"/>
      <c r="S25" s="287"/>
      <c r="T25" s="287"/>
      <c r="U25" s="287"/>
      <c r="V25" s="287"/>
      <c r="W25" s="287"/>
      <c r="X25" s="287"/>
      <c r="Y25" s="287"/>
      <c r="Z25" s="287"/>
      <c r="AA25" s="223"/>
      <c r="AB25" s="287"/>
      <c r="AC25" s="287"/>
      <c r="AD25" s="287"/>
      <c r="AE25" s="287"/>
      <c r="AF25" s="287"/>
      <c r="AG25" s="287"/>
      <c r="AH25" s="287"/>
      <c r="AI25" s="287"/>
      <c r="AJ25" s="287"/>
      <c r="AK25" s="287"/>
      <c r="AL25" s="287"/>
      <c r="AM25" s="287"/>
      <c r="AN25" s="287"/>
      <c r="AO25" s="287"/>
      <c r="AP25" s="287"/>
      <c r="AQ25" s="287"/>
      <c r="AR25" s="287"/>
      <c r="AS25" s="287"/>
      <c r="AT25" s="287"/>
      <c r="AU25" s="287"/>
      <c r="AV25" s="287"/>
      <c r="AW25" s="90"/>
      <c r="AX25" s="90"/>
      <c r="AY25" s="90"/>
      <c r="AZ25" s="223"/>
      <c r="BA25" s="90"/>
      <c r="BB25" s="90"/>
      <c r="BC25" s="90"/>
      <c r="BD25" s="90"/>
    </row>
    <row r="26" spans="1:56" x14ac:dyDescent="0.25">
      <c r="A26" s="264" t="s">
        <v>47</v>
      </c>
      <c r="B26" s="268">
        <v>319995</v>
      </c>
      <c r="C26" s="268">
        <v>-655071</v>
      </c>
      <c r="D26" s="279"/>
      <c r="E26" s="287"/>
      <c r="F26" s="287"/>
      <c r="G26" s="287"/>
      <c r="H26" s="287"/>
      <c r="I26" s="287"/>
      <c r="J26" s="287"/>
      <c r="K26" s="287"/>
      <c r="L26" s="287"/>
      <c r="M26" s="287"/>
      <c r="N26" s="287"/>
      <c r="O26" s="287"/>
      <c r="P26" s="287"/>
      <c r="Q26" s="287"/>
      <c r="R26" s="287"/>
      <c r="S26" s="287"/>
      <c r="T26" s="287"/>
      <c r="U26" s="287"/>
      <c r="V26" s="287"/>
      <c r="W26" s="287"/>
      <c r="X26" s="287"/>
      <c r="Y26" s="287"/>
      <c r="Z26" s="287"/>
      <c r="AA26" s="223"/>
      <c r="AB26" s="287"/>
      <c r="AC26" s="287"/>
      <c r="AD26" s="287"/>
      <c r="AE26" s="287"/>
      <c r="AF26" s="287"/>
      <c r="AG26" s="287"/>
      <c r="AH26" s="287"/>
      <c r="AI26" s="287"/>
      <c r="AJ26" s="287"/>
      <c r="AK26" s="287"/>
      <c r="AL26" s="287"/>
      <c r="AM26" s="287"/>
      <c r="AN26" s="287"/>
      <c r="AO26" s="287"/>
      <c r="AP26" s="287"/>
      <c r="AQ26" s="287"/>
      <c r="AR26" s="287"/>
      <c r="AS26" s="287"/>
      <c r="AT26" s="287"/>
      <c r="AU26" s="287"/>
      <c r="AV26" s="287"/>
      <c r="AW26" s="90"/>
      <c r="AX26" s="90"/>
      <c r="AY26" s="90"/>
      <c r="AZ26" s="223"/>
      <c r="BA26" s="90"/>
      <c r="BB26" s="90"/>
      <c r="BC26" s="90"/>
      <c r="BD26" s="90"/>
    </row>
    <row r="27" spans="1:56" s="47" customFormat="1" x14ac:dyDescent="0.25">
      <c r="A27" s="263" t="s">
        <v>145</v>
      </c>
      <c r="B27" s="270"/>
      <c r="C27" s="270"/>
      <c r="D27" s="292"/>
      <c r="E27" s="280"/>
      <c r="F27" s="282"/>
      <c r="G27" s="282"/>
      <c r="H27" s="282"/>
      <c r="I27" s="282"/>
      <c r="J27" s="282"/>
      <c r="K27" s="282"/>
      <c r="L27" s="282"/>
      <c r="M27" s="282"/>
      <c r="N27" s="282"/>
      <c r="O27" s="282"/>
      <c r="P27" s="282"/>
      <c r="Q27" s="282"/>
      <c r="R27" s="282"/>
      <c r="S27" s="282"/>
      <c r="T27" s="282"/>
      <c r="U27" s="282"/>
      <c r="V27" s="282"/>
      <c r="W27" s="282"/>
      <c r="X27" s="282"/>
      <c r="Y27" s="282"/>
      <c r="Z27" s="282"/>
      <c r="AA27" s="222"/>
      <c r="AB27" s="282"/>
      <c r="AC27" s="287"/>
      <c r="AD27" s="287"/>
      <c r="AE27" s="287"/>
      <c r="AF27" s="287"/>
      <c r="AG27" s="287"/>
      <c r="AH27" s="287"/>
      <c r="AI27" s="287"/>
      <c r="AJ27" s="287"/>
      <c r="AK27" s="287"/>
      <c r="AL27" s="287"/>
      <c r="AM27" s="287"/>
      <c r="AN27" s="287"/>
      <c r="AO27" s="287"/>
      <c r="AP27" s="287"/>
      <c r="AQ27" s="287"/>
      <c r="AR27" s="287"/>
      <c r="AS27" s="287"/>
      <c r="AT27" s="287"/>
      <c r="AU27" s="287"/>
      <c r="AV27" s="287"/>
      <c r="AW27" s="90"/>
      <c r="AX27" s="90"/>
      <c r="AY27" s="90"/>
      <c r="AZ27" s="223"/>
      <c r="BA27" s="101"/>
      <c r="BB27" s="101"/>
      <c r="BC27" s="101"/>
      <c r="BD27" s="101"/>
    </row>
    <row r="28" spans="1:56" x14ac:dyDescent="0.25">
      <c r="A28" s="264" t="s">
        <v>78</v>
      </c>
      <c r="B28" s="268">
        <v>0</v>
      </c>
      <c r="C28" s="268">
        <v>9338748</v>
      </c>
      <c r="D28" s="279"/>
      <c r="E28" s="287"/>
      <c r="F28" s="287"/>
      <c r="G28" s="287"/>
      <c r="H28" s="287"/>
      <c r="I28" s="287"/>
      <c r="J28" s="287"/>
      <c r="K28" s="287"/>
      <c r="L28" s="287"/>
      <c r="M28" s="287"/>
      <c r="N28" s="287"/>
      <c r="O28" s="287"/>
      <c r="P28" s="287"/>
      <c r="Q28" s="287"/>
      <c r="R28" s="287"/>
      <c r="S28" s="287"/>
      <c r="T28" s="287"/>
      <c r="U28" s="287"/>
      <c r="V28" s="287"/>
      <c r="W28" s="287"/>
      <c r="X28" s="287"/>
      <c r="Y28" s="287"/>
      <c r="Z28" s="287"/>
      <c r="AA28" s="223"/>
      <c r="AB28" s="287"/>
      <c r="AC28" s="280"/>
      <c r="AD28" s="282"/>
      <c r="AE28" s="282"/>
      <c r="AF28" s="282"/>
      <c r="AG28" s="282"/>
      <c r="AH28" s="282"/>
      <c r="AI28" s="282"/>
      <c r="AJ28" s="282"/>
      <c r="AK28" s="282"/>
      <c r="AL28" s="282"/>
      <c r="AM28" s="282"/>
      <c r="AN28" s="282"/>
      <c r="AO28" s="282"/>
      <c r="AP28" s="282"/>
      <c r="AQ28" s="282"/>
      <c r="AR28" s="282"/>
      <c r="AS28" s="282"/>
      <c r="AT28" s="282"/>
      <c r="AU28" s="282"/>
      <c r="AV28" s="282"/>
      <c r="AW28" s="101"/>
      <c r="AX28" s="101"/>
      <c r="AY28" s="101"/>
      <c r="AZ28" s="222"/>
      <c r="BA28" s="90"/>
      <c r="BB28" s="90"/>
      <c r="BC28" s="90"/>
      <c r="BD28" s="90"/>
    </row>
    <row r="29" spans="1:56" x14ac:dyDescent="0.25">
      <c r="A29" s="264" t="s">
        <v>79</v>
      </c>
      <c r="B29" s="268">
        <v>0</v>
      </c>
      <c r="C29" s="268">
        <v>1114257</v>
      </c>
      <c r="D29" s="279"/>
      <c r="E29" s="287"/>
      <c r="F29" s="287"/>
      <c r="G29" s="287"/>
      <c r="H29" s="287"/>
      <c r="I29" s="287"/>
      <c r="J29" s="287"/>
      <c r="K29" s="287"/>
      <c r="L29" s="287"/>
      <c r="M29" s="287"/>
      <c r="N29" s="287"/>
      <c r="O29" s="287"/>
      <c r="P29" s="287"/>
      <c r="Q29" s="287"/>
      <c r="R29" s="287"/>
      <c r="S29" s="287"/>
      <c r="T29" s="287"/>
      <c r="U29" s="287"/>
      <c r="V29" s="287"/>
      <c r="W29" s="287"/>
      <c r="X29" s="287"/>
      <c r="Y29" s="287"/>
      <c r="Z29" s="287"/>
      <c r="AA29" s="223"/>
      <c r="AB29" s="287"/>
      <c r="AC29" s="287"/>
      <c r="AD29" s="287"/>
      <c r="AE29" s="287"/>
      <c r="AF29" s="287"/>
      <c r="AG29" s="287"/>
      <c r="AH29" s="287"/>
      <c r="AI29" s="287"/>
      <c r="AJ29" s="287"/>
      <c r="AK29" s="287"/>
      <c r="AL29" s="287"/>
      <c r="AM29" s="287"/>
      <c r="AN29" s="287"/>
      <c r="AO29" s="287"/>
      <c r="AP29" s="287"/>
      <c r="AQ29" s="287"/>
      <c r="AR29" s="287"/>
      <c r="AS29" s="287"/>
      <c r="AT29" s="287"/>
      <c r="AU29" s="287"/>
      <c r="AV29" s="287"/>
      <c r="AW29" s="90"/>
      <c r="AX29" s="90"/>
      <c r="AY29" s="90"/>
      <c r="AZ29" s="223"/>
      <c r="BA29" s="90"/>
      <c r="BB29" s="90"/>
      <c r="BC29" s="90"/>
      <c r="BD29" s="90"/>
    </row>
    <row r="30" spans="1:56" x14ac:dyDescent="0.25">
      <c r="A30" s="264" t="s">
        <v>64</v>
      </c>
      <c r="B30" s="268">
        <v>-1311590.45263</v>
      </c>
      <c r="C30" s="268">
        <v>110998</v>
      </c>
      <c r="D30" s="279"/>
      <c r="E30" s="287"/>
      <c r="F30" s="287"/>
      <c r="G30" s="287"/>
      <c r="H30" s="287"/>
      <c r="I30" s="287"/>
      <c r="J30" s="287"/>
      <c r="K30" s="287"/>
      <c r="L30" s="287"/>
      <c r="M30" s="287"/>
      <c r="N30" s="287"/>
      <c r="O30" s="287"/>
      <c r="P30" s="287"/>
      <c r="Q30" s="287"/>
      <c r="R30" s="287"/>
      <c r="S30" s="287"/>
      <c r="T30" s="287"/>
      <c r="U30" s="287"/>
      <c r="V30" s="287"/>
      <c r="W30" s="287"/>
      <c r="X30" s="287"/>
      <c r="Y30" s="287"/>
      <c r="Z30" s="287"/>
      <c r="AA30" s="223"/>
      <c r="AB30" s="287"/>
      <c r="AC30" s="287"/>
      <c r="AD30" s="287"/>
      <c r="AE30" s="287"/>
      <c r="AF30" s="287"/>
      <c r="AG30" s="287"/>
      <c r="AH30" s="287"/>
      <c r="AI30" s="287"/>
      <c r="AJ30" s="287"/>
      <c r="AK30" s="287"/>
      <c r="AL30" s="287"/>
      <c r="AM30" s="287"/>
      <c r="AN30" s="287"/>
      <c r="AO30" s="287"/>
      <c r="AP30" s="287"/>
      <c r="AQ30" s="287"/>
      <c r="AR30" s="287"/>
      <c r="AS30" s="287"/>
      <c r="AT30" s="287"/>
      <c r="AU30" s="287"/>
      <c r="AV30" s="287"/>
      <c r="AW30" s="90"/>
      <c r="AX30" s="90"/>
      <c r="AY30" s="90"/>
      <c r="AZ30" s="223"/>
      <c r="BA30" s="90"/>
      <c r="BB30" s="90"/>
      <c r="BC30" s="90"/>
      <c r="BD30" s="90"/>
    </row>
    <row r="31" spans="1:56" s="47" customFormat="1" ht="22.5" x14ac:dyDescent="0.25">
      <c r="A31" s="263" t="s">
        <v>146</v>
      </c>
      <c r="B31" s="270">
        <v>17488396.646698717</v>
      </c>
      <c r="C31" s="270">
        <v>13311766</v>
      </c>
      <c r="D31" s="292"/>
      <c r="E31" s="282"/>
      <c r="F31" s="282"/>
      <c r="G31" s="282"/>
      <c r="H31" s="282"/>
      <c r="I31" s="282"/>
      <c r="J31" s="282"/>
      <c r="K31" s="282"/>
      <c r="L31" s="282"/>
      <c r="M31" s="282"/>
      <c r="N31" s="282"/>
      <c r="O31" s="282"/>
      <c r="P31" s="282"/>
      <c r="Q31" s="282"/>
      <c r="R31" s="282"/>
      <c r="S31" s="282"/>
      <c r="T31" s="282"/>
      <c r="U31" s="282"/>
      <c r="V31" s="282"/>
      <c r="W31" s="282"/>
      <c r="X31" s="282"/>
      <c r="Y31" s="282"/>
      <c r="Z31" s="282"/>
      <c r="AA31" s="222"/>
      <c r="AB31" s="282"/>
      <c r="AC31" s="287"/>
      <c r="AD31" s="287"/>
      <c r="AE31" s="287"/>
      <c r="AF31" s="287"/>
      <c r="AG31" s="287"/>
      <c r="AH31" s="287"/>
      <c r="AI31" s="287"/>
      <c r="AJ31" s="287"/>
      <c r="AK31" s="287"/>
      <c r="AL31" s="287"/>
      <c r="AM31" s="287"/>
      <c r="AN31" s="287"/>
      <c r="AO31" s="287"/>
      <c r="AP31" s="287"/>
      <c r="AQ31" s="287"/>
      <c r="AR31" s="287"/>
      <c r="AS31" s="287"/>
      <c r="AT31" s="287"/>
      <c r="AU31" s="287"/>
      <c r="AV31" s="287"/>
      <c r="AW31" s="90"/>
      <c r="AX31" s="90"/>
      <c r="AY31" s="90"/>
      <c r="AZ31" s="223"/>
      <c r="BA31" s="101"/>
      <c r="BB31" s="101"/>
      <c r="BC31" s="101"/>
      <c r="BD31" s="101"/>
    </row>
    <row r="32" spans="1:56" x14ac:dyDescent="0.25">
      <c r="A32" s="264" t="s">
        <v>147</v>
      </c>
      <c r="B32" s="268">
        <v>-109120</v>
      </c>
      <c r="C32" s="268">
        <v>-5687</v>
      </c>
      <c r="D32" s="279"/>
      <c r="E32" s="287"/>
      <c r="F32" s="287"/>
      <c r="G32" s="287"/>
      <c r="H32" s="287"/>
      <c r="I32" s="287"/>
      <c r="J32" s="287"/>
      <c r="K32" s="287"/>
      <c r="L32" s="287"/>
      <c r="M32" s="287"/>
      <c r="N32" s="287"/>
      <c r="O32" s="287"/>
      <c r="P32" s="287"/>
      <c r="Q32" s="287"/>
      <c r="R32" s="287"/>
      <c r="S32" s="287"/>
      <c r="T32" s="287"/>
      <c r="U32" s="287"/>
      <c r="V32" s="287"/>
      <c r="W32" s="287"/>
      <c r="X32" s="287"/>
      <c r="Y32" s="287"/>
      <c r="Z32" s="287"/>
      <c r="AA32" s="223"/>
      <c r="AB32" s="287"/>
      <c r="AC32" s="282"/>
      <c r="AD32" s="282"/>
      <c r="AE32" s="282"/>
      <c r="AF32" s="282"/>
      <c r="AG32" s="282"/>
      <c r="AH32" s="282"/>
      <c r="AI32" s="282"/>
      <c r="AJ32" s="282"/>
      <c r="AK32" s="282"/>
      <c r="AL32" s="282"/>
      <c r="AM32" s="282"/>
      <c r="AN32" s="282"/>
      <c r="AO32" s="282"/>
      <c r="AP32" s="282"/>
      <c r="AQ32" s="282"/>
      <c r="AR32" s="282"/>
      <c r="AS32" s="282"/>
      <c r="AT32" s="282"/>
      <c r="AU32" s="282"/>
      <c r="AV32" s="282"/>
      <c r="AW32" s="217"/>
      <c r="AX32" s="217"/>
      <c r="AY32" s="217">
        <f>ОПУ!E30</f>
        <v>-16304</v>
      </c>
      <c r="AZ32" s="222"/>
      <c r="BA32" s="90"/>
      <c r="BB32" s="90"/>
      <c r="BC32" s="90"/>
      <c r="BD32" s="90"/>
    </row>
    <row r="33" spans="1:56" s="47" customFormat="1" x14ac:dyDescent="0.25">
      <c r="A33" s="263" t="s">
        <v>148</v>
      </c>
      <c r="B33" s="270">
        <v>17379276.646698717</v>
      </c>
      <c r="C33" s="270">
        <v>13306079</v>
      </c>
      <c r="D33" s="292"/>
      <c r="E33" s="282"/>
      <c r="F33" s="282"/>
      <c r="G33" s="282"/>
      <c r="H33" s="282"/>
      <c r="I33" s="282"/>
      <c r="J33" s="282"/>
      <c r="K33" s="282"/>
      <c r="L33" s="282"/>
      <c r="M33" s="282"/>
      <c r="N33" s="282"/>
      <c r="O33" s="282"/>
      <c r="P33" s="282"/>
      <c r="Q33" s="282"/>
      <c r="R33" s="282"/>
      <c r="S33" s="282"/>
      <c r="T33" s="282"/>
      <c r="U33" s="282"/>
      <c r="V33" s="282"/>
      <c r="W33" s="282"/>
      <c r="X33" s="282"/>
      <c r="Y33" s="282"/>
      <c r="Z33" s="282"/>
      <c r="AA33" s="222"/>
      <c r="AB33" s="282"/>
      <c r="AC33" s="287"/>
      <c r="AD33" s="287"/>
      <c r="AE33" s="287"/>
      <c r="AF33" s="287"/>
      <c r="AG33" s="287"/>
      <c r="AH33" s="287"/>
      <c r="AI33" s="287"/>
      <c r="AJ33" s="287"/>
      <c r="AK33" s="287"/>
      <c r="AL33" s="287"/>
      <c r="AM33" s="287"/>
      <c r="AN33" s="287"/>
      <c r="AO33" s="287"/>
      <c r="AP33" s="287"/>
      <c r="AQ33" s="287"/>
      <c r="AR33" s="287"/>
      <c r="AS33" s="287"/>
      <c r="AT33" s="287"/>
      <c r="AU33" s="287"/>
      <c r="AV33" s="287"/>
      <c r="AW33" s="90"/>
      <c r="AX33" s="90"/>
      <c r="AY33" s="90">
        <f>[1]ОПУ!AB30</f>
        <v>0</v>
      </c>
      <c r="AZ33" s="223"/>
      <c r="BA33" s="101"/>
      <c r="BB33" s="101"/>
      <c r="BC33" s="101"/>
      <c r="BD33" s="101"/>
    </row>
    <row r="34" spans="1:56" s="47" customFormat="1" x14ac:dyDescent="0.25">
      <c r="A34" s="263" t="s">
        <v>149</v>
      </c>
      <c r="B34" s="270"/>
      <c r="C34" s="270"/>
      <c r="D34" s="292"/>
      <c r="E34" s="280"/>
      <c r="F34" s="282"/>
      <c r="G34" s="282"/>
      <c r="H34" s="282"/>
      <c r="I34" s="282"/>
      <c r="J34" s="282"/>
      <c r="K34" s="282"/>
      <c r="L34" s="282"/>
      <c r="M34" s="282"/>
      <c r="N34" s="282"/>
      <c r="O34" s="282"/>
      <c r="P34" s="282"/>
      <c r="Q34" s="282"/>
      <c r="R34" s="282"/>
      <c r="S34" s="282"/>
      <c r="T34" s="282"/>
      <c r="U34" s="282"/>
      <c r="V34" s="282"/>
      <c r="W34" s="282"/>
      <c r="X34" s="282"/>
      <c r="Y34" s="282"/>
      <c r="Z34" s="282"/>
      <c r="AA34" s="222"/>
      <c r="AB34" s="282"/>
      <c r="AC34" s="282"/>
      <c r="AD34" s="282"/>
      <c r="AE34" s="282"/>
      <c r="AF34" s="282"/>
      <c r="AG34" s="282"/>
      <c r="AH34" s="282"/>
      <c r="AI34" s="282"/>
      <c r="AJ34" s="282"/>
      <c r="AK34" s="282"/>
      <c r="AL34" s="282"/>
      <c r="AM34" s="282"/>
      <c r="AN34" s="282"/>
      <c r="AO34" s="282"/>
      <c r="AP34" s="282"/>
      <c r="AQ34" s="282"/>
      <c r="AR34" s="282"/>
      <c r="AS34" s="282"/>
      <c r="AT34" s="282"/>
      <c r="AU34" s="282"/>
      <c r="AV34" s="282"/>
      <c r="AW34" s="217"/>
      <c r="AX34" s="217"/>
      <c r="AY34" s="217"/>
      <c r="AZ34" s="222"/>
      <c r="BA34" s="101"/>
      <c r="BB34" s="101"/>
      <c r="BC34" s="101"/>
      <c r="BD34" s="101"/>
    </row>
    <row r="35" spans="1:56" ht="22.5" x14ac:dyDescent="0.25">
      <c r="A35" s="264" t="s">
        <v>150</v>
      </c>
      <c r="B35" s="268">
        <v>-420619</v>
      </c>
      <c r="C35" s="268">
        <v>0</v>
      </c>
      <c r="D35" s="279"/>
      <c r="E35" s="287"/>
      <c r="F35" s="287"/>
      <c r="G35" s="287"/>
      <c r="H35" s="287"/>
      <c r="I35" s="287"/>
      <c r="J35" s="287"/>
      <c r="K35" s="287"/>
      <c r="L35" s="287"/>
      <c r="M35" s="287"/>
      <c r="N35" s="287"/>
      <c r="O35" s="287"/>
      <c r="P35" s="287"/>
      <c r="Q35" s="287"/>
      <c r="R35" s="287"/>
      <c r="S35" s="287"/>
      <c r="T35" s="287"/>
      <c r="U35" s="287"/>
      <c r="V35" s="287"/>
      <c r="W35" s="287"/>
      <c r="X35" s="287"/>
      <c r="Y35" s="287"/>
      <c r="Z35" s="287"/>
      <c r="AA35" s="223"/>
      <c r="AB35" s="287"/>
      <c r="AC35" s="280"/>
      <c r="AD35" s="282"/>
      <c r="AE35" s="282"/>
      <c r="AF35" s="282"/>
      <c r="AG35" s="282"/>
      <c r="AH35" s="282"/>
      <c r="AI35" s="282"/>
      <c r="AJ35" s="282"/>
      <c r="AK35" s="282"/>
      <c r="AL35" s="282"/>
      <c r="AM35" s="282"/>
      <c r="AN35" s="282"/>
      <c r="AO35" s="282"/>
      <c r="AP35" s="282"/>
      <c r="AQ35" s="282"/>
      <c r="AR35" s="282"/>
      <c r="AS35" s="282"/>
      <c r="AT35" s="282"/>
      <c r="AU35" s="282"/>
      <c r="AV35" s="282"/>
      <c r="AW35" s="101"/>
      <c r="AX35" s="101"/>
      <c r="AY35" s="101"/>
      <c r="AZ35" s="222"/>
      <c r="BA35" s="90"/>
      <c r="BB35" s="90"/>
      <c r="BC35" s="90"/>
      <c r="BD35" s="90"/>
    </row>
    <row r="36" spans="1:56" ht="22.5" x14ac:dyDescent="0.25">
      <c r="A36" s="264" t="s">
        <v>151</v>
      </c>
      <c r="B36" s="268">
        <v>2742395.8742299988</v>
      </c>
      <c r="C36" s="268">
        <v>-3795458</v>
      </c>
      <c r="D36" s="279"/>
      <c r="E36" s="287"/>
      <c r="F36" s="287"/>
      <c r="G36" s="287"/>
      <c r="H36" s="287"/>
      <c r="I36" s="287"/>
      <c r="J36" s="287"/>
      <c r="K36" s="287"/>
      <c r="L36" s="287"/>
      <c r="M36" s="287"/>
      <c r="N36" s="287"/>
      <c r="O36" s="287"/>
      <c r="P36" s="287"/>
      <c r="Q36" s="287"/>
      <c r="R36" s="287"/>
      <c r="S36" s="287"/>
      <c r="T36" s="287"/>
      <c r="U36" s="287"/>
      <c r="V36" s="287"/>
      <c r="W36" s="287"/>
      <c r="X36" s="287"/>
      <c r="Y36" s="287"/>
      <c r="Z36" s="287"/>
      <c r="AA36" s="223"/>
      <c r="AB36" s="287"/>
      <c r="AC36" s="287"/>
      <c r="AD36" s="287"/>
      <c r="AE36" s="287"/>
      <c r="AF36" s="287"/>
      <c r="AG36" s="287"/>
      <c r="AH36" s="287"/>
      <c r="AI36" s="287"/>
      <c r="AJ36" s="287"/>
      <c r="AK36" s="287"/>
      <c r="AL36" s="287"/>
      <c r="AM36" s="287"/>
      <c r="AN36" s="287"/>
      <c r="AO36" s="287"/>
      <c r="AP36" s="287"/>
      <c r="AQ36" s="287"/>
      <c r="AR36" s="287"/>
      <c r="AS36" s="287"/>
      <c r="AT36" s="287"/>
      <c r="AU36" s="287"/>
      <c r="AV36" s="287"/>
      <c r="AW36" s="90"/>
      <c r="AX36" s="90"/>
      <c r="AY36" s="90"/>
      <c r="AZ36" s="223"/>
      <c r="BA36" s="90"/>
      <c r="BB36" s="90"/>
      <c r="BC36" s="90"/>
      <c r="BD36" s="90"/>
    </row>
    <row r="37" spans="1:56" ht="22.5" x14ac:dyDescent="0.25">
      <c r="A37" s="264" t="s">
        <v>152</v>
      </c>
      <c r="B37" s="268">
        <v>-196067</v>
      </c>
      <c r="C37" s="268">
        <v>21302282</v>
      </c>
      <c r="D37" s="279"/>
      <c r="E37" s="287"/>
      <c r="F37" s="287"/>
      <c r="G37" s="287"/>
      <c r="H37" s="287"/>
      <c r="I37" s="287"/>
      <c r="J37" s="287"/>
      <c r="K37" s="287"/>
      <c r="L37" s="287"/>
      <c r="M37" s="287"/>
      <c r="N37" s="287"/>
      <c r="O37" s="287"/>
      <c r="P37" s="287"/>
      <c r="Q37" s="287"/>
      <c r="R37" s="287"/>
      <c r="S37" s="287"/>
      <c r="T37" s="287"/>
      <c r="U37" s="287"/>
      <c r="V37" s="287"/>
      <c r="W37" s="287"/>
      <c r="X37" s="287"/>
      <c r="Y37" s="287"/>
      <c r="Z37" s="287"/>
      <c r="AA37" s="223"/>
      <c r="AB37" s="287"/>
      <c r="AC37" s="287"/>
      <c r="AD37" s="287"/>
      <c r="AE37" s="287"/>
      <c r="AF37" s="287"/>
      <c r="AG37" s="287"/>
      <c r="AH37" s="287"/>
      <c r="AI37" s="287"/>
      <c r="AJ37" s="287"/>
      <c r="AK37" s="287"/>
      <c r="AL37" s="287"/>
      <c r="AM37" s="287"/>
      <c r="AN37" s="287"/>
      <c r="AO37" s="287"/>
      <c r="AP37" s="287"/>
      <c r="AQ37" s="287"/>
      <c r="AR37" s="287"/>
      <c r="AS37" s="287"/>
      <c r="AT37" s="287"/>
      <c r="AU37" s="287"/>
      <c r="AV37" s="287"/>
      <c r="AW37" s="90"/>
      <c r="AX37" s="90"/>
      <c r="AY37" s="90"/>
      <c r="AZ37" s="223"/>
      <c r="BA37" s="90"/>
      <c r="BB37" s="90"/>
      <c r="BC37" s="90"/>
      <c r="BD37" s="90"/>
    </row>
    <row r="38" spans="1:56" ht="22.5" x14ac:dyDescent="0.25">
      <c r="A38" s="264" t="s">
        <v>153</v>
      </c>
      <c r="B38" s="268">
        <v>-23998551</v>
      </c>
      <c r="C38" s="268">
        <v>-27116009</v>
      </c>
      <c r="D38" s="279"/>
      <c r="E38" s="287"/>
      <c r="F38" s="287"/>
      <c r="G38" s="287"/>
      <c r="H38" s="287"/>
      <c r="I38" s="287"/>
      <c r="J38" s="287"/>
      <c r="K38" s="287"/>
      <c r="L38" s="287"/>
      <c r="M38" s="287"/>
      <c r="N38" s="287"/>
      <c r="O38" s="287"/>
      <c r="P38" s="287"/>
      <c r="Q38" s="287"/>
      <c r="R38" s="287"/>
      <c r="S38" s="287"/>
      <c r="T38" s="287"/>
      <c r="U38" s="287"/>
      <c r="V38" s="287"/>
      <c r="W38" s="287"/>
      <c r="X38" s="287"/>
      <c r="Y38" s="287"/>
      <c r="Z38" s="287"/>
      <c r="AA38" s="223"/>
      <c r="AB38" s="287"/>
      <c r="AC38" s="287"/>
      <c r="AD38" s="287"/>
      <c r="AE38" s="287"/>
      <c r="AF38" s="287"/>
      <c r="AG38" s="287"/>
      <c r="AH38" s="287"/>
      <c r="AI38" s="287"/>
      <c r="AJ38" s="287"/>
      <c r="AK38" s="287"/>
      <c r="AL38" s="287"/>
      <c r="AM38" s="287"/>
      <c r="AN38" s="287"/>
      <c r="AO38" s="287"/>
      <c r="AP38" s="287"/>
      <c r="AQ38" s="287"/>
      <c r="AR38" s="287"/>
      <c r="AS38" s="287"/>
      <c r="AT38" s="287"/>
      <c r="AU38" s="287"/>
      <c r="AV38" s="287"/>
      <c r="AW38" s="90"/>
      <c r="AX38" s="90"/>
      <c r="AY38" s="90"/>
      <c r="AZ38" s="223"/>
      <c r="BA38" s="90"/>
      <c r="BB38" s="90"/>
      <c r="BC38" s="90"/>
      <c r="BD38" s="90"/>
    </row>
    <row r="39" spans="1:56" x14ac:dyDescent="0.25">
      <c r="A39" s="264" t="s">
        <v>154</v>
      </c>
      <c r="B39" s="268">
        <v>-8640</v>
      </c>
      <c r="C39" s="268">
        <v>-5500</v>
      </c>
      <c r="D39" s="279"/>
      <c r="E39" s="287"/>
      <c r="F39" s="287"/>
      <c r="G39" s="287"/>
      <c r="H39" s="287"/>
      <c r="I39" s="287"/>
      <c r="J39" s="287"/>
      <c r="K39" s="287"/>
      <c r="L39" s="287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  <c r="Z39" s="287"/>
      <c r="AA39" s="223"/>
      <c r="AB39" s="287"/>
      <c r="AC39" s="287"/>
      <c r="AD39" s="287"/>
      <c r="AE39" s="287"/>
      <c r="AF39" s="287"/>
      <c r="AG39" s="287"/>
      <c r="AH39" s="287"/>
      <c r="AI39" s="287"/>
      <c r="AJ39" s="287"/>
      <c r="AK39" s="287"/>
      <c r="AL39" s="287"/>
      <c r="AM39" s="287"/>
      <c r="AN39" s="287"/>
      <c r="AO39" s="287"/>
      <c r="AP39" s="287"/>
      <c r="AQ39" s="287"/>
      <c r="AR39" s="287"/>
      <c r="AS39" s="287"/>
      <c r="AT39" s="287"/>
      <c r="AU39" s="287"/>
      <c r="AV39" s="287"/>
      <c r="AW39" s="90"/>
      <c r="AX39" s="90"/>
      <c r="AY39" s="90"/>
      <c r="AZ39" s="223"/>
      <c r="BA39" s="90"/>
      <c r="BB39" s="90"/>
      <c r="BC39" s="90"/>
      <c r="BD39" s="90"/>
    </row>
    <row r="40" spans="1:56" x14ac:dyDescent="0.25">
      <c r="A40" s="264" t="s">
        <v>155</v>
      </c>
      <c r="B40" s="268">
        <v>0</v>
      </c>
      <c r="C40" s="268">
        <v>0</v>
      </c>
      <c r="D40" s="279"/>
      <c r="F40" s="287"/>
      <c r="G40" s="287"/>
      <c r="H40" s="287"/>
      <c r="I40" s="287"/>
      <c r="J40" s="287"/>
      <c r="K40" s="287"/>
      <c r="L40" s="287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  <c r="Z40" s="287"/>
      <c r="AA40" s="223"/>
      <c r="AB40" s="287"/>
      <c r="AC40" s="287"/>
      <c r="AD40" s="287"/>
      <c r="AE40" s="287"/>
      <c r="AF40" s="287"/>
      <c r="AG40" s="287"/>
      <c r="AH40" s="287"/>
      <c r="AI40" s="287"/>
      <c r="AJ40" s="287"/>
      <c r="AK40" s="287"/>
      <c r="AL40" s="287"/>
      <c r="AM40" s="287"/>
      <c r="AN40" s="287"/>
      <c r="AO40" s="287"/>
      <c r="AP40" s="287"/>
      <c r="AQ40" s="287"/>
      <c r="AR40" s="287"/>
      <c r="AS40" s="287"/>
      <c r="AT40" s="287"/>
      <c r="AU40" s="287"/>
      <c r="AV40" s="287"/>
      <c r="AW40" s="90"/>
      <c r="AX40" s="90"/>
      <c r="AY40" s="90"/>
      <c r="AZ40" s="223"/>
      <c r="BA40" s="90"/>
      <c r="BB40" s="90"/>
      <c r="BC40" s="90"/>
      <c r="BD40" s="90"/>
    </row>
    <row r="41" spans="1:56" s="47" customFormat="1" x14ac:dyDescent="0.25">
      <c r="A41" s="263" t="s">
        <v>156</v>
      </c>
      <c r="B41" s="270">
        <v>-21881481.125770003</v>
      </c>
      <c r="C41" s="270">
        <v>-9614685</v>
      </c>
      <c r="D41" s="292"/>
      <c r="E41" s="282"/>
      <c r="F41" s="282"/>
      <c r="G41" s="282"/>
      <c r="H41" s="282"/>
      <c r="I41" s="282"/>
      <c r="J41" s="282"/>
      <c r="K41" s="282"/>
      <c r="L41" s="282"/>
      <c r="M41" s="282"/>
      <c r="N41" s="282"/>
      <c r="O41" s="282"/>
      <c r="P41" s="282"/>
      <c r="Q41" s="282"/>
      <c r="R41" s="282"/>
      <c r="S41" s="282"/>
      <c r="T41" s="282"/>
      <c r="U41" s="282"/>
      <c r="V41" s="282"/>
      <c r="W41" s="282"/>
      <c r="X41" s="282"/>
      <c r="Y41" s="282"/>
      <c r="Z41" s="282"/>
      <c r="AA41" s="222"/>
      <c r="AB41" s="282"/>
      <c r="AC41" s="274"/>
      <c r="AD41" s="287"/>
      <c r="AE41" s="287"/>
      <c r="AF41" s="287"/>
      <c r="AG41" s="287"/>
      <c r="AH41" s="287"/>
      <c r="AI41" s="287"/>
      <c r="AJ41" s="287"/>
      <c r="AK41" s="287"/>
      <c r="AL41" s="287"/>
      <c r="AM41" s="287"/>
      <c r="AN41" s="287"/>
      <c r="AO41" s="287"/>
      <c r="AP41" s="287"/>
      <c r="AQ41" s="287"/>
      <c r="AR41" s="287"/>
      <c r="AS41" s="287"/>
      <c r="AT41" s="287"/>
      <c r="AU41" s="287"/>
      <c r="AV41" s="287"/>
      <c r="AW41" s="90"/>
      <c r="AX41" s="90"/>
      <c r="AY41" s="90"/>
      <c r="AZ41" s="223"/>
      <c r="BA41" s="101"/>
      <c r="BB41" s="101"/>
      <c r="BC41" s="101"/>
      <c r="BD41" s="101"/>
    </row>
    <row r="42" spans="1:56" s="47" customFormat="1" x14ac:dyDescent="0.25">
      <c r="A42" s="263" t="s">
        <v>157</v>
      </c>
      <c r="B42" s="270"/>
      <c r="C42" s="270"/>
      <c r="D42" s="292"/>
      <c r="E42" s="292"/>
      <c r="F42" s="282"/>
      <c r="G42" s="282"/>
      <c r="H42" s="282"/>
      <c r="I42" s="282"/>
      <c r="J42" s="282"/>
      <c r="K42" s="282"/>
      <c r="L42" s="282"/>
      <c r="M42" s="282"/>
      <c r="N42" s="282"/>
      <c r="O42" s="282"/>
      <c r="P42" s="282"/>
      <c r="Q42" s="282"/>
      <c r="R42" s="282"/>
      <c r="S42" s="282"/>
      <c r="T42" s="282"/>
      <c r="U42" s="282"/>
      <c r="V42" s="282"/>
      <c r="W42" s="282"/>
      <c r="X42" s="282"/>
      <c r="Y42" s="282"/>
      <c r="Z42" s="282"/>
      <c r="AA42" s="222"/>
      <c r="AB42" s="282"/>
      <c r="AC42" s="282"/>
      <c r="AD42" s="282"/>
      <c r="AE42" s="282"/>
      <c r="AF42" s="282"/>
      <c r="AG42" s="282"/>
      <c r="AH42" s="282"/>
      <c r="AI42" s="282"/>
      <c r="AJ42" s="282"/>
      <c r="AK42" s="282"/>
      <c r="AL42" s="282"/>
      <c r="AM42" s="282"/>
      <c r="AN42" s="282"/>
      <c r="AO42" s="282"/>
      <c r="AP42" s="282"/>
      <c r="AQ42" s="282"/>
      <c r="AR42" s="282"/>
      <c r="AS42" s="282"/>
      <c r="AT42" s="282"/>
      <c r="AU42" s="282"/>
      <c r="AV42" s="282"/>
      <c r="AW42" s="217"/>
      <c r="AX42" s="217"/>
      <c r="AY42" s="217"/>
      <c r="AZ42" s="222"/>
      <c r="BA42" s="101"/>
      <c r="BB42" s="101"/>
      <c r="BC42" s="101"/>
      <c r="BD42" s="101"/>
    </row>
    <row r="43" spans="1:56" x14ac:dyDescent="0.25">
      <c r="A43" s="264" t="s">
        <v>158</v>
      </c>
      <c r="B43" s="268">
        <v>0</v>
      </c>
      <c r="C43" s="268">
        <v>0</v>
      </c>
      <c r="D43" s="279"/>
      <c r="E43" s="279"/>
      <c r="F43" s="287"/>
      <c r="G43" s="287"/>
      <c r="H43" s="287"/>
      <c r="I43" s="287"/>
      <c r="J43" s="287"/>
      <c r="K43" s="287"/>
      <c r="L43" s="287"/>
      <c r="M43" s="287"/>
      <c r="N43" s="287"/>
      <c r="O43" s="287"/>
      <c r="P43" s="287"/>
      <c r="Q43" s="287"/>
      <c r="R43" s="287"/>
      <c r="S43" s="287"/>
      <c r="T43" s="287"/>
      <c r="U43" s="287"/>
      <c r="V43" s="287"/>
      <c r="W43" s="287"/>
      <c r="X43" s="287"/>
      <c r="Y43" s="287"/>
      <c r="Z43" s="287"/>
      <c r="AA43" s="223"/>
      <c r="AB43" s="287"/>
      <c r="AC43" s="292"/>
      <c r="AD43" s="282"/>
      <c r="AE43" s="282"/>
      <c r="AF43" s="282"/>
      <c r="AG43" s="282"/>
      <c r="AH43" s="282"/>
      <c r="AI43" s="282"/>
      <c r="AJ43" s="282"/>
      <c r="AK43" s="282"/>
      <c r="AL43" s="282"/>
      <c r="AM43" s="282"/>
      <c r="AN43" s="282"/>
      <c r="AO43" s="282"/>
      <c r="AP43" s="282"/>
      <c r="AQ43" s="282"/>
      <c r="AR43" s="282"/>
      <c r="AS43" s="282"/>
      <c r="AT43" s="282"/>
      <c r="AU43" s="282"/>
      <c r="AV43" s="282"/>
      <c r="AW43" s="101"/>
      <c r="AX43" s="101"/>
      <c r="AY43" s="101"/>
      <c r="AZ43" s="222"/>
      <c r="BA43" s="90"/>
      <c r="BB43" s="90"/>
      <c r="BC43" s="90"/>
      <c r="BD43" s="90"/>
    </row>
    <row r="44" spans="1:56" x14ac:dyDescent="0.25">
      <c r="A44" s="264" t="s">
        <v>159</v>
      </c>
      <c r="B44" s="268">
        <v>1594205557</v>
      </c>
      <c r="C44" s="268">
        <v>1121261777</v>
      </c>
      <c r="D44" s="279"/>
      <c r="E44" s="279"/>
      <c r="F44" s="287"/>
      <c r="G44" s="287"/>
      <c r="H44" s="287"/>
      <c r="I44" s="287"/>
      <c r="J44" s="287"/>
      <c r="K44" s="287"/>
      <c r="L44" s="287"/>
      <c r="M44" s="287"/>
      <c r="N44" s="287"/>
      <c r="O44" s="287"/>
      <c r="P44" s="287"/>
      <c r="Q44" s="287"/>
      <c r="R44" s="287"/>
      <c r="S44" s="287"/>
      <c r="T44" s="287"/>
      <c r="U44" s="287"/>
      <c r="V44" s="287"/>
      <c r="W44" s="287"/>
      <c r="X44" s="287"/>
      <c r="Y44" s="287"/>
      <c r="Z44" s="287"/>
      <c r="AA44" s="223"/>
      <c r="AB44" s="287"/>
      <c r="AC44" s="279"/>
      <c r="AD44" s="287"/>
      <c r="AE44" s="287"/>
      <c r="AF44" s="287"/>
      <c r="AG44" s="287"/>
      <c r="AH44" s="287"/>
      <c r="AI44" s="287"/>
      <c r="AJ44" s="287"/>
      <c r="AK44" s="287"/>
      <c r="AL44" s="287"/>
      <c r="AM44" s="287"/>
      <c r="AN44" s="287"/>
      <c r="AO44" s="287"/>
      <c r="AP44" s="287"/>
      <c r="AQ44" s="287"/>
      <c r="AR44" s="287"/>
      <c r="AS44" s="287"/>
      <c r="AT44" s="287"/>
      <c r="AU44" s="287"/>
      <c r="AV44" s="287"/>
      <c r="AW44" s="90"/>
      <c r="AX44" s="90"/>
      <c r="AY44" s="90"/>
      <c r="AZ44" s="223"/>
      <c r="BA44" s="90"/>
      <c r="BB44" s="90"/>
      <c r="BC44" s="90"/>
      <c r="BD44" s="90"/>
    </row>
    <row r="45" spans="1:56" x14ac:dyDescent="0.25">
      <c r="A45" s="264" t="s">
        <v>160</v>
      </c>
      <c r="B45" s="268">
        <v>-1595725366</v>
      </c>
      <c r="C45" s="268">
        <v>-1115428409</v>
      </c>
      <c r="D45" s="279"/>
      <c r="E45" s="293"/>
      <c r="F45" s="287"/>
      <c r="G45" s="287"/>
      <c r="H45" s="287"/>
      <c r="I45" s="287"/>
      <c r="J45" s="287"/>
      <c r="K45" s="287"/>
      <c r="L45" s="287"/>
      <c r="M45" s="287"/>
      <c r="N45" s="287"/>
      <c r="O45" s="287"/>
      <c r="P45" s="287"/>
      <c r="Q45" s="287"/>
      <c r="R45" s="287"/>
      <c r="S45" s="287"/>
      <c r="T45" s="287"/>
      <c r="U45" s="287"/>
      <c r="V45" s="287"/>
      <c r="W45" s="287"/>
      <c r="X45" s="287"/>
      <c r="Y45" s="287"/>
      <c r="Z45" s="287"/>
      <c r="AA45" s="223"/>
      <c r="AB45" s="287"/>
      <c r="AC45" s="279"/>
      <c r="AD45" s="287"/>
      <c r="AE45" s="287"/>
      <c r="AF45" s="287"/>
      <c r="AG45" s="287"/>
      <c r="AH45" s="287"/>
      <c r="AI45" s="287"/>
      <c r="AJ45" s="287"/>
      <c r="AK45" s="287"/>
      <c r="AL45" s="287"/>
      <c r="AM45" s="287"/>
      <c r="AN45" s="287"/>
      <c r="AO45" s="287"/>
      <c r="AP45" s="287"/>
      <c r="AQ45" s="287"/>
      <c r="AR45" s="287"/>
      <c r="AS45" s="287"/>
      <c r="AT45" s="287"/>
      <c r="AU45" s="287"/>
      <c r="AV45" s="287"/>
      <c r="AW45" s="90"/>
      <c r="AX45" s="90"/>
      <c r="AY45" s="90"/>
      <c r="AZ45" s="223"/>
      <c r="BA45" s="90"/>
      <c r="BB45" s="90"/>
      <c r="BC45" s="90"/>
      <c r="BD45" s="90"/>
    </row>
    <row r="46" spans="1:56" x14ac:dyDescent="0.25">
      <c r="A46" s="264" t="s">
        <v>161</v>
      </c>
      <c r="B46" s="268">
        <v>-168399</v>
      </c>
      <c r="C46" s="268">
        <v>-130766</v>
      </c>
      <c r="D46" s="279"/>
      <c r="E46" s="293"/>
      <c r="F46" s="287"/>
      <c r="G46" s="287"/>
      <c r="H46" s="287"/>
      <c r="I46" s="287"/>
      <c r="J46" s="287"/>
      <c r="K46" s="287"/>
      <c r="L46" s="287"/>
      <c r="M46" s="287"/>
      <c r="N46" s="287"/>
      <c r="O46" s="287"/>
      <c r="P46" s="287"/>
      <c r="Q46" s="287"/>
      <c r="R46" s="287"/>
      <c r="S46" s="287"/>
      <c r="T46" s="287"/>
      <c r="U46" s="287"/>
      <c r="V46" s="287"/>
      <c r="W46" s="287"/>
      <c r="X46" s="287"/>
      <c r="Y46" s="287"/>
      <c r="Z46" s="287"/>
      <c r="AA46" s="223"/>
      <c r="AB46" s="287"/>
      <c r="AC46" s="293"/>
      <c r="AD46" s="287"/>
      <c r="AE46" s="287"/>
      <c r="AF46" s="287"/>
      <c r="AG46" s="287"/>
      <c r="AH46" s="287"/>
      <c r="AI46" s="287"/>
      <c r="AJ46" s="287"/>
      <c r="AK46" s="287"/>
      <c r="AL46" s="287"/>
      <c r="AM46" s="287"/>
      <c r="AN46" s="287"/>
      <c r="AO46" s="287"/>
      <c r="AP46" s="287"/>
      <c r="AQ46" s="287"/>
      <c r="AR46" s="287"/>
      <c r="AS46" s="287"/>
      <c r="AT46" s="287"/>
      <c r="AU46" s="287"/>
      <c r="AV46" s="287"/>
      <c r="AW46" s="90"/>
      <c r="AX46" s="90"/>
      <c r="AY46" s="90"/>
      <c r="AZ46" s="223"/>
      <c r="BA46" s="90"/>
      <c r="BB46" s="90"/>
      <c r="BC46" s="90"/>
      <c r="BD46" s="90"/>
    </row>
    <row r="47" spans="1:56" x14ac:dyDescent="0.25">
      <c r="A47" s="264" t="s">
        <v>162</v>
      </c>
      <c r="B47" s="268">
        <v>0</v>
      </c>
      <c r="C47" s="268">
        <v>0</v>
      </c>
      <c r="D47" s="279"/>
      <c r="E47" s="293"/>
      <c r="F47" s="287"/>
      <c r="G47" s="287"/>
      <c r="H47" s="287"/>
      <c r="I47" s="287"/>
      <c r="J47" s="287"/>
      <c r="K47" s="287"/>
      <c r="L47" s="287"/>
      <c r="M47" s="287"/>
      <c r="N47" s="287"/>
      <c r="O47" s="287"/>
      <c r="P47" s="287"/>
      <c r="Q47" s="287"/>
      <c r="R47" s="287"/>
      <c r="S47" s="287"/>
      <c r="T47" s="287"/>
      <c r="U47" s="287"/>
      <c r="V47" s="287"/>
      <c r="W47" s="287"/>
      <c r="X47" s="287"/>
      <c r="Y47" s="287"/>
      <c r="Z47" s="287"/>
      <c r="AA47" s="223"/>
      <c r="AB47" s="287"/>
      <c r="AC47" s="293"/>
      <c r="AD47" s="287"/>
      <c r="AE47" s="287"/>
      <c r="AF47" s="287"/>
      <c r="AG47" s="287"/>
      <c r="AH47" s="287"/>
      <c r="AI47" s="287"/>
      <c r="AJ47" s="287"/>
      <c r="AK47" s="287"/>
      <c r="AL47" s="287"/>
      <c r="AM47" s="287"/>
      <c r="AN47" s="287"/>
      <c r="AO47" s="287"/>
      <c r="AP47" s="287"/>
      <c r="AQ47" s="287"/>
      <c r="AR47" s="287"/>
      <c r="AS47" s="287"/>
      <c r="AT47" s="287"/>
      <c r="AU47" s="287"/>
      <c r="AV47" s="287"/>
      <c r="AW47" s="90"/>
      <c r="AX47" s="90"/>
      <c r="AY47" s="90"/>
      <c r="AZ47" s="223"/>
      <c r="BA47" s="90"/>
      <c r="BB47" s="90"/>
      <c r="BC47" s="90"/>
      <c r="BD47" s="90"/>
    </row>
    <row r="48" spans="1:56" s="47" customFormat="1" x14ac:dyDescent="0.25">
      <c r="A48" s="263" t="s">
        <v>163</v>
      </c>
      <c r="B48" s="270">
        <v>-1688208</v>
      </c>
      <c r="C48" s="270">
        <v>5702602</v>
      </c>
      <c r="D48" s="292"/>
      <c r="E48" s="282"/>
      <c r="F48" s="282"/>
      <c r="G48" s="282"/>
      <c r="H48" s="282"/>
      <c r="I48" s="282"/>
      <c r="J48" s="282"/>
      <c r="K48" s="282"/>
      <c r="L48" s="282"/>
      <c r="M48" s="282"/>
      <c r="N48" s="282"/>
      <c r="O48" s="282"/>
      <c r="P48" s="282"/>
      <c r="Q48" s="282"/>
      <c r="R48" s="282"/>
      <c r="S48" s="282"/>
      <c r="T48" s="282"/>
      <c r="U48" s="282"/>
      <c r="V48" s="282"/>
      <c r="W48" s="282"/>
      <c r="X48" s="282"/>
      <c r="Y48" s="282"/>
      <c r="Z48" s="282"/>
      <c r="AA48" s="222"/>
      <c r="AB48" s="282"/>
      <c r="AC48" s="293"/>
      <c r="AD48" s="287"/>
      <c r="AE48" s="287"/>
      <c r="AF48" s="287"/>
      <c r="AG48" s="287"/>
      <c r="AH48" s="287"/>
      <c r="AI48" s="287"/>
      <c r="AJ48" s="287"/>
      <c r="AK48" s="287"/>
      <c r="AL48" s="287"/>
      <c r="AM48" s="287"/>
      <c r="AN48" s="287"/>
      <c r="AO48" s="287"/>
      <c r="AP48" s="287"/>
      <c r="AQ48" s="287"/>
      <c r="AR48" s="287"/>
      <c r="AS48" s="287"/>
      <c r="AT48" s="287"/>
      <c r="AU48" s="287"/>
      <c r="AV48" s="287"/>
      <c r="AW48" s="90"/>
      <c r="AX48" s="90"/>
      <c r="AY48" s="90"/>
      <c r="AZ48" s="223"/>
      <c r="BA48" s="101"/>
      <c r="BB48" s="101"/>
      <c r="BC48" s="101"/>
      <c r="BD48" s="101"/>
    </row>
    <row r="49" spans="1:56" s="47" customFormat="1" x14ac:dyDescent="0.25">
      <c r="A49" s="263" t="s">
        <v>164</v>
      </c>
      <c r="B49" s="270">
        <v>-6190412.4790712856</v>
      </c>
      <c r="C49" s="270">
        <v>9393996</v>
      </c>
      <c r="D49" s="292"/>
      <c r="E49" s="282"/>
      <c r="F49" s="282"/>
      <c r="G49" s="282"/>
      <c r="H49" s="282"/>
      <c r="I49" s="282"/>
      <c r="J49" s="282"/>
      <c r="K49" s="282"/>
      <c r="L49" s="282"/>
      <c r="M49" s="282"/>
      <c r="N49" s="282"/>
      <c r="O49" s="282"/>
      <c r="P49" s="282"/>
      <c r="Q49" s="282"/>
      <c r="R49" s="282"/>
      <c r="S49" s="282"/>
      <c r="T49" s="282"/>
      <c r="U49" s="282"/>
      <c r="V49" s="282"/>
      <c r="W49" s="282"/>
      <c r="X49" s="282"/>
      <c r="Y49" s="282"/>
      <c r="Z49" s="282"/>
      <c r="AA49" s="222"/>
      <c r="AB49" s="282"/>
      <c r="AC49" s="282"/>
      <c r="AD49" s="282"/>
      <c r="AE49" s="282"/>
      <c r="AF49" s="282"/>
      <c r="AG49" s="282"/>
      <c r="AH49" s="282"/>
      <c r="AI49" s="282"/>
      <c r="AJ49" s="282"/>
      <c r="AK49" s="282"/>
      <c r="AL49" s="282"/>
      <c r="AM49" s="282"/>
      <c r="AN49" s="282"/>
      <c r="AO49" s="282"/>
      <c r="AP49" s="282"/>
      <c r="AQ49" s="282"/>
      <c r="AR49" s="282"/>
      <c r="AS49" s="282"/>
      <c r="AT49" s="282"/>
      <c r="AU49" s="282"/>
      <c r="AV49" s="282"/>
      <c r="AW49" s="217"/>
      <c r="AX49" s="217"/>
      <c r="AY49" s="217"/>
      <c r="AZ49" s="222"/>
      <c r="BA49" s="101"/>
      <c r="BB49" s="101"/>
      <c r="BC49" s="101"/>
      <c r="BD49" s="101"/>
    </row>
    <row r="50" spans="1:56" x14ac:dyDescent="0.25">
      <c r="A50" s="264" t="s">
        <v>176</v>
      </c>
      <c r="B50" s="268">
        <v>-184158</v>
      </c>
      <c r="C50" s="268">
        <v>-24560</v>
      </c>
      <c r="D50" s="279"/>
      <c r="E50" s="294"/>
      <c r="F50" s="287"/>
      <c r="G50" s="287"/>
      <c r="H50" s="287"/>
      <c r="I50" s="287"/>
      <c r="J50" s="287"/>
      <c r="K50" s="287"/>
      <c r="L50" s="287"/>
      <c r="M50" s="287"/>
      <c r="N50" s="287"/>
      <c r="O50" s="287"/>
      <c r="P50" s="287"/>
      <c r="Q50" s="287"/>
      <c r="R50" s="287"/>
      <c r="S50" s="287"/>
      <c r="T50" s="287"/>
      <c r="U50" s="287"/>
      <c r="V50" s="287"/>
      <c r="W50" s="287"/>
      <c r="X50" s="287"/>
      <c r="Y50" s="287"/>
      <c r="Z50" s="287"/>
      <c r="AA50" s="223"/>
      <c r="AB50" s="287"/>
      <c r="AC50" s="282"/>
      <c r="AD50" s="282"/>
      <c r="AE50" s="282"/>
      <c r="AF50" s="282"/>
      <c r="AG50" s="282"/>
      <c r="AH50" s="282"/>
      <c r="AI50" s="282"/>
      <c r="AJ50" s="282"/>
      <c r="AK50" s="282"/>
      <c r="AL50" s="282"/>
      <c r="AM50" s="282"/>
      <c r="AN50" s="282"/>
      <c r="AO50" s="282"/>
      <c r="AP50" s="282"/>
      <c r="AQ50" s="282"/>
      <c r="AR50" s="282"/>
      <c r="AS50" s="282"/>
      <c r="AT50" s="282"/>
      <c r="AU50" s="282"/>
      <c r="AV50" s="282"/>
      <c r="AW50" s="217"/>
      <c r="AX50" s="217"/>
      <c r="AY50" s="217"/>
      <c r="AZ50" s="222"/>
      <c r="BA50" s="90"/>
      <c r="BB50" s="90"/>
      <c r="BC50" s="90"/>
      <c r="BD50" s="90"/>
    </row>
    <row r="51" spans="1:56" x14ac:dyDescent="0.25">
      <c r="A51" s="264" t="s">
        <v>177</v>
      </c>
      <c r="B51" s="268">
        <v>9822465</v>
      </c>
      <c r="C51" s="268">
        <v>30860000</v>
      </c>
      <c r="D51" s="279"/>
      <c r="E51" s="294"/>
      <c r="F51" s="287"/>
      <c r="G51" s="287"/>
      <c r="H51" s="287"/>
      <c r="I51" s="287"/>
      <c r="J51" s="287"/>
      <c r="K51" s="287"/>
      <c r="L51" s="287"/>
      <c r="M51" s="287"/>
      <c r="N51" s="287"/>
      <c r="O51" s="287"/>
      <c r="P51" s="287"/>
      <c r="Q51" s="287"/>
      <c r="R51" s="287"/>
      <c r="S51" s="287"/>
      <c r="T51" s="287"/>
      <c r="U51" s="287"/>
      <c r="V51" s="287"/>
      <c r="W51" s="287"/>
      <c r="X51" s="287"/>
      <c r="Y51" s="287"/>
      <c r="Z51" s="287"/>
      <c r="AA51" s="223"/>
      <c r="AB51" s="287"/>
      <c r="AC51" s="294"/>
      <c r="AD51" s="287"/>
      <c r="AE51" s="287"/>
      <c r="AF51" s="287"/>
      <c r="AG51" s="287"/>
      <c r="AH51" s="287"/>
      <c r="AI51" s="287"/>
      <c r="AJ51" s="287"/>
      <c r="AK51" s="287"/>
      <c r="AL51" s="287"/>
      <c r="AM51" s="287"/>
      <c r="AN51" s="287"/>
      <c r="AO51" s="287"/>
      <c r="AP51" s="287"/>
      <c r="AQ51" s="287"/>
      <c r="AR51" s="287"/>
      <c r="AS51" s="287"/>
      <c r="AT51" s="287"/>
      <c r="AU51" s="287"/>
      <c r="AV51" s="287"/>
      <c r="AW51" s="90"/>
      <c r="AX51" s="90"/>
      <c r="AY51" s="90"/>
      <c r="AZ51" s="223"/>
      <c r="BA51" s="90"/>
      <c r="BB51" s="90"/>
      <c r="BC51" s="90"/>
      <c r="BD51" s="90"/>
    </row>
    <row r="52" spans="1:56" x14ac:dyDescent="0.25">
      <c r="A52" s="264" t="s">
        <v>178</v>
      </c>
      <c r="B52" s="268">
        <v>3447895</v>
      </c>
      <c r="C52" s="268">
        <v>40229436</v>
      </c>
      <c r="D52" s="279"/>
      <c r="E52" s="294"/>
      <c r="F52" s="223"/>
      <c r="G52" s="223"/>
      <c r="H52" s="223"/>
      <c r="I52" s="223"/>
      <c r="J52" s="223"/>
      <c r="K52" s="223"/>
      <c r="L52" s="223"/>
      <c r="M52" s="223"/>
      <c r="N52" s="223"/>
      <c r="O52" s="223"/>
      <c r="P52" s="223"/>
      <c r="Q52" s="223"/>
      <c r="R52" s="223"/>
      <c r="S52" s="223"/>
      <c r="T52" s="223"/>
      <c r="U52" s="223"/>
      <c r="V52" s="223"/>
      <c r="W52" s="223"/>
      <c r="X52" s="223"/>
      <c r="Y52" s="223"/>
      <c r="Z52" s="223"/>
      <c r="AA52" s="223"/>
      <c r="AB52" s="287"/>
      <c r="AC52" s="294"/>
      <c r="AD52" s="287"/>
      <c r="AE52" s="287"/>
      <c r="AF52" s="287"/>
      <c r="AG52" s="287"/>
      <c r="AH52" s="287"/>
      <c r="AI52" s="287"/>
      <c r="AJ52" s="287"/>
      <c r="AK52" s="287"/>
      <c r="AL52" s="287"/>
      <c r="AM52" s="287"/>
      <c r="AN52" s="287"/>
      <c r="AO52" s="287"/>
      <c r="AP52" s="287"/>
      <c r="AQ52" s="287"/>
      <c r="AR52" s="287"/>
      <c r="AS52" s="287"/>
      <c r="AT52" s="287"/>
      <c r="AU52" s="287"/>
      <c r="AV52" s="287"/>
      <c r="AW52" s="90"/>
      <c r="AX52" s="90"/>
      <c r="AY52" s="90"/>
      <c r="AZ52" s="223"/>
      <c r="BA52" s="90"/>
      <c r="BB52" s="90"/>
      <c r="BC52" s="90"/>
      <c r="BD52" s="90"/>
    </row>
    <row r="53" spans="1:56" x14ac:dyDescent="0.2">
      <c r="A53" s="42"/>
      <c r="D53" s="279"/>
      <c r="F53" s="287"/>
      <c r="G53" s="287"/>
      <c r="H53" s="287"/>
      <c r="I53" s="287"/>
      <c r="J53" s="287"/>
      <c r="K53" s="287"/>
      <c r="L53" s="287"/>
      <c r="M53" s="287"/>
      <c r="N53" s="287"/>
      <c r="O53" s="287"/>
      <c r="P53" s="291"/>
      <c r="Q53" s="287"/>
      <c r="R53" s="287"/>
      <c r="S53" s="287"/>
      <c r="T53" s="287"/>
      <c r="U53" s="287"/>
      <c r="V53" s="287"/>
      <c r="W53" s="287"/>
      <c r="X53" s="287"/>
      <c r="Y53" s="287"/>
      <c r="Z53" s="287"/>
      <c r="AA53" s="223"/>
      <c r="AB53" s="287"/>
      <c r="AC53" s="294"/>
      <c r="AD53" s="223"/>
      <c r="AE53" s="223"/>
      <c r="AF53" s="223"/>
      <c r="AG53" s="223"/>
      <c r="AH53" s="223"/>
      <c r="AI53" s="223"/>
      <c r="AJ53" s="223"/>
      <c r="AK53" s="223"/>
      <c r="AL53" s="223"/>
      <c r="AM53" s="223"/>
      <c r="AN53" s="223"/>
      <c r="AO53" s="223"/>
      <c r="AP53" s="223"/>
      <c r="AQ53" s="223"/>
      <c r="AR53" s="223"/>
      <c r="AS53" s="223"/>
      <c r="AT53" s="223"/>
      <c r="AU53" s="223"/>
      <c r="AV53" s="223"/>
      <c r="AW53" s="225">
        <f t="shared" ref="AE53:AY53" si="1">SUM(AW6:AW52)</f>
        <v>0</v>
      </c>
      <c r="AX53" s="225">
        <f t="shared" si="1"/>
        <v>0</v>
      </c>
      <c r="AY53" s="225">
        <f t="shared" si="1"/>
        <v>0</v>
      </c>
      <c r="AZ53" s="223"/>
      <c r="BA53" s="90"/>
      <c r="BB53" s="90"/>
      <c r="BC53" s="90"/>
      <c r="BD53" s="90"/>
    </row>
    <row r="54" spans="1:56" x14ac:dyDescent="0.2">
      <c r="A54" s="42"/>
      <c r="C54" s="218"/>
      <c r="D54" s="295"/>
      <c r="F54" s="287"/>
      <c r="G54" s="287"/>
      <c r="H54" s="287"/>
      <c r="I54" s="287"/>
      <c r="J54" s="287"/>
      <c r="K54" s="287"/>
      <c r="L54" s="287"/>
      <c r="M54" s="287"/>
      <c r="N54" s="287"/>
      <c r="O54" s="287"/>
      <c r="P54" s="287"/>
      <c r="Q54" s="287"/>
      <c r="R54" s="287"/>
      <c r="S54" s="287"/>
      <c r="T54" s="287"/>
      <c r="U54" s="287"/>
      <c r="V54" s="287"/>
      <c r="W54" s="287"/>
      <c r="X54" s="287"/>
      <c r="Y54" s="287"/>
      <c r="Z54" s="287"/>
      <c r="AA54" s="223"/>
      <c r="AB54" s="287"/>
      <c r="AD54" s="287"/>
      <c r="AE54" s="287"/>
      <c r="AF54" s="287"/>
      <c r="AG54" s="287"/>
      <c r="AH54" s="287"/>
      <c r="AI54" s="287"/>
      <c r="AJ54" s="287"/>
      <c r="AK54" s="287"/>
      <c r="AL54" s="287"/>
      <c r="AM54" s="287"/>
      <c r="AN54" s="287"/>
      <c r="AO54" s="291"/>
      <c r="AP54" s="287"/>
      <c r="AQ54" s="287"/>
      <c r="AR54" s="287"/>
      <c r="AS54" s="287"/>
      <c r="AT54" s="287"/>
      <c r="AU54" s="287"/>
      <c r="AV54" s="287"/>
      <c r="AW54" s="90"/>
      <c r="AX54" s="90"/>
      <c r="AY54" s="90"/>
      <c r="AZ54" s="223"/>
      <c r="BA54" s="90"/>
      <c r="BB54" s="90"/>
      <c r="BC54" s="90"/>
      <c r="BD54" s="90"/>
    </row>
    <row r="55" spans="1:56" x14ac:dyDescent="0.2">
      <c r="A55" s="11" t="s">
        <v>206</v>
      </c>
      <c r="B55" s="90"/>
      <c r="C55" s="218"/>
      <c r="D55" s="295"/>
      <c r="F55" s="287"/>
      <c r="G55" s="287"/>
      <c r="H55" s="287"/>
      <c r="I55" s="287"/>
      <c r="J55" s="287"/>
      <c r="K55" s="287"/>
      <c r="L55" s="287"/>
      <c r="M55" s="287"/>
      <c r="N55" s="287"/>
      <c r="O55" s="287"/>
      <c r="P55" s="287"/>
      <c r="Q55" s="287"/>
      <c r="R55" s="287"/>
      <c r="S55" s="287"/>
      <c r="T55" s="287"/>
      <c r="U55" s="287"/>
      <c r="V55" s="287"/>
      <c r="W55" s="287"/>
      <c r="X55" s="287"/>
      <c r="Y55" s="287"/>
      <c r="Z55" s="287"/>
      <c r="AA55" s="223"/>
      <c r="AB55" s="287"/>
      <c r="AD55" s="287"/>
      <c r="AE55" s="287"/>
      <c r="AF55" s="287"/>
      <c r="AG55" s="287"/>
      <c r="AH55" s="287"/>
      <c r="AI55" s="287"/>
      <c r="AJ55" s="287"/>
      <c r="AK55" s="287"/>
      <c r="AL55" s="287"/>
      <c r="AM55" s="287"/>
      <c r="AN55" s="287"/>
      <c r="AO55" s="287"/>
      <c r="AP55" s="287"/>
      <c r="AQ55" s="287"/>
      <c r="AR55" s="287"/>
      <c r="AS55" s="287"/>
      <c r="AT55" s="287"/>
      <c r="AU55" s="287"/>
      <c r="AV55" s="287"/>
      <c r="AW55" s="90"/>
      <c r="AX55" s="90"/>
      <c r="AY55" s="90"/>
      <c r="AZ55" s="223"/>
      <c r="BA55" s="90"/>
      <c r="BB55" s="90"/>
      <c r="BC55" s="90"/>
      <c r="BD55" s="90"/>
    </row>
    <row r="56" spans="1:56" x14ac:dyDescent="0.2">
      <c r="A56" s="11" t="s">
        <v>51</v>
      </c>
      <c r="B56" s="90"/>
      <c r="C56" s="219"/>
      <c r="D56" s="296"/>
      <c r="F56" s="287"/>
      <c r="G56" s="287"/>
      <c r="H56" s="287"/>
      <c r="I56" s="287"/>
      <c r="J56" s="287"/>
      <c r="K56" s="287"/>
      <c r="L56" s="287"/>
      <c r="M56" s="287"/>
      <c r="N56" s="287"/>
      <c r="O56" s="287"/>
      <c r="P56" s="287"/>
      <c r="Q56" s="287"/>
      <c r="R56" s="287"/>
      <c r="S56" s="287"/>
      <c r="T56" s="287"/>
      <c r="U56" s="287"/>
      <c r="V56" s="287"/>
      <c r="W56" s="287"/>
      <c r="X56" s="287"/>
      <c r="Y56" s="287"/>
      <c r="Z56" s="287"/>
      <c r="AA56" s="223"/>
      <c r="AB56" s="287"/>
      <c r="AD56" s="287"/>
      <c r="AE56" s="287"/>
      <c r="AF56" s="287"/>
      <c r="AG56" s="287"/>
      <c r="AH56" s="287"/>
      <c r="AI56" s="287"/>
      <c r="AJ56" s="287"/>
      <c r="AK56" s="287"/>
      <c r="AL56" s="287"/>
      <c r="AM56" s="287"/>
      <c r="AN56" s="287"/>
      <c r="AO56" s="287"/>
      <c r="AP56" s="287"/>
      <c r="AQ56" s="287"/>
      <c r="AR56" s="287"/>
      <c r="AS56" s="287"/>
      <c r="AT56" s="287"/>
      <c r="AU56" s="287"/>
      <c r="AV56" s="287"/>
      <c r="AW56" s="90"/>
      <c r="AX56" s="90"/>
      <c r="AY56" s="90"/>
      <c r="AZ56" s="223"/>
      <c r="BA56" s="90"/>
      <c r="BB56" s="90"/>
      <c r="BC56" s="90"/>
      <c r="BD56" s="90"/>
    </row>
    <row r="57" spans="1:56" x14ac:dyDescent="0.2">
      <c r="A57" s="11"/>
      <c r="C57" s="219"/>
      <c r="D57" s="296"/>
      <c r="F57" s="287"/>
      <c r="G57" s="287"/>
      <c r="H57" s="287"/>
      <c r="I57" s="287"/>
      <c r="J57" s="287"/>
      <c r="K57" s="287"/>
      <c r="L57" s="287"/>
      <c r="M57" s="287"/>
      <c r="N57" s="287"/>
      <c r="O57" s="287"/>
      <c r="P57" s="287"/>
      <c r="Q57" s="287"/>
      <c r="R57" s="287"/>
      <c r="S57" s="287"/>
      <c r="T57" s="287"/>
      <c r="U57" s="287"/>
      <c r="V57" s="287"/>
      <c r="W57" s="287"/>
      <c r="X57" s="287"/>
      <c r="Y57" s="287"/>
      <c r="Z57" s="287"/>
      <c r="AA57" s="223"/>
      <c r="AB57" s="287"/>
      <c r="AD57" s="287"/>
      <c r="AE57" s="287"/>
      <c r="AF57" s="287"/>
      <c r="AG57" s="287"/>
      <c r="AH57" s="287"/>
      <c r="AI57" s="287"/>
      <c r="AJ57" s="287"/>
      <c r="AK57" s="287"/>
      <c r="AL57" s="287"/>
      <c r="AM57" s="287"/>
      <c r="AN57" s="287"/>
      <c r="AO57" s="287"/>
      <c r="AP57" s="287"/>
      <c r="AQ57" s="287"/>
      <c r="AR57" s="287"/>
      <c r="AS57" s="287"/>
      <c r="AT57" s="287"/>
      <c r="AU57" s="287"/>
      <c r="AV57" s="287"/>
      <c r="AW57" s="90"/>
      <c r="AX57" s="90"/>
      <c r="AY57" s="90"/>
      <c r="AZ57" s="223"/>
      <c r="BA57" s="90"/>
      <c r="BB57" s="90"/>
      <c r="BC57" s="90"/>
      <c r="BD57" s="90"/>
    </row>
    <row r="58" spans="1:56" x14ac:dyDescent="0.2">
      <c r="A58" s="11" t="s">
        <v>208</v>
      </c>
      <c r="F58" s="287"/>
      <c r="G58" s="287"/>
      <c r="H58" s="287"/>
      <c r="I58" s="287"/>
      <c r="J58" s="287"/>
      <c r="K58" s="287"/>
      <c r="L58" s="287"/>
      <c r="M58" s="287"/>
      <c r="N58" s="287"/>
      <c r="O58" s="287"/>
      <c r="P58" s="287"/>
      <c r="Q58" s="287"/>
      <c r="R58" s="287"/>
      <c r="S58" s="287"/>
      <c r="T58" s="287"/>
      <c r="U58" s="287"/>
      <c r="V58" s="287"/>
      <c r="W58" s="287"/>
      <c r="X58" s="287"/>
      <c r="Y58" s="287"/>
      <c r="Z58" s="287"/>
      <c r="AA58" s="287"/>
      <c r="AB58" s="99"/>
      <c r="AD58" s="287"/>
      <c r="AE58" s="287"/>
      <c r="AF58" s="287"/>
      <c r="AG58" s="287"/>
      <c r="AH58" s="287"/>
      <c r="AI58" s="287"/>
      <c r="AJ58" s="287"/>
      <c r="AK58" s="287"/>
      <c r="AL58" s="287"/>
      <c r="AM58" s="287"/>
      <c r="AN58" s="287"/>
      <c r="AO58" s="287"/>
      <c r="AP58" s="287"/>
      <c r="AQ58" s="287"/>
      <c r="AR58" s="287"/>
      <c r="AS58" s="287"/>
      <c r="AT58" s="287"/>
      <c r="AU58" s="287"/>
      <c r="AV58" s="287"/>
      <c r="AW58" s="90"/>
      <c r="AX58" s="90"/>
      <c r="AY58" s="90"/>
      <c r="AZ58" s="223"/>
      <c r="BA58" s="99"/>
    </row>
    <row r="59" spans="1:56" x14ac:dyDescent="0.2">
      <c r="A59" s="11" t="s">
        <v>51</v>
      </c>
      <c r="F59" s="287"/>
      <c r="G59" s="287"/>
      <c r="H59" s="287"/>
      <c r="I59" s="287"/>
      <c r="J59" s="287"/>
      <c r="K59" s="287"/>
      <c r="L59" s="287"/>
      <c r="M59" s="287"/>
      <c r="N59" s="287"/>
      <c r="O59" s="287"/>
      <c r="P59" s="287"/>
      <c r="Q59" s="287"/>
      <c r="R59" s="287"/>
      <c r="S59" s="287"/>
      <c r="T59" s="287"/>
      <c r="U59" s="287"/>
      <c r="V59" s="287"/>
      <c r="W59" s="287"/>
      <c r="X59" s="287"/>
      <c r="Y59" s="287"/>
      <c r="Z59" s="287"/>
      <c r="AA59" s="287"/>
      <c r="AB59" s="99"/>
      <c r="AD59" s="287"/>
      <c r="AE59" s="287"/>
      <c r="AF59" s="287"/>
      <c r="AG59" s="287"/>
      <c r="AH59" s="287"/>
      <c r="AI59" s="287"/>
      <c r="AJ59" s="287"/>
      <c r="AK59" s="287"/>
      <c r="AL59" s="287"/>
      <c r="AM59" s="287"/>
      <c r="AN59" s="287"/>
      <c r="AO59" s="287"/>
      <c r="AP59" s="287"/>
      <c r="AQ59" s="287"/>
      <c r="AR59" s="287"/>
      <c r="AS59" s="287"/>
      <c r="AT59" s="287"/>
      <c r="AU59" s="287"/>
      <c r="AV59" s="287"/>
      <c r="AW59" s="90"/>
      <c r="AX59" s="90"/>
      <c r="AY59" s="90"/>
      <c r="AZ59" s="99"/>
      <c r="BA59" s="99"/>
    </row>
    <row r="60" spans="1:56" x14ac:dyDescent="0.2">
      <c r="A60" s="11"/>
      <c r="C60" s="99"/>
      <c r="D60" s="99"/>
      <c r="F60" s="287"/>
      <c r="G60" s="287"/>
      <c r="H60" s="287"/>
      <c r="I60" s="287"/>
      <c r="J60" s="287"/>
      <c r="K60" s="287"/>
      <c r="L60" s="287"/>
      <c r="M60" s="287"/>
      <c r="N60" s="287"/>
      <c r="O60" s="287"/>
      <c r="P60" s="287"/>
      <c r="Q60" s="287"/>
      <c r="R60" s="287"/>
      <c r="S60" s="287"/>
      <c r="T60" s="287"/>
      <c r="U60" s="287"/>
      <c r="V60" s="287"/>
      <c r="W60" s="287"/>
      <c r="X60" s="287"/>
      <c r="Y60" s="287"/>
      <c r="Z60" s="287"/>
      <c r="AA60" s="287"/>
      <c r="AB60" s="99"/>
      <c r="AD60" s="287"/>
      <c r="AE60" s="287"/>
      <c r="AF60" s="287"/>
      <c r="AG60" s="287"/>
      <c r="AH60" s="287"/>
      <c r="AI60" s="287"/>
      <c r="AJ60" s="287"/>
      <c r="AK60" s="287"/>
      <c r="AL60" s="287"/>
      <c r="AM60" s="287"/>
      <c r="AN60" s="287"/>
      <c r="AO60" s="287"/>
      <c r="AP60" s="287"/>
      <c r="AQ60" s="287"/>
      <c r="AR60" s="287"/>
      <c r="AS60" s="287"/>
      <c r="AT60" s="287"/>
      <c r="AU60" s="287"/>
      <c r="AV60" s="287"/>
      <c r="AW60" s="90"/>
      <c r="AX60" s="90"/>
      <c r="AY60" s="90"/>
      <c r="AZ60" s="99"/>
      <c r="BA60" s="99"/>
    </row>
    <row r="61" spans="1:56" x14ac:dyDescent="0.2">
      <c r="A61" s="11" t="s">
        <v>209</v>
      </c>
      <c r="F61" s="287"/>
      <c r="G61" s="287"/>
      <c r="H61" s="287"/>
      <c r="I61" s="287"/>
      <c r="J61" s="287"/>
      <c r="K61" s="287"/>
      <c r="L61" s="287"/>
      <c r="M61" s="287"/>
      <c r="N61" s="287"/>
      <c r="O61" s="287"/>
      <c r="P61" s="287"/>
      <c r="Q61" s="287"/>
      <c r="R61" s="287"/>
      <c r="S61" s="287"/>
      <c r="T61" s="287"/>
      <c r="U61" s="287"/>
      <c r="V61" s="287"/>
      <c r="W61" s="287"/>
      <c r="X61" s="287"/>
      <c r="Y61" s="287"/>
      <c r="Z61" s="287"/>
      <c r="AA61" s="287"/>
      <c r="AB61" s="99"/>
      <c r="AD61" s="287"/>
      <c r="AE61" s="287"/>
      <c r="AF61" s="287"/>
      <c r="AG61" s="287"/>
      <c r="AH61" s="287"/>
      <c r="AI61" s="287"/>
      <c r="AJ61" s="287"/>
      <c r="AK61" s="287"/>
      <c r="AL61" s="287"/>
      <c r="AM61" s="287"/>
      <c r="AN61" s="287"/>
      <c r="AO61" s="287"/>
      <c r="AP61" s="287"/>
      <c r="AQ61" s="287"/>
      <c r="AR61" s="287"/>
      <c r="AS61" s="287"/>
      <c r="AT61" s="287"/>
      <c r="AU61" s="287"/>
      <c r="AV61" s="287"/>
      <c r="AW61" s="90"/>
      <c r="AX61" s="90"/>
      <c r="AY61" s="90"/>
      <c r="AZ61" s="99"/>
      <c r="BA61" s="99"/>
    </row>
    <row r="62" spans="1:56" x14ac:dyDescent="0.25">
      <c r="A62" s="10" t="s">
        <v>51</v>
      </c>
      <c r="F62" s="287"/>
      <c r="G62" s="287"/>
      <c r="H62" s="287"/>
      <c r="I62" s="287"/>
      <c r="J62" s="287"/>
      <c r="K62" s="287"/>
      <c r="L62" s="287"/>
      <c r="M62" s="287"/>
      <c r="N62" s="287"/>
      <c r="O62" s="287"/>
      <c r="P62" s="287"/>
      <c r="Q62" s="287"/>
      <c r="R62" s="287"/>
      <c r="S62" s="287"/>
      <c r="T62" s="287"/>
      <c r="U62" s="287"/>
      <c r="V62" s="287"/>
      <c r="W62" s="287"/>
      <c r="X62" s="287"/>
      <c r="Y62" s="287"/>
      <c r="Z62" s="287"/>
      <c r="AA62" s="287"/>
      <c r="AB62" s="99"/>
      <c r="AD62" s="287"/>
      <c r="AE62" s="287"/>
      <c r="AF62" s="287"/>
      <c r="AG62" s="287"/>
      <c r="AH62" s="287"/>
      <c r="AI62" s="287"/>
      <c r="AJ62" s="287"/>
      <c r="AK62" s="287"/>
      <c r="AL62" s="287"/>
      <c r="AM62" s="287"/>
      <c r="AN62" s="287"/>
      <c r="AO62" s="287"/>
      <c r="AP62" s="287"/>
      <c r="AQ62" s="287"/>
      <c r="AR62" s="287"/>
      <c r="AS62" s="287"/>
      <c r="AT62" s="287"/>
      <c r="AU62" s="287"/>
      <c r="AV62" s="287"/>
      <c r="AW62" s="90"/>
      <c r="AX62" s="90"/>
      <c r="AY62" s="90"/>
      <c r="AZ62" s="99"/>
      <c r="BA62" s="99"/>
    </row>
    <row r="63" spans="1:56" x14ac:dyDescent="0.25">
      <c r="A63" s="10" t="s">
        <v>207</v>
      </c>
      <c r="F63" s="287"/>
      <c r="G63" s="287"/>
      <c r="H63" s="287"/>
      <c r="I63" s="287"/>
      <c r="J63" s="287"/>
      <c r="K63" s="287"/>
      <c r="L63" s="287"/>
      <c r="M63" s="287"/>
      <c r="N63" s="287"/>
      <c r="O63" s="287"/>
      <c r="P63" s="287"/>
      <c r="Q63" s="287"/>
      <c r="R63" s="287"/>
      <c r="S63" s="287"/>
      <c r="T63" s="287"/>
      <c r="U63" s="287"/>
      <c r="V63" s="287"/>
      <c r="W63" s="287"/>
      <c r="X63" s="287"/>
      <c r="Y63" s="287"/>
      <c r="Z63" s="287"/>
      <c r="AA63" s="287"/>
      <c r="AB63" s="99"/>
      <c r="AD63" s="287"/>
      <c r="AE63" s="287"/>
      <c r="AF63" s="287"/>
      <c r="AG63" s="287"/>
      <c r="AH63" s="287"/>
      <c r="AI63" s="287"/>
      <c r="AJ63" s="287"/>
      <c r="AK63" s="287"/>
      <c r="AL63" s="287"/>
      <c r="AM63" s="287"/>
      <c r="AN63" s="287"/>
      <c r="AO63" s="287"/>
      <c r="AP63" s="287"/>
      <c r="AQ63" s="287"/>
      <c r="AR63" s="287"/>
      <c r="AS63" s="287"/>
      <c r="AT63" s="287"/>
      <c r="AU63" s="287"/>
      <c r="AV63" s="287"/>
      <c r="AW63" s="90"/>
      <c r="AX63" s="90"/>
      <c r="AY63" s="90"/>
      <c r="AZ63" s="99"/>
      <c r="BA63" s="99"/>
    </row>
    <row r="64" spans="1:56" x14ac:dyDescent="0.25">
      <c r="A64" s="220" t="s">
        <v>51</v>
      </c>
      <c r="F64" s="287"/>
      <c r="G64" s="287"/>
      <c r="H64" s="287"/>
      <c r="I64" s="287"/>
      <c r="J64" s="287"/>
      <c r="K64" s="287"/>
      <c r="L64" s="287"/>
      <c r="M64" s="287"/>
      <c r="N64" s="287"/>
      <c r="O64" s="287"/>
      <c r="P64" s="287"/>
      <c r="Q64" s="287"/>
      <c r="R64" s="287"/>
      <c r="S64" s="287"/>
      <c r="T64" s="287"/>
      <c r="U64" s="287"/>
      <c r="V64" s="287"/>
      <c r="W64" s="287"/>
      <c r="X64" s="287"/>
      <c r="Y64" s="287"/>
      <c r="Z64" s="287"/>
      <c r="AA64" s="287"/>
      <c r="AB64" s="99"/>
      <c r="AD64" s="287"/>
      <c r="AE64" s="287"/>
      <c r="AF64" s="287"/>
      <c r="AG64" s="287"/>
      <c r="AH64" s="287"/>
      <c r="AI64" s="287"/>
      <c r="AJ64" s="287"/>
      <c r="AK64" s="287"/>
      <c r="AL64" s="287"/>
      <c r="AM64" s="287"/>
      <c r="AN64" s="287"/>
      <c r="AO64" s="287"/>
      <c r="AP64" s="287"/>
      <c r="AQ64" s="287"/>
      <c r="AR64" s="287"/>
      <c r="AS64" s="287"/>
      <c r="AT64" s="287"/>
      <c r="AU64" s="287"/>
      <c r="AV64" s="287"/>
      <c r="AW64" s="90"/>
      <c r="AX64" s="90"/>
      <c r="AY64" s="90"/>
      <c r="AZ64" s="99"/>
      <c r="BA64" s="99"/>
    </row>
    <row r="65" spans="1:53" x14ac:dyDescent="0.2">
      <c r="A65" s="126" t="s">
        <v>181</v>
      </c>
      <c r="F65" s="287"/>
      <c r="G65" s="287"/>
      <c r="H65" s="287"/>
      <c r="I65" s="287"/>
      <c r="J65" s="287"/>
      <c r="K65" s="287"/>
      <c r="L65" s="287"/>
      <c r="M65" s="287"/>
      <c r="N65" s="287"/>
      <c r="O65" s="287"/>
      <c r="P65" s="287"/>
      <c r="Q65" s="287"/>
      <c r="R65" s="287"/>
      <c r="S65" s="287"/>
      <c r="T65" s="297"/>
      <c r="U65" s="297"/>
      <c r="V65" s="287"/>
      <c r="W65" s="287"/>
      <c r="X65" s="287"/>
      <c r="Y65" s="287"/>
      <c r="Z65" s="287"/>
      <c r="AA65" s="287"/>
      <c r="AB65" s="99"/>
      <c r="AD65" s="287"/>
      <c r="AE65" s="287"/>
      <c r="AF65" s="287"/>
      <c r="AG65" s="287"/>
      <c r="AH65" s="287"/>
      <c r="AI65" s="287"/>
      <c r="AJ65" s="287"/>
      <c r="AK65" s="287"/>
      <c r="AL65" s="287"/>
      <c r="AM65" s="287"/>
      <c r="AN65" s="287"/>
      <c r="AO65" s="287"/>
      <c r="AP65" s="287"/>
      <c r="AQ65" s="287"/>
      <c r="AR65" s="287"/>
      <c r="AS65" s="287"/>
      <c r="AT65" s="287"/>
      <c r="AU65" s="287"/>
      <c r="AV65" s="287"/>
      <c r="AW65" s="90"/>
      <c r="AX65" s="90"/>
      <c r="AY65" s="90"/>
      <c r="AZ65" s="99"/>
      <c r="BA65" s="99"/>
    </row>
    <row r="66" spans="1:53" x14ac:dyDescent="0.25">
      <c r="A66" s="221" t="s">
        <v>90</v>
      </c>
      <c r="F66" s="287"/>
      <c r="G66" s="287"/>
      <c r="H66" s="287"/>
      <c r="I66" s="287"/>
      <c r="J66" s="287"/>
      <c r="K66" s="287"/>
      <c r="L66" s="287"/>
      <c r="M66" s="287"/>
      <c r="N66" s="287"/>
      <c r="O66" s="287"/>
      <c r="P66" s="287"/>
      <c r="Q66" s="287"/>
      <c r="R66" s="287"/>
      <c r="S66" s="287"/>
      <c r="T66" s="287"/>
      <c r="U66" s="287"/>
      <c r="V66" s="287"/>
      <c r="W66" s="287"/>
      <c r="X66" s="287"/>
      <c r="Y66" s="287"/>
      <c r="Z66" s="287"/>
      <c r="AA66" s="287"/>
      <c r="AB66" s="99"/>
      <c r="AD66" s="287"/>
      <c r="AE66" s="287"/>
      <c r="AF66" s="287"/>
      <c r="AG66" s="287"/>
      <c r="AH66" s="287"/>
      <c r="AI66" s="287"/>
      <c r="AJ66" s="287"/>
      <c r="AK66" s="287"/>
      <c r="AL66" s="287"/>
      <c r="AM66" s="287"/>
      <c r="AN66" s="287"/>
      <c r="AO66" s="287"/>
      <c r="AP66" s="287"/>
      <c r="AQ66" s="287"/>
      <c r="AR66" s="297"/>
      <c r="AS66" s="297"/>
      <c r="AT66" s="287"/>
      <c r="AU66" s="287"/>
      <c r="AV66" s="287"/>
      <c r="AW66" s="90"/>
      <c r="AX66" s="90"/>
      <c r="AY66" s="90"/>
      <c r="AZ66" s="99"/>
      <c r="BA66" s="99"/>
    </row>
    <row r="67" spans="1:53" x14ac:dyDescent="0.25">
      <c r="F67" s="287"/>
      <c r="G67" s="287"/>
      <c r="H67" s="287"/>
      <c r="I67" s="287"/>
      <c r="J67" s="287"/>
      <c r="K67" s="287"/>
      <c r="L67" s="287"/>
      <c r="M67" s="287"/>
      <c r="N67" s="287"/>
      <c r="O67" s="287"/>
      <c r="P67" s="287"/>
      <c r="Q67" s="287"/>
      <c r="R67" s="287"/>
      <c r="S67" s="287"/>
      <c r="T67" s="287"/>
      <c r="U67" s="287"/>
      <c r="V67" s="287"/>
      <c r="W67" s="287"/>
      <c r="X67" s="287"/>
      <c r="Y67" s="287"/>
      <c r="Z67" s="287"/>
      <c r="AA67" s="287"/>
      <c r="AB67" s="99"/>
      <c r="AD67" s="287"/>
      <c r="AE67" s="287"/>
      <c r="AF67" s="287"/>
      <c r="AG67" s="287"/>
      <c r="AH67" s="287"/>
      <c r="AI67" s="287"/>
      <c r="AJ67" s="287"/>
      <c r="AK67" s="287"/>
      <c r="AL67" s="287"/>
      <c r="AM67" s="287"/>
      <c r="AN67" s="287"/>
      <c r="AO67" s="287"/>
      <c r="AP67" s="287"/>
      <c r="AQ67" s="287"/>
      <c r="AR67" s="287"/>
      <c r="AS67" s="287"/>
      <c r="AT67" s="287"/>
      <c r="AU67" s="287"/>
      <c r="AV67" s="287"/>
      <c r="AW67" s="90"/>
      <c r="AX67" s="90"/>
      <c r="AY67" s="90"/>
      <c r="AZ67" s="99"/>
      <c r="BA67" s="99"/>
    </row>
    <row r="68" spans="1:53" x14ac:dyDescent="0.25">
      <c r="F68" s="287"/>
      <c r="G68" s="287"/>
      <c r="H68" s="287"/>
      <c r="I68" s="287"/>
      <c r="J68" s="287"/>
      <c r="K68" s="287"/>
      <c r="L68" s="287"/>
      <c r="M68" s="287"/>
      <c r="N68" s="287"/>
      <c r="O68" s="287"/>
      <c r="P68" s="287"/>
      <c r="Q68" s="287"/>
      <c r="R68" s="287"/>
      <c r="S68" s="287"/>
      <c r="T68" s="287"/>
      <c r="U68" s="287"/>
      <c r="V68" s="287"/>
      <c r="W68" s="287"/>
      <c r="X68" s="287"/>
      <c r="Y68" s="287"/>
      <c r="Z68" s="287"/>
      <c r="AA68" s="287"/>
      <c r="AB68" s="99"/>
      <c r="AD68" s="287"/>
      <c r="AE68" s="287"/>
      <c r="AF68" s="287"/>
      <c r="AG68" s="287"/>
      <c r="AH68" s="287"/>
      <c r="AI68" s="287"/>
      <c r="AJ68" s="287"/>
      <c r="AK68" s="287"/>
      <c r="AL68" s="287"/>
      <c r="AM68" s="287"/>
      <c r="AN68" s="287"/>
      <c r="AO68" s="287"/>
      <c r="AP68" s="287"/>
      <c r="AQ68" s="287"/>
      <c r="AR68" s="287"/>
      <c r="AS68" s="287"/>
      <c r="AT68" s="287"/>
      <c r="AU68" s="287"/>
      <c r="AV68" s="287"/>
      <c r="AW68" s="90"/>
      <c r="AX68" s="90"/>
      <c r="AY68" s="90"/>
      <c r="AZ68" s="99"/>
      <c r="BA68" s="99"/>
    </row>
    <row r="69" spans="1:53" x14ac:dyDescent="0.25">
      <c r="AB69" s="99"/>
      <c r="AD69" s="287"/>
      <c r="AE69" s="287"/>
      <c r="AF69" s="287"/>
      <c r="AG69" s="287"/>
      <c r="AH69" s="287"/>
      <c r="AI69" s="287"/>
      <c r="AJ69" s="287"/>
      <c r="AK69" s="287"/>
      <c r="AL69" s="287"/>
      <c r="AM69" s="287"/>
      <c r="AN69" s="287"/>
      <c r="AO69" s="287"/>
      <c r="AP69" s="287"/>
      <c r="AQ69" s="287"/>
      <c r="AR69" s="287"/>
      <c r="AS69" s="287"/>
      <c r="AT69" s="287"/>
      <c r="AU69" s="287"/>
      <c r="AV69" s="287"/>
      <c r="AW69" s="90"/>
      <c r="AX69" s="90"/>
      <c r="AY69" s="90"/>
      <c r="AZ69" s="99"/>
      <c r="BA69" s="99"/>
    </row>
    <row r="70" spans="1:53" x14ac:dyDescent="0.25">
      <c r="AB70" s="99"/>
      <c r="AZ70" s="99"/>
      <c r="BA70" s="99"/>
    </row>
    <row r="71" spans="1:53" x14ac:dyDescent="0.2">
      <c r="F71" s="298"/>
      <c r="G71" s="299"/>
      <c r="H71" s="299"/>
      <c r="I71" s="299"/>
      <c r="J71" s="300"/>
      <c r="AB71" s="99"/>
      <c r="AZ71" s="99"/>
      <c r="BA71" s="99"/>
    </row>
    <row r="72" spans="1:53" x14ac:dyDescent="0.2">
      <c r="F72" s="298"/>
      <c r="G72" s="299"/>
      <c r="H72" s="299"/>
      <c r="I72" s="299"/>
      <c r="J72" s="300"/>
      <c r="AB72" s="99"/>
      <c r="AD72" s="301"/>
      <c r="AE72" s="302"/>
      <c r="AF72" s="302"/>
      <c r="AG72" s="302"/>
      <c r="AZ72" s="99"/>
      <c r="BA72" s="99"/>
    </row>
    <row r="73" spans="1:53" x14ac:dyDescent="0.2">
      <c r="F73" s="299"/>
      <c r="G73" s="299"/>
      <c r="H73" s="299"/>
      <c r="I73" s="299"/>
      <c r="J73" s="300"/>
      <c r="AB73" s="99"/>
      <c r="AD73" s="301"/>
      <c r="AE73" s="302"/>
      <c r="AF73" s="302"/>
      <c r="AG73" s="302"/>
      <c r="AZ73" s="99"/>
      <c r="BA73" s="99"/>
    </row>
    <row r="74" spans="1:53" x14ac:dyDescent="0.2">
      <c r="F74" s="303"/>
      <c r="G74" s="303"/>
      <c r="H74" s="299"/>
      <c r="I74" s="299"/>
      <c r="J74" s="300"/>
      <c r="AB74" s="99"/>
      <c r="AD74" s="302"/>
      <c r="AE74" s="302"/>
      <c r="AF74" s="302"/>
      <c r="AG74" s="302"/>
      <c r="AZ74" s="99"/>
      <c r="BA74" s="99"/>
    </row>
    <row r="75" spans="1:53" x14ac:dyDescent="0.2">
      <c r="F75" s="299"/>
      <c r="G75" s="299"/>
      <c r="H75" s="299"/>
      <c r="I75" s="299"/>
      <c r="J75" s="300"/>
      <c r="AB75" s="99"/>
      <c r="AD75" s="304"/>
      <c r="AE75" s="304"/>
      <c r="AF75" s="302"/>
      <c r="AG75" s="302"/>
      <c r="AZ75" s="99"/>
      <c r="BA75" s="99"/>
    </row>
    <row r="76" spans="1:53" x14ac:dyDescent="0.2">
      <c r="F76" s="303"/>
      <c r="G76" s="303"/>
      <c r="H76" s="303"/>
      <c r="I76" s="303"/>
      <c r="J76" s="300"/>
      <c r="AB76" s="99"/>
      <c r="AD76" s="302"/>
      <c r="AE76" s="302"/>
      <c r="AF76" s="302"/>
      <c r="AG76" s="302"/>
      <c r="AZ76" s="99"/>
      <c r="BA76" s="99"/>
    </row>
    <row r="77" spans="1:53" x14ac:dyDescent="0.25">
      <c r="F77" s="303"/>
      <c r="G77" s="303"/>
      <c r="H77" s="305"/>
      <c r="I77" s="305"/>
      <c r="J77" s="300"/>
      <c r="AB77" s="99"/>
      <c r="AD77" s="304"/>
      <c r="AE77" s="304"/>
      <c r="AF77" s="304"/>
      <c r="AG77" s="304"/>
      <c r="AZ77" s="99"/>
      <c r="BA77" s="99"/>
    </row>
    <row r="78" spans="1:53" x14ac:dyDescent="0.25">
      <c r="F78" s="303"/>
      <c r="G78" s="303"/>
      <c r="H78" s="306"/>
      <c r="I78" s="306"/>
      <c r="J78" s="307"/>
      <c r="AB78" s="99"/>
      <c r="AD78" s="304"/>
      <c r="AE78" s="304"/>
      <c r="AF78" s="308"/>
      <c r="AG78" s="308"/>
      <c r="AZ78" s="99"/>
      <c r="BA78" s="99"/>
    </row>
    <row r="79" spans="1:53" x14ac:dyDescent="0.25">
      <c r="F79" s="303"/>
      <c r="G79" s="303"/>
      <c r="H79" s="305"/>
      <c r="I79" s="306"/>
      <c r="J79" s="307"/>
      <c r="AB79" s="99"/>
      <c r="AD79" s="304"/>
      <c r="AE79" s="304"/>
      <c r="AF79" s="309"/>
      <c r="AG79" s="309"/>
      <c r="AH79" s="287"/>
      <c r="AZ79" s="99"/>
      <c r="BA79" s="99"/>
    </row>
    <row r="80" spans="1:53" x14ac:dyDescent="0.25">
      <c r="F80" s="303"/>
      <c r="G80" s="303"/>
      <c r="H80" s="306"/>
      <c r="I80" s="306"/>
      <c r="J80" s="300"/>
      <c r="AB80" s="99"/>
      <c r="AD80" s="304"/>
      <c r="AE80" s="304"/>
      <c r="AF80" s="308"/>
      <c r="AG80" s="309"/>
      <c r="AH80" s="287"/>
      <c r="AZ80" s="99"/>
      <c r="BA80" s="99"/>
    </row>
    <row r="81" spans="6:53" x14ac:dyDescent="0.25">
      <c r="F81" s="303"/>
      <c r="G81" s="303"/>
      <c r="H81" s="305"/>
      <c r="I81" s="305"/>
      <c r="J81" s="300"/>
      <c r="AB81" s="99"/>
      <c r="AD81" s="304"/>
      <c r="AE81" s="304"/>
      <c r="AF81" s="309"/>
      <c r="AG81" s="309"/>
      <c r="AZ81" s="99"/>
      <c r="BA81" s="99"/>
    </row>
    <row r="82" spans="6:53" x14ac:dyDescent="0.25">
      <c r="AB82" s="99"/>
      <c r="AD82" s="304"/>
      <c r="AE82" s="304"/>
      <c r="AF82" s="308"/>
      <c r="AG82" s="308"/>
      <c r="AZ82" s="99"/>
      <c r="BA82" s="99"/>
    </row>
    <row r="83" spans="6:53" x14ac:dyDescent="0.25">
      <c r="AB83" s="99"/>
      <c r="AZ83" s="99"/>
      <c r="BA83" s="99"/>
    </row>
    <row r="84" spans="6:53" x14ac:dyDescent="0.2">
      <c r="F84" s="298"/>
      <c r="G84" s="299"/>
      <c r="H84" s="299"/>
      <c r="I84" s="299"/>
      <c r="AB84" s="99"/>
      <c r="AZ84" s="99"/>
      <c r="BA84" s="99"/>
    </row>
    <row r="85" spans="6:53" x14ac:dyDescent="0.2">
      <c r="F85" s="298"/>
      <c r="G85" s="299"/>
      <c r="H85" s="299"/>
      <c r="I85" s="299"/>
      <c r="AB85" s="99"/>
      <c r="AD85" s="301"/>
      <c r="AE85" s="302"/>
      <c r="AF85" s="302"/>
      <c r="AG85" s="302"/>
      <c r="AZ85" s="99"/>
      <c r="BA85" s="99"/>
    </row>
    <row r="86" spans="6:53" x14ac:dyDescent="0.2">
      <c r="F86" s="299"/>
      <c r="G86" s="299"/>
      <c r="H86" s="299"/>
      <c r="I86" s="299"/>
      <c r="AB86" s="99"/>
      <c r="AD86" s="301"/>
      <c r="AE86" s="302"/>
      <c r="AF86" s="302"/>
      <c r="AG86" s="302"/>
      <c r="AZ86" s="99"/>
      <c r="BA86" s="99"/>
    </row>
    <row r="87" spans="6:53" x14ac:dyDescent="0.2">
      <c r="F87" s="303"/>
      <c r="G87" s="303"/>
      <c r="H87" s="299"/>
      <c r="I87" s="299"/>
      <c r="AB87" s="99"/>
      <c r="AD87" s="302"/>
      <c r="AE87" s="302"/>
      <c r="AF87" s="302"/>
      <c r="AG87" s="302"/>
      <c r="AZ87" s="99"/>
      <c r="BA87" s="99"/>
    </row>
    <row r="88" spans="6:53" x14ac:dyDescent="0.2">
      <c r="F88" s="299"/>
      <c r="G88" s="299"/>
      <c r="H88" s="299"/>
      <c r="I88" s="299"/>
      <c r="AB88" s="99"/>
      <c r="AD88" s="304"/>
      <c r="AE88" s="304"/>
      <c r="AF88" s="302"/>
      <c r="AG88" s="302"/>
      <c r="AZ88" s="99"/>
      <c r="BA88" s="99"/>
    </row>
    <row r="89" spans="6:53" x14ac:dyDescent="0.2">
      <c r="F89" s="303"/>
      <c r="G89" s="303"/>
      <c r="H89" s="303"/>
      <c r="I89" s="303"/>
      <c r="AB89" s="99"/>
      <c r="AD89" s="302"/>
      <c r="AE89" s="302"/>
      <c r="AF89" s="302"/>
      <c r="AG89" s="302"/>
      <c r="AZ89" s="99"/>
      <c r="BA89" s="99"/>
    </row>
    <row r="90" spans="6:53" x14ac:dyDescent="0.25">
      <c r="F90" s="303"/>
      <c r="G90" s="303"/>
      <c r="H90" s="305"/>
      <c r="I90" s="305"/>
      <c r="AB90" s="99"/>
      <c r="AD90" s="304"/>
      <c r="AE90" s="304"/>
      <c r="AF90" s="304"/>
      <c r="AG90" s="304"/>
      <c r="AZ90" s="99"/>
      <c r="BA90" s="99"/>
    </row>
    <row r="91" spans="6:53" x14ac:dyDescent="0.25">
      <c r="F91" s="303"/>
      <c r="G91" s="303"/>
      <c r="H91" s="306"/>
      <c r="I91" s="305"/>
      <c r="J91" s="287"/>
      <c r="AB91" s="99"/>
      <c r="AD91" s="304"/>
      <c r="AE91" s="304"/>
      <c r="AF91" s="308"/>
      <c r="AG91" s="308"/>
      <c r="AZ91" s="99"/>
      <c r="BA91" s="99"/>
    </row>
    <row r="92" spans="6:53" x14ac:dyDescent="0.25">
      <c r="F92" s="303"/>
      <c r="G92" s="303"/>
      <c r="H92" s="306"/>
      <c r="I92" s="305"/>
      <c r="J92" s="287"/>
      <c r="K92" s="287"/>
      <c r="AB92" s="99"/>
      <c r="AD92" s="304"/>
      <c r="AE92" s="304"/>
      <c r="AF92" s="309"/>
      <c r="AG92" s="308"/>
      <c r="AH92" s="287"/>
      <c r="AZ92" s="99"/>
      <c r="BA92" s="99"/>
    </row>
    <row r="93" spans="6:53" x14ac:dyDescent="0.25">
      <c r="F93" s="303"/>
      <c r="G93" s="303"/>
      <c r="H93" s="305"/>
      <c r="I93" s="306"/>
      <c r="AB93" s="99"/>
      <c r="AD93" s="304"/>
      <c r="AE93" s="304"/>
      <c r="AF93" s="309"/>
      <c r="AG93" s="308"/>
      <c r="AH93" s="287"/>
      <c r="AZ93" s="99"/>
      <c r="BA93" s="99"/>
    </row>
    <row r="94" spans="6:53" x14ac:dyDescent="0.25">
      <c r="F94" s="303"/>
      <c r="G94" s="303"/>
      <c r="H94" s="306"/>
      <c r="I94" s="306"/>
      <c r="AB94" s="99"/>
      <c r="AD94" s="304"/>
      <c r="AE94" s="304"/>
      <c r="AF94" s="308"/>
      <c r="AG94" s="309"/>
      <c r="AZ94" s="99"/>
      <c r="BA94" s="99"/>
    </row>
    <row r="95" spans="6:53" x14ac:dyDescent="0.25">
      <c r="F95" s="303"/>
      <c r="G95" s="303"/>
      <c r="H95" s="305"/>
      <c r="I95" s="305"/>
      <c r="AB95" s="99"/>
      <c r="AD95" s="304"/>
      <c r="AE95" s="304"/>
      <c r="AF95" s="309"/>
      <c r="AG95" s="309"/>
      <c r="AZ95" s="99"/>
      <c r="BA95" s="99"/>
    </row>
    <row r="96" spans="6:53" x14ac:dyDescent="0.25">
      <c r="AB96" s="99"/>
      <c r="AD96" s="304"/>
      <c r="AE96" s="304"/>
      <c r="AF96" s="308"/>
      <c r="AG96" s="308"/>
      <c r="AZ96" s="99"/>
      <c r="BA96" s="99"/>
    </row>
    <row r="97" spans="6:53" x14ac:dyDescent="0.25">
      <c r="AB97" s="99"/>
      <c r="AZ97" s="99"/>
      <c r="BA97" s="99"/>
    </row>
    <row r="98" spans="6:53" x14ac:dyDescent="0.2">
      <c r="F98" s="298"/>
      <c r="G98" s="299"/>
      <c r="H98" s="299"/>
      <c r="I98" s="299"/>
      <c r="AB98" s="99"/>
      <c r="AZ98" s="99"/>
      <c r="BA98" s="99"/>
    </row>
    <row r="99" spans="6:53" x14ac:dyDescent="0.2">
      <c r="F99" s="298"/>
      <c r="G99" s="299"/>
      <c r="H99" s="299"/>
      <c r="I99" s="299"/>
      <c r="AB99" s="99"/>
      <c r="AD99" s="301"/>
      <c r="AE99" s="302"/>
      <c r="AF99" s="302"/>
      <c r="AG99" s="302"/>
      <c r="AZ99" s="99"/>
      <c r="BA99" s="99"/>
    </row>
    <row r="100" spans="6:53" x14ac:dyDescent="0.2">
      <c r="F100" s="299"/>
      <c r="G100" s="299"/>
      <c r="H100" s="299"/>
      <c r="I100" s="299"/>
      <c r="AB100" s="99"/>
      <c r="AD100" s="301"/>
      <c r="AE100" s="302"/>
      <c r="AF100" s="302"/>
      <c r="AG100" s="302"/>
      <c r="AZ100" s="99"/>
      <c r="BA100" s="99"/>
    </row>
    <row r="101" spans="6:53" x14ac:dyDescent="0.2">
      <c r="F101" s="303"/>
      <c r="G101" s="303"/>
      <c r="H101" s="299"/>
      <c r="I101" s="299"/>
      <c r="AB101" s="99"/>
      <c r="AD101" s="302"/>
      <c r="AE101" s="302"/>
      <c r="AF101" s="302"/>
      <c r="AG101" s="302"/>
      <c r="AZ101" s="99"/>
      <c r="BA101" s="99"/>
    </row>
    <row r="102" spans="6:53" x14ac:dyDescent="0.2">
      <c r="F102" s="299"/>
      <c r="G102" s="299"/>
      <c r="H102" s="299"/>
      <c r="I102" s="299"/>
      <c r="AB102" s="99"/>
      <c r="AD102" s="304"/>
      <c r="AE102" s="304"/>
      <c r="AF102" s="302"/>
      <c r="AG102" s="302"/>
      <c r="AZ102" s="99"/>
      <c r="BA102" s="99"/>
    </row>
    <row r="103" spans="6:53" x14ac:dyDescent="0.2">
      <c r="F103" s="303"/>
      <c r="G103" s="303"/>
      <c r="H103" s="303"/>
      <c r="I103" s="303"/>
      <c r="AB103" s="99"/>
      <c r="AD103" s="302"/>
      <c r="AE103" s="302"/>
      <c r="AF103" s="302"/>
      <c r="AG103" s="302"/>
      <c r="AZ103" s="99"/>
      <c r="BA103" s="99"/>
    </row>
    <row r="104" spans="6:53" x14ac:dyDescent="0.25">
      <c r="F104" s="303"/>
      <c r="G104" s="303"/>
      <c r="H104" s="306"/>
      <c r="I104" s="305"/>
      <c r="AB104" s="99"/>
      <c r="AD104" s="304"/>
      <c r="AE104" s="304"/>
      <c r="AF104" s="304"/>
      <c r="AG104" s="304"/>
      <c r="AZ104" s="99"/>
      <c r="BA104" s="99"/>
    </row>
    <row r="105" spans="6:53" x14ac:dyDescent="0.25">
      <c r="F105" s="303"/>
      <c r="G105" s="303"/>
      <c r="H105" s="306"/>
      <c r="I105" s="306"/>
      <c r="J105" s="287"/>
      <c r="AB105" s="99"/>
      <c r="AD105" s="304"/>
      <c r="AE105" s="304"/>
      <c r="AF105" s="309"/>
      <c r="AG105" s="308"/>
      <c r="AZ105" s="99"/>
      <c r="BA105" s="99"/>
    </row>
    <row r="106" spans="6:53" x14ac:dyDescent="0.25">
      <c r="F106" s="303"/>
      <c r="G106" s="303"/>
      <c r="H106" s="306"/>
      <c r="I106" s="306"/>
      <c r="J106" s="287"/>
      <c r="AB106" s="99"/>
      <c r="AD106" s="304"/>
      <c r="AE106" s="304"/>
      <c r="AF106" s="309"/>
      <c r="AG106" s="309"/>
      <c r="AZ106" s="99"/>
      <c r="BA106" s="99"/>
    </row>
    <row r="107" spans="6:53" x14ac:dyDescent="0.25">
      <c r="F107" s="303"/>
      <c r="G107" s="303"/>
      <c r="H107" s="305"/>
      <c r="I107" s="306"/>
      <c r="AB107" s="99"/>
      <c r="AD107" s="304"/>
      <c r="AE107" s="304"/>
      <c r="AF107" s="308"/>
      <c r="AG107" s="309"/>
      <c r="AZ107" s="99"/>
      <c r="BA107" s="99"/>
    </row>
    <row r="108" spans="6:53" x14ac:dyDescent="0.25">
      <c r="F108" s="303"/>
      <c r="G108" s="303"/>
      <c r="H108" s="306"/>
      <c r="I108" s="306"/>
      <c r="AB108" s="99"/>
      <c r="AD108" s="304"/>
      <c r="AE108" s="304"/>
      <c r="AF108" s="309"/>
      <c r="AG108" s="308"/>
      <c r="AH108" s="287"/>
      <c r="AZ108" s="99"/>
      <c r="BA108" s="99"/>
    </row>
    <row r="109" spans="6:53" x14ac:dyDescent="0.25">
      <c r="F109" s="303"/>
      <c r="G109" s="303"/>
      <c r="H109" s="305"/>
      <c r="I109" s="305"/>
      <c r="AB109" s="99"/>
      <c r="AD109" s="304"/>
      <c r="AE109" s="304"/>
      <c r="AF109" s="308"/>
      <c r="AG109" s="309"/>
      <c r="AH109" s="287"/>
      <c r="AZ109" s="99"/>
      <c r="BA109" s="99"/>
    </row>
    <row r="110" spans="6:53" x14ac:dyDescent="0.2">
      <c r="F110" s="298"/>
      <c r="G110" s="299"/>
      <c r="H110" s="306"/>
      <c r="I110" s="299"/>
      <c r="AB110" s="99"/>
      <c r="AD110" s="304"/>
      <c r="AE110" s="304"/>
      <c r="AF110" s="309"/>
      <c r="AG110" s="309"/>
      <c r="AZ110" s="99"/>
      <c r="BA110" s="99"/>
    </row>
    <row r="111" spans="6:53" x14ac:dyDescent="0.25">
      <c r="AB111" s="99"/>
      <c r="AD111" s="304"/>
      <c r="AE111" s="304"/>
      <c r="AF111" s="309"/>
      <c r="AG111" s="308"/>
      <c r="AZ111" s="99"/>
      <c r="BA111" s="99"/>
    </row>
    <row r="112" spans="6:53" x14ac:dyDescent="0.25">
      <c r="AB112" s="99"/>
      <c r="AZ112" s="99"/>
      <c r="BA112" s="99"/>
    </row>
    <row r="113" spans="6:52" x14ac:dyDescent="0.2">
      <c r="F113" s="298"/>
      <c r="G113" s="299"/>
      <c r="H113" s="299"/>
      <c r="I113" s="299"/>
      <c r="AZ113" s="111"/>
    </row>
    <row r="114" spans="6:52" x14ac:dyDescent="0.2">
      <c r="F114" s="298"/>
      <c r="G114" s="299"/>
      <c r="H114" s="299"/>
      <c r="I114" s="299"/>
      <c r="AD114" s="301"/>
      <c r="AE114" s="302"/>
      <c r="AF114" s="302"/>
      <c r="AG114" s="302"/>
      <c r="AZ114" s="111"/>
    </row>
    <row r="115" spans="6:52" x14ac:dyDescent="0.2">
      <c r="F115" s="299"/>
      <c r="G115" s="299"/>
      <c r="H115" s="299"/>
      <c r="I115" s="299"/>
      <c r="AD115" s="301"/>
      <c r="AE115" s="302"/>
      <c r="AF115" s="302"/>
      <c r="AG115" s="302"/>
      <c r="AZ115" s="111"/>
    </row>
    <row r="116" spans="6:52" x14ac:dyDescent="0.2">
      <c r="F116" s="303"/>
      <c r="G116" s="303"/>
      <c r="H116" s="299"/>
      <c r="I116" s="299"/>
      <c r="AD116" s="302"/>
      <c r="AE116" s="302"/>
      <c r="AF116" s="302"/>
      <c r="AG116" s="302"/>
      <c r="AZ116" s="111"/>
    </row>
    <row r="117" spans="6:52" x14ac:dyDescent="0.2">
      <c r="F117" s="299"/>
      <c r="G117" s="299"/>
      <c r="H117" s="299"/>
      <c r="I117" s="299"/>
      <c r="AD117" s="304"/>
      <c r="AE117" s="304"/>
      <c r="AF117" s="302"/>
      <c r="AG117" s="302"/>
      <c r="AZ117" s="111"/>
    </row>
    <row r="118" spans="6:52" x14ac:dyDescent="0.2">
      <c r="F118" s="310"/>
      <c r="G118" s="310"/>
      <c r="H118" s="310"/>
      <c r="I118" s="310"/>
      <c r="AD118" s="302"/>
      <c r="AE118" s="302"/>
      <c r="AF118" s="302"/>
      <c r="AG118" s="302"/>
      <c r="AZ118" s="111"/>
    </row>
    <row r="119" spans="6:52" x14ac:dyDescent="0.25">
      <c r="F119" s="310"/>
      <c r="G119" s="310"/>
      <c r="H119" s="311"/>
      <c r="I119" s="312"/>
      <c r="AD119" s="313"/>
      <c r="AE119" s="313"/>
      <c r="AF119" s="313"/>
      <c r="AG119" s="313"/>
      <c r="AZ119" s="111"/>
    </row>
    <row r="120" spans="6:52" x14ac:dyDescent="0.25">
      <c r="F120" s="303"/>
      <c r="G120" s="303"/>
      <c r="H120" s="306"/>
      <c r="I120" s="306"/>
      <c r="AD120" s="313"/>
      <c r="AE120" s="313"/>
      <c r="AF120" s="314"/>
      <c r="AG120" s="315"/>
      <c r="AZ120" s="111"/>
    </row>
    <row r="121" spans="6:52" x14ac:dyDescent="0.25">
      <c r="F121" s="303"/>
      <c r="G121" s="303"/>
      <c r="H121" s="306"/>
      <c r="I121" s="306"/>
      <c r="J121" s="287"/>
      <c r="AD121" s="304"/>
      <c r="AE121" s="304"/>
      <c r="AF121" s="308"/>
      <c r="AG121" s="309"/>
      <c r="AZ121" s="111"/>
    </row>
    <row r="122" spans="6:52" x14ac:dyDescent="0.25">
      <c r="F122" s="303"/>
      <c r="G122" s="303"/>
      <c r="H122" s="305"/>
      <c r="I122" s="306"/>
      <c r="J122" s="287"/>
      <c r="AD122" s="304"/>
      <c r="AE122" s="304"/>
      <c r="AF122" s="308"/>
      <c r="AG122" s="309"/>
      <c r="AH122" s="287"/>
      <c r="AZ122" s="111"/>
    </row>
    <row r="123" spans="6:52" x14ac:dyDescent="0.25">
      <c r="F123" s="310"/>
      <c r="G123" s="310"/>
      <c r="H123" s="311"/>
      <c r="I123" s="311"/>
      <c r="AD123" s="313"/>
      <c r="AE123" s="313"/>
      <c r="AF123" s="315"/>
      <c r="AG123" s="314"/>
      <c r="AZ123" s="111"/>
    </row>
    <row r="124" spans="6:52" x14ac:dyDescent="0.25">
      <c r="F124" s="310"/>
      <c r="G124" s="310"/>
      <c r="H124" s="312"/>
      <c r="I124" s="312"/>
      <c r="AD124" s="313"/>
      <c r="AE124" s="313"/>
      <c r="AF124" s="314"/>
      <c r="AG124" s="315"/>
      <c r="AZ124" s="111"/>
    </row>
    <row r="125" spans="6:52" x14ac:dyDescent="0.25">
      <c r="AZ125" s="111"/>
    </row>
    <row r="126" spans="6:52" x14ac:dyDescent="0.25">
      <c r="AZ126" s="111"/>
    </row>
    <row r="127" spans="6:52" x14ac:dyDescent="0.2">
      <c r="F127" s="298"/>
      <c r="G127" s="299"/>
      <c r="H127" s="299"/>
      <c r="I127" s="299"/>
      <c r="AD127" s="301"/>
      <c r="AE127" s="302"/>
      <c r="AF127" s="302"/>
      <c r="AG127" s="302"/>
      <c r="AZ127" s="111"/>
    </row>
    <row r="128" spans="6:52" x14ac:dyDescent="0.2">
      <c r="F128" s="298"/>
      <c r="G128" s="299"/>
      <c r="H128" s="299"/>
      <c r="I128" s="299"/>
      <c r="AD128" s="301"/>
      <c r="AE128" s="302"/>
      <c r="AF128" s="302"/>
      <c r="AG128" s="302"/>
      <c r="AZ128" s="111"/>
    </row>
    <row r="129" spans="6:52" x14ac:dyDescent="0.2">
      <c r="F129" s="299"/>
      <c r="G129" s="299"/>
      <c r="H129" s="299"/>
      <c r="I129" s="299"/>
      <c r="AD129" s="302"/>
      <c r="AE129" s="302"/>
      <c r="AF129" s="302"/>
      <c r="AG129" s="302"/>
      <c r="AZ129" s="111"/>
    </row>
    <row r="130" spans="6:52" x14ac:dyDescent="0.2">
      <c r="F130" s="303"/>
      <c r="G130" s="303"/>
      <c r="H130" s="299"/>
      <c r="I130" s="299"/>
      <c r="AD130" s="304"/>
      <c r="AE130" s="304"/>
      <c r="AF130" s="302"/>
      <c r="AG130" s="302"/>
      <c r="AZ130" s="111"/>
    </row>
    <row r="131" spans="6:52" x14ac:dyDescent="0.2">
      <c r="F131" s="299"/>
      <c r="G131" s="299"/>
      <c r="H131" s="299"/>
      <c r="I131" s="299"/>
      <c r="AD131" s="302"/>
      <c r="AE131" s="302"/>
      <c r="AF131" s="302"/>
      <c r="AG131" s="302"/>
      <c r="AZ131" s="111"/>
    </row>
    <row r="132" spans="6:52" x14ac:dyDescent="0.25">
      <c r="F132" s="310"/>
      <c r="G132" s="310"/>
      <c r="H132" s="310"/>
      <c r="I132" s="310"/>
      <c r="AD132" s="313"/>
      <c r="AE132" s="313"/>
      <c r="AF132" s="313"/>
      <c r="AG132" s="313"/>
      <c r="AZ132" s="111"/>
    </row>
    <row r="133" spans="6:52" x14ac:dyDescent="0.25">
      <c r="F133" s="310"/>
      <c r="G133" s="310"/>
      <c r="H133" s="311"/>
      <c r="I133" s="312"/>
      <c r="AD133" s="313"/>
      <c r="AE133" s="313"/>
      <c r="AF133" s="314"/>
      <c r="AG133" s="315"/>
      <c r="AZ133" s="111"/>
    </row>
    <row r="134" spans="6:52" x14ac:dyDescent="0.25">
      <c r="F134" s="303"/>
      <c r="G134" s="303"/>
      <c r="H134" s="305"/>
      <c r="I134" s="306"/>
      <c r="AD134" s="304"/>
      <c r="AE134" s="304"/>
      <c r="AF134" s="308"/>
      <c r="AG134" s="309"/>
      <c r="AZ134" s="111"/>
    </row>
    <row r="135" spans="6:52" x14ac:dyDescent="0.25">
      <c r="F135" s="303"/>
      <c r="G135" s="303"/>
      <c r="H135" s="306"/>
      <c r="I135" s="305"/>
      <c r="J135" s="287"/>
      <c r="AD135" s="304"/>
      <c r="AE135" s="304"/>
      <c r="AF135" s="309"/>
      <c r="AG135" s="308"/>
      <c r="AH135" s="287"/>
      <c r="AZ135" s="111"/>
    </row>
    <row r="136" spans="6:52" x14ac:dyDescent="0.25">
      <c r="F136" s="310"/>
      <c r="G136" s="310"/>
      <c r="H136" s="311"/>
      <c r="I136" s="311"/>
      <c r="AD136" s="313"/>
      <c r="AE136" s="313"/>
      <c r="AF136" s="314"/>
      <c r="AG136" s="314"/>
      <c r="AZ136" s="111"/>
    </row>
    <row r="137" spans="6:52" x14ac:dyDescent="0.25">
      <c r="F137" s="310"/>
      <c r="G137" s="310"/>
      <c r="H137" s="312"/>
      <c r="I137" s="312"/>
      <c r="J137" s="287"/>
      <c r="AD137" s="313"/>
      <c r="AE137" s="313"/>
      <c r="AF137" s="314"/>
      <c r="AG137" s="315"/>
      <c r="AH137" s="287"/>
      <c r="AZ137" s="111"/>
    </row>
    <row r="138" spans="6:52" x14ac:dyDescent="0.25">
      <c r="AZ138" s="111"/>
    </row>
    <row r="139" spans="6:52" x14ac:dyDescent="0.25">
      <c r="AZ139" s="111"/>
    </row>
    <row r="140" spans="6:52" x14ac:dyDescent="0.2">
      <c r="F140" s="298"/>
      <c r="G140" s="299"/>
      <c r="H140" s="299"/>
      <c r="I140" s="299"/>
      <c r="AD140" s="301"/>
      <c r="AE140" s="302"/>
      <c r="AF140" s="302"/>
      <c r="AG140" s="302"/>
      <c r="AZ140" s="111"/>
    </row>
    <row r="141" spans="6:52" x14ac:dyDescent="0.2">
      <c r="F141" s="298"/>
      <c r="G141" s="299"/>
      <c r="H141" s="299"/>
      <c r="I141" s="299"/>
      <c r="AD141" s="301"/>
      <c r="AE141" s="302"/>
      <c r="AF141" s="302"/>
      <c r="AG141" s="302"/>
      <c r="AZ141" s="111"/>
    </row>
    <row r="142" spans="6:52" x14ac:dyDescent="0.2">
      <c r="F142" s="299"/>
      <c r="G142" s="299"/>
      <c r="H142" s="299"/>
      <c r="I142" s="299"/>
      <c r="AD142" s="302"/>
      <c r="AE142" s="302"/>
      <c r="AF142" s="302"/>
      <c r="AG142" s="302"/>
      <c r="AZ142" s="111"/>
    </row>
    <row r="143" spans="6:52" x14ac:dyDescent="0.2">
      <c r="F143" s="303"/>
      <c r="G143" s="303"/>
      <c r="H143" s="299"/>
      <c r="I143" s="299"/>
      <c r="AD143" s="304"/>
      <c r="AE143" s="304"/>
      <c r="AF143" s="302"/>
      <c r="AG143" s="302"/>
      <c r="AZ143" s="111"/>
    </row>
    <row r="144" spans="6:52" x14ac:dyDescent="0.2">
      <c r="F144" s="299"/>
      <c r="G144" s="299"/>
      <c r="H144" s="299"/>
      <c r="I144" s="299"/>
      <c r="AD144" s="302"/>
      <c r="AE144" s="302"/>
      <c r="AF144" s="302"/>
      <c r="AG144" s="302"/>
      <c r="AZ144" s="111"/>
    </row>
    <row r="145" spans="6:52" x14ac:dyDescent="0.25">
      <c r="F145" s="310"/>
      <c r="G145" s="310"/>
      <c r="H145" s="310"/>
      <c r="I145" s="310"/>
      <c r="AD145" s="313"/>
      <c r="AE145" s="313"/>
      <c r="AF145" s="313"/>
      <c r="AG145" s="313"/>
      <c r="AZ145" s="111"/>
    </row>
    <row r="146" spans="6:52" x14ac:dyDescent="0.25">
      <c r="F146" s="310"/>
      <c r="G146" s="310"/>
      <c r="H146" s="311"/>
      <c r="I146" s="312"/>
      <c r="AD146" s="313"/>
      <c r="AE146" s="313"/>
      <c r="AF146" s="314"/>
      <c r="AG146" s="315"/>
      <c r="AZ146" s="111"/>
    </row>
    <row r="147" spans="6:52" x14ac:dyDescent="0.25">
      <c r="F147" s="303"/>
      <c r="G147" s="303"/>
      <c r="H147" s="306"/>
      <c r="I147" s="306"/>
      <c r="AD147" s="304"/>
      <c r="AE147" s="304"/>
      <c r="AF147" s="309"/>
      <c r="AG147" s="309"/>
      <c r="AZ147" s="111"/>
    </row>
    <row r="148" spans="6:52" x14ac:dyDescent="0.25">
      <c r="F148" s="303"/>
      <c r="G148" s="303"/>
      <c r="H148" s="305"/>
      <c r="I148" s="306"/>
      <c r="AD148" s="304"/>
      <c r="AE148" s="304"/>
      <c r="AF148" s="308"/>
      <c r="AG148" s="309"/>
      <c r="AZ148" s="111"/>
    </row>
    <row r="149" spans="6:52" x14ac:dyDescent="0.25">
      <c r="F149" s="303"/>
      <c r="G149" s="303"/>
      <c r="H149" s="305"/>
      <c r="I149" s="306"/>
      <c r="AD149" s="304"/>
      <c r="AE149" s="304"/>
      <c r="AF149" s="309"/>
      <c r="AG149" s="308"/>
      <c r="AZ149" s="111"/>
    </row>
    <row r="150" spans="6:52" x14ac:dyDescent="0.25">
      <c r="F150" s="303"/>
      <c r="G150" s="303"/>
      <c r="H150" s="306"/>
      <c r="I150" s="305"/>
      <c r="AD150" s="313"/>
      <c r="AE150" s="313"/>
      <c r="AF150" s="314"/>
      <c r="AG150" s="314"/>
      <c r="AZ150" s="111"/>
    </row>
    <row r="151" spans="6:52" x14ac:dyDescent="0.25">
      <c r="F151" s="310"/>
      <c r="G151" s="310"/>
      <c r="H151" s="311"/>
      <c r="I151" s="311"/>
      <c r="AD151" s="313"/>
      <c r="AE151" s="313"/>
      <c r="AF151" s="314"/>
      <c r="AG151" s="315"/>
      <c r="AH151" s="287"/>
      <c r="AZ151" s="111"/>
    </row>
    <row r="152" spans="6:52" x14ac:dyDescent="0.25">
      <c r="F152" s="310"/>
      <c r="G152" s="310"/>
      <c r="H152" s="311"/>
      <c r="I152" s="312"/>
      <c r="J152" s="287"/>
      <c r="AZ152" s="111"/>
    </row>
    <row r="153" spans="6:52" x14ac:dyDescent="0.25">
      <c r="AZ153" s="111"/>
    </row>
    <row r="154" spans="6:52" x14ac:dyDescent="0.2">
      <c r="AD154" s="301"/>
      <c r="AE154" s="302"/>
      <c r="AF154" s="302"/>
      <c r="AG154" s="302"/>
      <c r="AZ154" s="111"/>
    </row>
    <row r="155" spans="6:52" ht="12.75" x14ac:dyDescent="0.2">
      <c r="F155" s="316"/>
      <c r="G155" s="317"/>
      <c r="H155" s="317"/>
      <c r="I155" s="317"/>
      <c r="AD155" s="301"/>
      <c r="AE155" s="302"/>
      <c r="AF155" s="302"/>
      <c r="AG155" s="302"/>
      <c r="AZ155" s="111"/>
    </row>
    <row r="156" spans="6:52" ht="15.75" x14ac:dyDescent="0.25">
      <c r="F156" s="318"/>
      <c r="G156" s="317"/>
      <c r="H156" s="317"/>
      <c r="I156" s="317"/>
      <c r="AD156" s="302"/>
      <c r="AE156" s="302"/>
      <c r="AF156" s="302"/>
      <c r="AG156" s="302"/>
      <c r="AZ156" s="111"/>
    </row>
    <row r="157" spans="6:52" x14ac:dyDescent="0.2">
      <c r="F157" s="317"/>
      <c r="G157" s="317"/>
      <c r="H157" s="317"/>
      <c r="I157" s="317"/>
      <c r="AD157" s="304"/>
      <c r="AE157" s="304"/>
      <c r="AF157" s="302"/>
      <c r="AG157" s="302"/>
      <c r="AZ157" s="111"/>
    </row>
    <row r="158" spans="6:52" x14ac:dyDescent="0.2">
      <c r="F158" s="319"/>
      <c r="G158" s="319"/>
      <c r="H158" s="317"/>
      <c r="I158" s="317"/>
      <c r="AD158" s="302"/>
      <c r="AE158" s="302"/>
      <c r="AF158" s="302"/>
      <c r="AG158" s="302"/>
      <c r="AZ158" s="111"/>
    </row>
    <row r="159" spans="6:52" x14ac:dyDescent="0.2">
      <c r="F159" s="317"/>
      <c r="G159" s="317"/>
      <c r="H159" s="317"/>
      <c r="I159" s="317"/>
      <c r="AD159" s="313"/>
      <c r="AE159" s="313"/>
      <c r="AF159" s="313"/>
      <c r="AG159" s="313"/>
      <c r="AZ159" s="111"/>
    </row>
    <row r="160" spans="6:52" ht="12" x14ac:dyDescent="0.25">
      <c r="F160" s="320"/>
      <c r="G160" s="320"/>
      <c r="H160" s="320"/>
      <c r="I160" s="320"/>
      <c r="AD160" s="313"/>
      <c r="AE160" s="313"/>
      <c r="AF160" s="314"/>
      <c r="AG160" s="315"/>
      <c r="AZ160" s="111"/>
    </row>
    <row r="161" spans="6:52" ht="12" x14ac:dyDescent="0.25">
      <c r="F161" s="320"/>
      <c r="G161" s="320"/>
      <c r="H161" s="321"/>
      <c r="I161" s="322"/>
      <c r="AD161" s="304"/>
      <c r="AE161" s="304"/>
      <c r="AF161" s="309"/>
      <c r="AG161" s="309"/>
      <c r="AZ161" s="111"/>
    </row>
    <row r="162" spans="6:52" ht="12" x14ac:dyDescent="0.25">
      <c r="F162" s="323"/>
      <c r="G162" s="323"/>
      <c r="H162" s="324"/>
      <c r="I162" s="324"/>
      <c r="AD162" s="304"/>
      <c r="AE162" s="304"/>
      <c r="AF162" s="308"/>
      <c r="AG162" s="325"/>
      <c r="AZ162" s="111"/>
    </row>
    <row r="163" spans="6:52" ht="12" x14ac:dyDescent="0.25">
      <c r="F163" s="323"/>
      <c r="G163" s="323"/>
      <c r="H163" s="326"/>
      <c r="I163" s="324"/>
      <c r="AD163" s="304"/>
      <c r="AE163" s="304"/>
      <c r="AF163" s="308"/>
      <c r="AG163" s="309"/>
      <c r="AZ163" s="111"/>
    </row>
    <row r="164" spans="6:52" ht="12" x14ac:dyDescent="0.25">
      <c r="F164" s="323"/>
      <c r="G164" s="323"/>
      <c r="H164" s="324"/>
      <c r="I164" s="326"/>
      <c r="AD164" s="304"/>
      <c r="AE164" s="304"/>
      <c r="AF164" s="309"/>
      <c r="AG164" s="309"/>
      <c r="AZ164" s="111"/>
    </row>
    <row r="165" spans="6:52" ht="12" x14ac:dyDescent="0.25">
      <c r="F165" s="320"/>
      <c r="G165" s="320"/>
      <c r="H165" s="321"/>
      <c r="I165" s="321"/>
      <c r="AD165" s="313"/>
      <c r="AE165" s="313"/>
      <c r="AF165" s="314"/>
      <c r="AG165" s="314"/>
      <c r="AZ165" s="111"/>
    </row>
    <row r="166" spans="6:52" ht="12" x14ac:dyDescent="0.25">
      <c r="F166" s="320"/>
      <c r="G166" s="320"/>
      <c r="H166" s="321"/>
      <c r="I166" s="322"/>
      <c r="AD166" s="313"/>
      <c r="AE166" s="313"/>
      <c r="AF166" s="314"/>
      <c r="AG166" s="315"/>
      <c r="AH166" s="287"/>
      <c r="AZ166" s="111"/>
    </row>
    <row r="167" spans="6:52" x14ac:dyDescent="0.25">
      <c r="F167" s="313"/>
      <c r="G167" s="313"/>
      <c r="H167" s="327"/>
      <c r="I167" s="328"/>
      <c r="J167" s="287"/>
      <c r="AZ167" s="111"/>
    </row>
    <row r="168" spans="6:52" x14ac:dyDescent="0.25">
      <c r="AZ168" s="111"/>
    </row>
    <row r="169" spans="6:52" x14ac:dyDescent="0.2">
      <c r="AD169" s="301"/>
      <c r="AE169" s="302"/>
      <c r="AF169" s="302"/>
      <c r="AG169" s="302"/>
      <c r="AZ169" s="111"/>
    </row>
    <row r="170" spans="6:52" x14ac:dyDescent="0.2">
      <c r="F170" s="301"/>
      <c r="G170" s="302"/>
      <c r="H170" s="302"/>
      <c r="I170" s="302"/>
      <c r="AD170" s="301"/>
      <c r="AE170" s="302"/>
      <c r="AF170" s="302"/>
      <c r="AG170" s="302"/>
      <c r="AZ170" s="111"/>
    </row>
    <row r="171" spans="6:52" x14ac:dyDescent="0.2">
      <c r="F171" s="301"/>
      <c r="G171" s="302"/>
      <c r="H171" s="302"/>
      <c r="I171" s="302"/>
      <c r="AD171" s="302"/>
      <c r="AE171" s="302"/>
      <c r="AF171" s="302"/>
      <c r="AG171" s="302"/>
      <c r="AZ171" s="111"/>
    </row>
    <row r="172" spans="6:52" x14ac:dyDescent="0.2">
      <c r="F172" s="302"/>
      <c r="G172" s="302"/>
      <c r="H172" s="302"/>
      <c r="I172" s="302"/>
      <c r="AD172" s="304"/>
      <c r="AE172" s="304"/>
      <c r="AF172" s="302"/>
      <c r="AG172" s="302"/>
      <c r="AZ172" s="111"/>
    </row>
    <row r="173" spans="6:52" x14ac:dyDescent="0.2">
      <c r="F173" s="304"/>
      <c r="G173" s="304"/>
      <c r="H173" s="302"/>
      <c r="I173" s="302"/>
      <c r="AD173" s="302"/>
      <c r="AE173" s="302"/>
      <c r="AF173" s="302"/>
      <c r="AG173" s="302"/>
      <c r="AZ173" s="111"/>
    </row>
    <row r="174" spans="6:52" x14ac:dyDescent="0.2">
      <c r="F174" s="302"/>
      <c r="G174" s="302"/>
      <c r="H174" s="302"/>
      <c r="I174" s="302"/>
      <c r="AD174" s="313"/>
      <c r="AE174" s="313"/>
      <c r="AF174" s="313"/>
      <c r="AG174" s="313"/>
      <c r="AH174" s="287"/>
      <c r="AZ174" s="111"/>
    </row>
    <row r="175" spans="6:52" x14ac:dyDescent="0.25">
      <c r="F175" s="313"/>
      <c r="G175" s="313"/>
      <c r="H175" s="313"/>
      <c r="I175" s="313"/>
      <c r="J175" s="287"/>
      <c r="AZ175" s="111"/>
    </row>
    <row r="176" spans="6:52" x14ac:dyDescent="0.25">
      <c r="AZ176" s="111"/>
    </row>
    <row r="177" spans="6:52" x14ac:dyDescent="0.2">
      <c r="AD177" s="301"/>
      <c r="AE177" s="302"/>
      <c r="AF177" s="302"/>
      <c r="AG177" s="302"/>
      <c r="AZ177" s="111"/>
    </row>
    <row r="178" spans="6:52" x14ac:dyDescent="0.2">
      <c r="F178" s="301"/>
      <c r="G178" s="302"/>
      <c r="H178" s="302"/>
      <c r="I178" s="302"/>
      <c r="AD178" s="301"/>
      <c r="AE178" s="302"/>
      <c r="AF178" s="302"/>
      <c r="AG178" s="302"/>
      <c r="AZ178" s="111"/>
    </row>
    <row r="179" spans="6:52" x14ac:dyDescent="0.2">
      <c r="F179" s="301"/>
      <c r="G179" s="302"/>
      <c r="H179" s="302"/>
      <c r="I179" s="302"/>
      <c r="AD179" s="302"/>
      <c r="AE179" s="302"/>
      <c r="AF179" s="302"/>
      <c r="AG179" s="302"/>
      <c r="AZ179" s="111"/>
    </row>
    <row r="180" spans="6:52" x14ac:dyDescent="0.2">
      <c r="F180" s="302"/>
      <c r="G180" s="302"/>
      <c r="H180" s="302"/>
      <c r="I180" s="302"/>
      <c r="AD180" s="304"/>
      <c r="AE180" s="304"/>
      <c r="AF180" s="302"/>
      <c r="AG180" s="302"/>
      <c r="AZ180" s="111"/>
    </row>
    <row r="181" spans="6:52" x14ac:dyDescent="0.2">
      <c r="F181" s="304"/>
      <c r="G181" s="304"/>
      <c r="H181" s="302"/>
      <c r="I181" s="302"/>
      <c r="AD181" s="302"/>
      <c r="AE181" s="302"/>
      <c r="AF181" s="302"/>
      <c r="AG181" s="302"/>
      <c r="AZ181" s="111"/>
    </row>
    <row r="182" spans="6:52" x14ac:dyDescent="0.2">
      <c r="F182" s="302"/>
      <c r="G182" s="302"/>
      <c r="H182" s="302"/>
      <c r="I182" s="302"/>
      <c r="AD182" s="313"/>
      <c r="AE182" s="313"/>
      <c r="AF182" s="313"/>
      <c r="AG182" s="313"/>
      <c r="AH182" s="287"/>
      <c r="AZ182" s="111"/>
    </row>
    <row r="183" spans="6:52" x14ac:dyDescent="0.25">
      <c r="F183" s="313"/>
      <c r="G183" s="313"/>
      <c r="H183" s="313"/>
      <c r="I183" s="313"/>
      <c r="J183" s="287"/>
      <c r="AZ183" s="111"/>
    </row>
    <row r="184" spans="6:52" x14ac:dyDescent="0.25">
      <c r="AZ184" s="111"/>
    </row>
    <row r="185" spans="6:52" x14ac:dyDescent="0.2">
      <c r="AD185" s="301"/>
      <c r="AE185" s="302"/>
      <c r="AF185" s="302"/>
      <c r="AG185" s="302"/>
      <c r="AZ185" s="111"/>
    </row>
    <row r="186" spans="6:52" ht="12.75" x14ac:dyDescent="0.2">
      <c r="F186" s="329"/>
      <c r="G186" s="299"/>
      <c r="H186" s="299"/>
      <c r="I186" s="299"/>
      <c r="J186" s="300"/>
      <c r="AD186" s="301"/>
      <c r="AE186" s="302"/>
      <c r="AF186" s="302"/>
      <c r="AG186" s="302"/>
      <c r="AZ186" s="111"/>
    </row>
    <row r="187" spans="6:52" ht="15.75" x14ac:dyDescent="0.25">
      <c r="F187" s="330"/>
      <c r="G187" s="299"/>
      <c r="H187" s="299"/>
      <c r="I187" s="299"/>
      <c r="J187" s="300"/>
      <c r="AD187" s="302"/>
      <c r="AE187" s="302"/>
      <c r="AF187" s="302"/>
      <c r="AG187" s="302"/>
      <c r="AZ187" s="111"/>
    </row>
    <row r="188" spans="6:52" x14ac:dyDescent="0.2">
      <c r="F188" s="299"/>
      <c r="G188" s="299"/>
      <c r="H188" s="299"/>
      <c r="I188" s="299"/>
      <c r="J188" s="300"/>
      <c r="AD188" s="304"/>
      <c r="AE188" s="304"/>
      <c r="AF188" s="302"/>
      <c r="AG188" s="302"/>
      <c r="AZ188" s="111"/>
    </row>
    <row r="189" spans="6:52" x14ac:dyDescent="0.2">
      <c r="F189" s="303"/>
      <c r="G189" s="303"/>
      <c r="H189" s="299"/>
      <c r="I189" s="299"/>
      <c r="J189" s="300"/>
      <c r="AD189" s="302"/>
      <c r="AE189" s="302"/>
      <c r="AF189" s="302"/>
      <c r="AG189" s="302"/>
      <c r="AZ189" s="111"/>
    </row>
    <row r="190" spans="6:52" x14ac:dyDescent="0.2">
      <c r="F190" s="299"/>
      <c r="G190" s="299"/>
      <c r="H190" s="299"/>
      <c r="I190" s="299"/>
      <c r="J190" s="300"/>
      <c r="AD190" s="313"/>
      <c r="AE190" s="313"/>
      <c r="AF190" s="313"/>
      <c r="AG190" s="313"/>
      <c r="AZ190" s="111"/>
    </row>
    <row r="191" spans="6:52" ht="12" x14ac:dyDescent="0.25">
      <c r="F191" s="331"/>
      <c r="G191" s="331"/>
      <c r="H191" s="331"/>
      <c r="I191" s="331"/>
      <c r="J191" s="300"/>
      <c r="AD191" s="313"/>
      <c r="AE191" s="313"/>
      <c r="AF191" s="314"/>
      <c r="AG191" s="315"/>
      <c r="AZ191" s="111"/>
    </row>
    <row r="192" spans="6:52" ht="12" x14ac:dyDescent="0.25">
      <c r="F192" s="331"/>
      <c r="G192" s="331"/>
      <c r="H192" s="332"/>
      <c r="I192" s="333"/>
      <c r="J192" s="300"/>
      <c r="AD192" s="304"/>
      <c r="AE192" s="304"/>
      <c r="AF192" s="309"/>
      <c r="AG192" s="309"/>
      <c r="AZ192" s="111"/>
    </row>
    <row r="193" spans="6:52" ht="12" x14ac:dyDescent="0.25">
      <c r="F193" s="334"/>
      <c r="G193" s="334"/>
      <c r="H193" s="335"/>
      <c r="I193" s="335"/>
      <c r="J193" s="300"/>
      <c r="AD193" s="304"/>
      <c r="AE193" s="304"/>
      <c r="AF193" s="308"/>
      <c r="AG193" s="309"/>
      <c r="AZ193" s="111"/>
    </row>
    <row r="194" spans="6:52" ht="12" x14ac:dyDescent="0.25">
      <c r="F194" s="334"/>
      <c r="G194" s="334"/>
      <c r="H194" s="336"/>
      <c r="I194" s="335"/>
      <c r="J194" s="300"/>
      <c r="AD194" s="304"/>
      <c r="AE194" s="304"/>
      <c r="AF194" s="308"/>
      <c r="AG194" s="309"/>
      <c r="AZ194" s="111"/>
    </row>
    <row r="195" spans="6:52" ht="12" x14ac:dyDescent="0.25">
      <c r="F195" s="334"/>
      <c r="G195" s="334"/>
      <c r="H195" s="337"/>
      <c r="I195" s="335"/>
      <c r="J195" s="300"/>
      <c r="AD195" s="304"/>
      <c r="AE195" s="304"/>
      <c r="AF195" s="309"/>
      <c r="AG195" s="308"/>
      <c r="AZ195" s="111"/>
    </row>
    <row r="196" spans="6:52" ht="12" x14ac:dyDescent="0.25">
      <c r="F196" s="334"/>
      <c r="G196" s="334"/>
      <c r="H196" s="336"/>
      <c r="I196" s="335"/>
      <c r="J196" s="300"/>
      <c r="AD196" s="304"/>
      <c r="AE196" s="304"/>
      <c r="AF196" s="309"/>
      <c r="AG196" s="308"/>
      <c r="AZ196" s="111"/>
    </row>
    <row r="197" spans="6:52" ht="12" x14ac:dyDescent="0.25">
      <c r="F197" s="334"/>
      <c r="G197" s="334"/>
      <c r="H197" s="335"/>
      <c r="I197" s="335"/>
      <c r="J197" s="300"/>
      <c r="AD197" s="304"/>
      <c r="AE197" s="304"/>
      <c r="AF197" s="308"/>
      <c r="AG197" s="309"/>
      <c r="AZ197" s="111"/>
    </row>
    <row r="198" spans="6:52" ht="12" x14ac:dyDescent="0.25">
      <c r="F198" s="334"/>
      <c r="G198" s="334"/>
      <c r="H198" s="335"/>
      <c r="I198" s="336"/>
      <c r="J198" s="300"/>
      <c r="AD198" s="313"/>
      <c r="AE198" s="313"/>
      <c r="AF198" s="314"/>
      <c r="AG198" s="314"/>
      <c r="AZ198" s="111"/>
    </row>
    <row r="199" spans="6:52" ht="12" x14ac:dyDescent="0.25">
      <c r="F199" s="334"/>
      <c r="G199" s="334"/>
      <c r="H199" s="336"/>
      <c r="I199" s="335"/>
      <c r="J199" s="300"/>
      <c r="AD199" s="313"/>
      <c r="AE199" s="313"/>
      <c r="AF199" s="314"/>
      <c r="AG199" s="315"/>
      <c r="AH199" s="287"/>
      <c r="AZ199" s="111"/>
    </row>
    <row r="200" spans="6:52" ht="12" x14ac:dyDescent="0.25">
      <c r="F200" s="334"/>
      <c r="G200" s="334"/>
      <c r="H200" s="336"/>
      <c r="I200" s="337"/>
      <c r="J200" s="300"/>
      <c r="AZ200" s="111"/>
    </row>
    <row r="201" spans="6:52" ht="12" x14ac:dyDescent="0.25">
      <c r="F201" s="331"/>
      <c r="G201" s="331"/>
      <c r="H201" s="332"/>
      <c r="I201" s="332"/>
      <c r="J201" s="300"/>
      <c r="AZ201" s="111"/>
    </row>
    <row r="202" spans="6:52" ht="12" x14ac:dyDescent="0.2">
      <c r="F202" s="331"/>
      <c r="G202" s="331"/>
      <c r="H202" s="332"/>
      <c r="I202" s="333"/>
      <c r="J202" s="300"/>
      <c r="AD202" s="301"/>
      <c r="AE202" s="302"/>
      <c r="AF202" s="302"/>
      <c r="AG202" s="302"/>
      <c r="AZ202" s="111"/>
    </row>
    <row r="203" spans="6:52" x14ac:dyDescent="0.2">
      <c r="F203" s="303"/>
      <c r="G203" s="338"/>
      <c r="H203" s="339"/>
      <c r="I203" s="340"/>
      <c r="J203" s="300"/>
      <c r="AD203" s="301"/>
      <c r="AE203" s="302"/>
      <c r="AF203" s="302"/>
      <c r="AG203" s="302"/>
      <c r="AZ203" s="111"/>
    </row>
    <row r="204" spans="6:52" x14ac:dyDescent="0.2">
      <c r="F204" s="310"/>
      <c r="G204" s="341"/>
      <c r="H204" s="342"/>
      <c r="I204" s="342"/>
      <c r="J204" s="300"/>
      <c r="AD204" s="302"/>
      <c r="AE204" s="302"/>
      <c r="AF204" s="302"/>
      <c r="AG204" s="302"/>
      <c r="AZ204" s="111"/>
    </row>
    <row r="205" spans="6:52" x14ac:dyDescent="0.2">
      <c r="F205" s="310"/>
      <c r="G205" s="341"/>
      <c r="H205" s="342"/>
      <c r="I205" s="343"/>
      <c r="J205" s="307"/>
      <c r="AD205" s="304"/>
      <c r="AE205" s="304"/>
      <c r="AF205" s="302"/>
      <c r="AG205" s="302"/>
      <c r="AZ205" s="111"/>
    </row>
    <row r="206" spans="6:52" x14ac:dyDescent="0.2">
      <c r="AD206" s="302"/>
      <c r="AE206" s="302"/>
      <c r="AF206" s="302"/>
      <c r="AG206" s="302"/>
      <c r="AZ206" s="111"/>
    </row>
    <row r="207" spans="6:52" x14ac:dyDescent="0.25">
      <c r="AD207" s="313"/>
      <c r="AE207" s="313"/>
      <c r="AF207" s="313"/>
      <c r="AG207" s="313"/>
      <c r="AZ207" s="111"/>
    </row>
    <row r="208" spans="6:52" x14ac:dyDescent="0.2">
      <c r="F208" s="298"/>
      <c r="G208" s="299"/>
      <c r="H208" s="299"/>
      <c r="I208" s="299"/>
      <c r="AD208" s="313"/>
      <c r="AE208" s="313"/>
      <c r="AF208" s="314"/>
      <c r="AG208" s="315"/>
      <c r="AZ208" s="111"/>
    </row>
    <row r="209" spans="6:52" x14ac:dyDescent="0.2">
      <c r="F209" s="298"/>
      <c r="G209" s="299"/>
      <c r="H209" s="299"/>
      <c r="I209" s="299"/>
      <c r="AD209" s="304"/>
      <c r="AE209" s="304"/>
      <c r="AF209" s="309"/>
      <c r="AG209" s="309"/>
      <c r="AZ209" s="111"/>
    </row>
    <row r="210" spans="6:52" x14ac:dyDescent="0.2">
      <c r="F210" s="299"/>
      <c r="G210" s="299"/>
      <c r="H210" s="299"/>
      <c r="I210" s="299"/>
      <c r="AD210" s="304"/>
      <c r="AE210" s="304"/>
      <c r="AF210" s="309"/>
      <c r="AG210" s="309"/>
      <c r="AZ210" s="111"/>
    </row>
    <row r="211" spans="6:52" x14ac:dyDescent="0.2">
      <c r="F211" s="303"/>
      <c r="G211" s="303"/>
      <c r="H211" s="299"/>
      <c r="I211" s="299"/>
      <c r="AD211" s="304"/>
      <c r="AE211" s="304"/>
      <c r="AF211" s="309"/>
      <c r="AG211" s="308"/>
      <c r="AZ211" s="111"/>
    </row>
    <row r="212" spans="6:52" x14ac:dyDescent="0.2">
      <c r="F212" s="299"/>
      <c r="G212" s="299"/>
      <c r="H212" s="299"/>
      <c r="I212" s="299"/>
      <c r="AD212" s="304"/>
      <c r="AE212" s="304"/>
      <c r="AF212" s="308"/>
      <c r="AG212" s="309"/>
      <c r="AZ212" s="111"/>
    </row>
    <row r="213" spans="6:52" x14ac:dyDescent="0.25">
      <c r="F213" s="310"/>
      <c r="G213" s="310"/>
      <c r="H213" s="310"/>
      <c r="I213" s="310"/>
      <c r="AD213" s="313"/>
      <c r="AE213" s="313"/>
      <c r="AF213" s="314"/>
      <c r="AG213" s="314"/>
      <c r="AZ213" s="111"/>
    </row>
    <row r="214" spans="6:52" x14ac:dyDescent="0.25">
      <c r="F214" s="310"/>
      <c r="G214" s="310"/>
      <c r="H214" s="311"/>
      <c r="I214" s="312"/>
      <c r="AD214" s="313"/>
      <c r="AE214" s="313"/>
      <c r="AF214" s="314"/>
      <c r="AG214" s="315"/>
      <c r="AH214" s="287"/>
      <c r="AZ214" s="111"/>
    </row>
    <row r="215" spans="6:52" x14ac:dyDescent="0.25">
      <c r="F215" s="303"/>
      <c r="G215" s="303"/>
      <c r="H215" s="306"/>
      <c r="I215" s="306"/>
      <c r="AZ215" s="111"/>
    </row>
    <row r="216" spans="6:52" x14ac:dyDescent="0.25">
      <c r="F216" s="303"/>
      <c r="G216" s="303"/>
      <c r="H216" s="306"/>
      <c r="I216" s="306"/>
      <c r="AZ216" s="111"/>
    </row>
    <row r="217" spans="6:52" x14ac:dyDescent="0.2">
      <c r="F217" s="303"/>
      <c r="G217" s="303"/>
      <c r="H217" s="306"/>
      <c r="I217" s="305"/>
      <c r="AD217" s="301"/>
      <c r="AE217" s="302"/>
      <c r="AF217" s="302"/>
      <c r="AG217" s="302"/>
      <c r="AZ217" s="111"/>
    </row>
    <row r="218" spans="6:52" x14ac:dyDescent="0.2">
      <c r="F218" s="303"/>
      <c r="G218" s="303"/>
      <c r="H218" s="305"/>
      <c r="I218" s="306"/>
      <c r="AD218" s="301"/>
      <c r="AE218" s="302"/>
      <c r="AF218" s="302"/>
      <c r="AG218" s="302"/>
      <c r="AZ218" s="111"/>
    </row>
    <row r="219" spans="6:52" x14ac:dyDescent="0.2">
      <c r="F219" s="310"/>
      <c r="G219" s="310"/>
      <c r="H219" s="311"/>
      <c r="I219" s="311"/>
      <c r="AD219" s="302"/>
      <c r="AE219" s="302"/>
      <c r="AF219" s="302"/>
      <c r="AG219" s="302"/>
      <c r="AZ219" s="111"/>
    </row>
    <row r="220" spans="6:52" x14ac:dyDescent="0.2">
      <c r="F220" s="310"/>
      <c r="G220" s="310"/>
      <c r="H220" s="311"/>
      <c r="I220" s="312"/>
      <c r="J220" s="287"/>
      <c r="AD220" s="304"/>
      <c r="AE220" s="304"/>
      <c r="AF220" s="302"/>
      <c r="AG220" s="302"/>
      <c r="AZ220" s="111"/>
    </row>
    <row r="221" spans="6:52" x14ac:dyDescent="0.2">
      <c r="AD221" s="302"/>
      <c r="AE221" s="302"/>
      <c r="AF221" s="302"/>
      <c r="AG221" s="302"/>
      <c r="AZ221" s="111"/>
    </row>
    <row r="222" spans="6:52" x14ac:dyDescent="0.25">
      <c r="AD222" s="313"/>
      <c r="AE222" s="313"/>
      <c r="AF222" s="313"/>
      <c r="AG222" s="313"/>
      <c r="AZ222" s="111"/>
    </row>
    <row r="223" spans="6:52" x14ac:dyDescent="0.2">
      <c r="F223" s="298"/>
      <c r="G223" s="299"/>
      <c r="H223" s="299"/>
      <c r="I223" s="299"/>
      <c r="AD223" s="313"/>
      <c r="AE223" s="313"/>
      <c r="AF223" s="315"/>
      <c r="AG223" s="314"/>
      <c r="AZ223" s="111"/>
    </row>
    <row r="224" spans="6:52" x14ac:dyDescent="0.2">
      <c r="F224" s="298"/>
      <c r="G224" s="299"/>
      <c r="H224" s="299"/>
      <c r="I224" s="299"/>
      <c r="AD224" s="304"/>
      <c r="AE224" s="304"/>
      <c r="AF224" s="309"/>
      <c r="AG224" s="308"/>
      <c r="AZ224" s="111"/>
    </row>
    <row r="225" spans="6:52" x14ac:dyDescent="0.2">
      <c r="F225" s="299"/>
      <c r="G225" s="299"/>
      <c r="H225" s="299"/>
      <c r="I225" s="299"/>
      <c r="AD225" s="304"/>
      <c r="AE225" s="304"/>
      <c r="AF225" s="308"/>
      <c r="AG225" s="309"/>
      <c r="AZ225" s="111"/>
    </row>
    <row r="226" spans="6:52" x14ac:dyDescent="0.2">
      <c r="F226" s="303"/>
      <c r="G226" s="303"/>
      <c r="H226" s="299"/>
      <c r="I226" s="299"/>
      <c r="AD226" s="304"/>
      <c r="AE226" s="304"/>
      <c r="AF226" s="308"/>
      <c r="AG226" s="309"/>
      <c r="AZ226" s="111"/>
    </row>
    <row r="227" spans="6:52" x14ac:dyDescent="0.2">
      <c r="F227" s="299"/>
      <c r="G227" s="299"/>
      <c r="H227" s="299"/>
      <c r="I227" s="299"/>
      <c r="AD227" s="313"/>
      <c r="AE227" s="313"/>
      <c r="AF227" s="314"/>
      <c r="AG227" s="314"/>
      <c r="AZ227" s="111"/>
    </row>
    <row r="228" spans="6:52" x14ac:dyDescent="0.25">
      <c r="F228" s="310"/>
      <c r="G228" s="310"/>
      <c r="H228" s="310"/>
      <c r="I228" s="310"/>
      <c r="AD228" s="313"/>
      <c r="AE228" s="313"/>
      <c r="AF228" s="315"/>
      <c r="AG228" s="314"/>
      <c r="AH228" s="344"/>
      <c r="AZ228" s="111"/>
    </row>
    <row r="229" spans="6:52" x14ac:dyDescent="0.25">
      <c r="F229" s="310"/>
      <c r="G229" s="310"/>
      <c r="H229" s="312"/>
      <c r="I229" s="311"/>
      <c r="AZ229" s="111"/>
    </row>
    <row r="230" spans="6:52" x14ac:dyDescent="0.25">
      <c r="F230" s="303"/>
      <c r="G230" s="303"/>
      <c r="H230" s="306"/>
      <c r="I230" s="305"/>
      <c r="AZ230" s="111"/>
    </row>
    <row r="231" spans="6:52" x14ac:dyDescent="0.2">
      <c r="F231" s="303"/>
      <c r="G231" s="303"/>
      <c r="H231" s="306"/>
      <c r="I231" s="305"/>
      <c r="AD231" s="301"/>
      <c r="AE231" s="302"/>
      <c r="AF231" s="302"/>
      <c r="AG231" s="302"/>
      <c r="AZ231" s="111"/>
    </row>
    <row r="232" spans="6:52" x14ac:dyDescent="0.2">
      <c r="F232" s="303"/>
      <c r="G232" s="303"/>
      <c r="H232" s="305"/>
      <c r="I232" s="306"/>
      <c r="J232" s="345"/>
      <c r="AD232" s="301"/>
      <c r="AE232" s="302"/>
      <c r="AF232" s="302"/>
      <c r="AG232" s="302"/>
      <c r="AZ232" s="111"/>
    </row>
    <row r="233" spans="6:52" x14ac:dyDescent="0.2">
      <c r="F233" s="303"/>
      <c r="G233" s="303"/>
      <c r="H233" s="305"/>
      <c r="I233" s="346"/>
      <c r="AD233" s="302"/>
      <c r="AE233" s="302"/>
      <c r="AF233" s="302"/>
      <c r="AG233" s="302"/>
      <c r="AZ233" s="111"/>
    </row>
    <row r="234" spans="6:52" x14ac:dyDescent="0.2">
      <c r="F234" s="310"/>
      <c r="G234" s="310"/>
      <c r="H234" s="311"/>
      <c r="I234" s="311"/>
      <c r="AD234" s="304"/>
      <c r="AE234" s="304"/>
      <c r="AF234" s="302"/>
      <c r="AG234" s="302"/>
      <c r="AZ234" s="111"/>
    </row>
    <row r="235" spans="6:52" x14ac:dyDescent="0.2">
      <c r="F235" s="310"/>
      <c r="G235" s="310"/>
      <c r="H235" s="312"/>
      <c r="I235" s="311"/>
      <c r="J235" s="287"/>
      <c r="AD235" s="302"/>
      <c r="AE235" s="302"/>
      <c r="AF235" s="302"/>
      <c r="AG235" s="302"/>
      <c r="AZ235" s="111"/>
    </row>
    <row r="236" spans="6:52" x14ac:dyDescent="0.25">
      <c r="AD236" s="313"/>
      <c r="AE236" s="313"/>
      <c r="AF236" s="313"/>
      <c r="AG236" s="313"/>
      <c r="AZ236" s="111"/>
    </row>
    <row r="237" spans="6:52" x14ac:dyDescent="0.2">
      <c r="F237" s="298"/>
      <c r="G237" s="299"/>
      <c r="H237" s="299"/>
      <c r="I237" s="299"/>
      <c r="AD237" s="313"/>
      <c r="AE237" s="313"/>
      <c r="AF237" s="315"/>
      <c r="AG237" s="314"/>
      <c r="AZ237" s="111"/>
    </row>
    <row r="238" spans="6:52" x14ac:dyDescent="0.2">
      <c r="F238" s="298"/>
      <c r="G238" s="299"/>
      <c r="H238" s="299"/>
      <c r="I238" s="299"/>
      <c r="AD238" s="304"/>
      <c r="AE238" s="304"/>
      <c r="AF238" s="309"/>
      <c r="AG238" s="309"/>
      <c r="AH238" s="344"/>
      <c r="AZ238" s="111"/>
    </row>
    <row r="239" spans="6:52" x14ac:dyDescent="0.2">
      <c r="F239" s="299"/>
      <c r="G239" s="299"/>
      <c r="H239" s="299"/>
      <c r="I239" s="299"/>
      <c r="AD239" s="304"/>
      <c r="AE239" s="304"/>
      <c r="AF239" s="309"/>
      <c r="AG239" s="308"/>
      <c r="AH239" s="287"/>
      <c r="AZ239" s="111"/>
    </row>
    <row r="240" spans="6:52" x14ac:dyDescent="0.2">
      <c r="F240" s="303"/>
      <c r="G240" s="303"/>
      <c r="H240" s="299"/>
      <c r="I240" s="299"/>
      <c r="AD240" s="304"/>
      <c r="AE240" s="304"/>
      <c r="AF240" s="309"/>
      <c r="AG240" s="308"/>
      <c r="AZ240" s="111"/>
    </row>
    <row r="241" spans="6:52" x14ac:dyDescent="0.2">
      <c r="F241" s="299"/>
      <c r="G241" s="299"/>
      <c r="H241" s="299"/>
      <c r="I241" s="299"/>
      <c r="AD241" s="304"/>
      <c r="AE241" s="304"/>
      <c r="AF241" s="309"/>
      <c r="AG241" s="309"/>
      <c r="AZ241" s="111"/>
    </row>
    <row r="242" spans="6:52" x14ac:dyDescent="0.25">
      <c r="F242" s="310"/>
      <c r="G242" s="310"/>
      <c r="H242" s="310"/>
      <c r="I242" s="310"/>
      <c r="AD242" s="304"/>
      <c r="AE242" s="304"/>
      <c r="AF242" s="309"/>
      <c r="AG242" s="309"/>
      <c r="AH242" s="287"/>
      <c r="AZ242" s="111"/>
    </row>
    <row r="243" spans="6:52" x14ac:dyDescent="0.25">
      <c r="F243" s="310"/>
      <c r="G243" s="310"/>
      <c r="H243" s="312"/>
      <c r="I243" s="311"/>
      <c r="AD243" s="313"/>
      <c r="AE243" s="313"/>
      <c r="AF243" s="314"/>
      <c r="AG243" s="314"/>
      <c r="AZ243" s="111"/>
    </row>
    <row r="244" spans="6:52" x14ac:dyDescent="0.25">
      <c r="F244" s="303"/>
      <c r="G244" s="303"/>
      <c r="H244" s="306"/>
      <c r="I244" s="306"/>
      <c r="J244" s="287"/>
      <c r="AD244" s="313"/>
      <c r="AE244" s="313"/>
      <c r="AF244" s="315"/>
      <c r="AG244" s="314"/>
      <c r="AH244" s="345"/>
      <c r="AZ244" s="111"/>
    </row>
    <row r="245" spans="6:52" x14ac:dyDescent="0.25">
      <c r="F245" s="303"/>
      <c r="G245" s="303"/>
      <c r="H245" s="306"/>
      <c r="I245" s="305"/>
      <c r="J245" s="287"/>
      <c r="AZ245" s="111"/>
    </row>
    <row r="246" spans="6:52" x14ac:dyDescent="0.25">
      <c r="F246" s="303"/>
      <c r="G246" s="303"/>
      <c r="H246" s="306"/>
      <c r="I246" s="305"/>
      <c r="J246" s="287"/>
      <c r="AZ246" s="111"/>
    </row>
    <row r="247" spans="6:52" x14ac:dyDescent="0.2">
      <c r="F247" s="303"/>
      <c r="G247" s="303"/>
      <c r="H247" s="306"/>
      <c r="I247" s="305"/>
      <c r="J247" s="287"/>
      <c r="AD247" s="301"/>
      <c r="AE247" s="302"/>
      <c r="AF247" s="302"/>
      <c r="AG247" s="302"/>
      <c r="AZ247" s="111"/>
    </row>
    <row r="248" spans="6:52" x14ac:dyDescent="0.2">
      <c r="F248" s="303"/>
      <c r="G248" s="303"/>
      <c r="H248" s="306"/>
      <c r="I248" s="306"/>
      <c r="J248" s="287"/>
      <c r="AD248" s="301"/>
      <c r="AE248" s="302"/>
      <c r="AF248" s="302"/>
      <c r="AG248" s="302"/>
      <c r="AZ248" s="111"/>
    </row>
    <row r="249" spans="6:52" x14ac:dyDescent="0.2">
      <c r="F249" s="303"/>
      <c r="G249" s="303"/>
      <c r="H249" s="306"/>
      <c r="I249" s="306"/>
      <c r="J249" s="287"/>
      <c r="AD249" s="302"/>
      <c r="AE249" s="302"/>
      <c r="AF249" s="302"/>
      <c r="AG249" s="302"/>
      <c r="AZ249" s="111"/>
    </row>
    <row r="250" spans="6:52" x14ac:dyDescent="0.2">
      <c r="F250" s="310"/>
      <c r="G250" s="310"/>
      <c r="H250" s="311"/>
      <c r="I250" s="311"/>
      <c r="J250" s="345"/>
      <c r="AD250" s="304"/>
      <c r="AE250" s="304"/>
      <c r="AF250" s="302"/>
      <c r="AG250" s="302"/>
      <c r="AZ250" s="111"/>
    </row>
    <row r="251" spans="6:52" x14ac:dyDescent="0.2">
      <c r="F251" s="310"/>
      <c r="G251" s="310"/>
      <c r="H251" s="312"/>
      <c r="I251" s="311"/>
      <c r="AD251" s="302"/>
      <c r="AE251" s="302"/>
      <c r="AF251" s="302"/>
      <c r="AG251" s="302"/>
      <c r="AZ251" s="111"/>
    </row>
    <row r="252" spans="6:52" x14ac:dyDescent="0.25">
      <c r="AD252" s="313"/>
      <c r="AE252" s="313"/>
      <c r="AF252" s="313"/>
      <c r="AG252" s="313"/>
      <c r="AZ252" s="111"/>
    </row>
    <row r="253" spans="6:52" x14ac:dyDescent="0.2">
      <c r="F253" s="298"/>
      <c r="G253" s="299"/>
      <c r="H253" s="299"/>
      <c r="I253" s="299"/>
      <c r="AD253" s="313"/>
      <c r="AE253" s="313"/>
      <c r="AF253" s="315"/>
      <c r="AG253" s="315"/>
      <c r="AZ253" s="111"/>
    </row>
    <row r="254" spans="6:52" x14ac:dyDescent="0.2">
      <c r="F254" s="298"/>
      <c r="G254" s="299"/>
      <c r="H254" s="299"/>
      <c r="I254" s="299"/>
      <c r="AD254" s="304"/>
      <c r="AE254" s="304"/>
      <c r="AF254" s="309"/>
      <c r="AG254" s="308"/>
      <c r="AH254" s="287"/>
      <c r="AZ254" s="111"/>
    </row>
    <row r="255" spans="6:52" x14ac:dyDescent="0.2">
      <c r="F255" s="299"/>
      <c r="G255" s="299"/>
      <c r="H255" s="299"/>
      <c r="I255" s="299"/>
      <c r="AD255" s="304"/>
      <c r="AE255" s="304"/>
      <c r="AF255" s="308"/>
      <c r="AG255" s="309"/>
      <c r="AZ255" s="111"/>
    </row>
    <row r="256" spans="6:52" x14ac:dyDescent="0.2">
      <c r="F256" s="303"/>
      <c r="G256" s="303"/>
      <c r="H256" s="299"/>
      <c r="I256" s="299"/>
      <c r="AD256" s="313"/>
      <c r="AE256" s="313"/>
      <c r="AF256" s="314"/>
      <c r="AG256" s="314"/>
      <c r="AZ256" s="111"/>
    </row>
    <row r="257" spans="6:52" x14ac:dyDescent="0.2">
      <c r="F257" s="317"/>
      <c r="G257" s="317"/>
      <c r="H257" s="317"/>
      <c r="I257" s="317"/>
      <c r="AD257" s="313"/>
      <c r="AE257" s="313"/>
      <c r="AF257" s="315"/>
      <c r="AG257" s="314"/>
      <c r="AZ257" s="111"/>
    </row>
    <row r="258" spans="6:52" ht="12" x14ac:dyDescent="0.25">
      <c r="F258" s="331"/>
      <c r="G258" s="331"/>
      <c r="H258" s="331"/>
      <c r="I258" s="331"/>
      <c r="AZ258" s="111"/>
    </row>
    <row r="259" spans="6:52" ht="12" x14ac:dyDescent="0.25">
      <c r="F259" s="331"/>
      <c r="G259" s="331"/>
      <c r="H259" s="333"/>
      <c r="I259" s="333"/>
      <c r="AZ259" s="111"/>
    </row>
    <row r="260" spans="6:52" ht="12" x14ac:dyDescent="0.2">
      <c r="F260" s="334"/>
      <c r="G260" s="334"/>
      <c r="H260" s="335"/>
      <c r="I260" s="336"/>
      <c r="J260" s="287"/>
      <c r="AD260" s="301"/>
      <c r="AE260" s="302"/>
      <c r="AF260" s="302"/>
      <c r="AG260" s="302"/>
      <c r="AZ260" s="111"/>
    </row>
    <row r="261" spans="6:52" ht="12" x14ac:dyDescent="0.2">
      <c r="F261" s="334"/>
      <c r="G261" s="334"/>
      <c r="H261" s="336"/>
      <c r="I261" s="335"/>
      <c r="AD261" s="301"/>
      <c r="AE261" s="302"/>
      <c r="AF261" s="302"/>
      <c r="AG261" s="302"/>
      <c r="AZ261" s="111"/>
    </row>
    <row r="262" spans="6:52" ht="12" x14ac:dyDescent="0.2">
      <c r="F262" s="331"/>
      <c r="G262" s="331"/>
      <c r="H262" s="332"/>
      <c r="I262" s="332"/>
      <c r="AD262" s="302"/>
      <c r="AE262" s="302"/>
      <c r="AF262" s="302"/>
      <c r="AG262" s="302"/>
      <c r="AZ262" s="111"/>
    </row>
    <row r="263" spans="6:52" ht="12" x14ac:dyDescent="0.2">
      <c r="F263" s="331"/>
      <c r="G263" s="331"/>
      <c r="H263" s="333"/>
      <c r="I263" s="332"/>
      <c r="AD263" s="304"/>
      <c r="AE263" s="304"/>
      <c r="AF263" s="302"/>
      <c r="AG263" s="302"/>
      <c r="AZ263" s="111"/>
    </row>
    <row r="264" spans="6:52" x14ac:dyDescent="0.2">
      <c r="AD264" s="302"/>
      <c r="AE264" s="302"/>
      <c r="AF264" s="302"/>
      <c r="AG264" s="302"/>
      <c r="AZ264" s="111"/>
    </row>
    <row r="265" spans="6:52" x14ac:dyDescent="0.25">
      <c r="AD265" s="313"/>
      <c r="AE265" s="313"/>
      <c r="AF265" s="313"/>
      <c r="AG265" s="313"/>
      <c r="AZ265" s="111"/>
    </row>
    <row r="266" spans="6:52" x14ac:dyDescent="0.2">
      <c r="F266" s="301"/>
      <c r="G266" s="302"/>
      <c r="H266" s="302"/>
      <c r="I266" s="302"/>
      <c r="AD266" s="313"/>
      <c r="AE266" s="313"/>
      <c r="AF266" s="315"/>
      <c r="AG266" s="314"/>
      <c r="AZ266" s="111"/>
    </row>
    <row r="267" spans="6:52" x14ac:dyDescent="0.2">
      <c r="F267" s="298"/>
      <c r="G267" s="299"/>
      <c r="H267" s="299"/>
      <c r="I267" s="299"/>
      <c r="J267" s="300"/>
      <c r="AD267" s="304"/>
      <c r="AE267" s="304"/>
      <c r="AF267" s="309"/>
      <c r="AG267" s="308"/>
      <c r="AZ267" s="111"/>
    </row>
    <row r="268" spans="6:52" x14ac:dyDescent="0.2">
      <c r="F268" s="298"/>
      <c r="G268" s="299"/>
      <c r="H268" s="299"/>
      <c r="I268" s="299"/>
      <c r="J268" s="300"/>
      <c r="AD268" s="304"/>
      <c r="AE268" s="304"/>
      <c r="AF268" s="309"/>
      <c r="AG268" s="308"/>
      <c r="AZ268" s="111"/>
    </row>
    <row r="269" spans="6:52" x14ac:dyDescent="0.2">
      <c r="F269" s="299"/>
      <c r="G269" s="299"/>
      <c r="H269" s="299"/>
      <c r="I269" s="299"/>
      <c r="J269" s="300"/>
      <c r="AD269" s="304"/>
      <c r="AE269" s="304"/>
      <c r="AF269" s="308"/>
      <c r="AG269" s="309"/>
      <c r="AZ269" s="111"/>
    </row>
    <row r="270" spans="6:52" x14ac:dyDescent="0.2">
      <c r="F270" s="303"/>
      <c r="G270" s="303"/>
      <c r="H270" s="299"/>
      <c r="I270" s="299"/>
      <c r="J270" s="300"/>
      <c r="AD270" s="304"/>
      <c r="AE270" s="304"/>
      <c r="AF270" s="308"/>
      <c r="AG270" s="309"/>
      <c r="AH270" s="287"/>
      <c r="AZ270" s="111"/>
    </row>
    <row r="271" spans="6:52" x14ac:dyDescent="0.2">
      <c r="F271" s="299"/>
      <c r="G271" s="299"/>
      <c r="H271" s="299"/>
      <c r="I271" s="299"/>
      <c r="J271" s="300"/>
      <c r="AD271" s="313"/>
      <c r="AE271" s="313"/>
      <c r="AF271" s="314"/>
      <c r="AG271" s="314"/>
      <c r="AZ271" s="111"/>
    </row>
    <row r="272" spans="6:52" x14ac:dyDescent="0.25">
      <c r="F272" s="310"/>
      <c r="G272" s="310"/>
      <c r="H272" s="310"/>
      <c r="I272" s="310"/>
      <c r="J272" s="300"/>
      <c r="AD272" s="313"/>
      <c r="AE272" s="313"/>
      <c r="AF272" s="315"/>
      <c r="AG272" s="314"/>
      <c r="AH272" s="287"/>
      <c r="AZ272" s="111"/>
    </row>
    <row r="273" spans="6:52" x14ac:dyDescent="0.25">
      <c r="F273" s="310"/>
      <c r="G273" s="310"/>
      <c r="H273" s="312"/>
      <c r="I273" s="311"/>
      <c r="J273" s="300"/>
      <c r="AZ273" s="111"/>
    </row>
    <row r="274" spans="6:52" x14ac:dyDescent="0.25">
      <c r="F274" s="303"/>
      <c r="G274" s="303"/>
      <c r="H274" s="306"/>
      <c r="I274" s="305"/>
      <c r="J274" s="300"/>
      <c r="AZ274" s="111"/>
    </row>
    <row r="275" spans="6:52" x14ac:dyDescent="0.2">
      <c r="F275" s="303"/>
      <c r="G275" s="303"/>
      <c r="H275" s="306"/>
      <c r="I275" s="305"/>
      <c r="J275" s="300"/>
      <c r="AD275" s="301"/>
      <c r="AE275" s="302"/>
      <c r="AF275" s="302"/>
      <c r="AG275" s="302"/>
      <c r="AZ275" s="111"/>
    </row>
    <row r="276" spans="6:52" x14ac:dyDescent="0.2">
      <c r="F276" s="303"/>
      <c r="G276" s="303"/>
      <c r="H276" s="305"/>
      <c r="I276" s="346"/>
      <c r="J276" s="300"/>
      <c r="AD276" s="301"/>
      <c r="AE276" s="302"/>
      <c r="AF276" s="302"/>
      <c r="AG276" s="302"/>
      <c r="AZ276" s="111"/>
    </row>
    <row r="277" spans="6:52" x14ac:dyDescent="0.2">
      <c r="F277" s="303"/>
      <c r="G277" s="303"/>
      <c r="H277" s="305"/>
      <c r="I277" s="306"/>
      <c r="J277" s="307"/>
      <c r="AD277" s="302"/>
      <c r="AE277" s="302"/>
      <c r="AF277" s="302"/>
      <c r="AG277" s="302"/>
      <c r="AZ277" s="111"/>
    </row>
    <row r="278" spans="6:52" x14ac:dyDescent="0.2">
      <c r="F278" s="310"/>
      <c r="G278" s="310"/>
      <c r="H278" s="311"/>
      <c r="I278" s="311"/>
      <c r="J278" s="300"/>
      <c r="AD278" s="304"/>
      <c r="AE278" s="304"/>
      <c r="AF278" s="302"/>
      <c r="AG278" s="302"/>
      <c r="AZ278" s="111"/>
    </row>
    <row r="279" spans="6:52" x14ac:dyDescent="0.2">
      <c r="F279" s="310"/>
      <c r="G279" s="310"/>
      <c r="H279" s="312"/>
      <c r="I279" s="311"/>
      <c r="J279" s="307"/>
      <c r="AD279" s="302"/>
      <c r="AE279" s="302"/>
      <c r="AF279" s="302"/>
      <c r="AG279" s="302"/>
      <c r="AZ279" s="111"/>
    </row>
    <row r="280" spans="6:52" x14ac:dyDescent="0.25">
      <c r="AD280" s="313"/>
      <c r="AE280" s="313"/>
      <c r="AF280" s="313"/>
      <c r="AG280" s="313"/>
      <c r="AZ280" s="111"/>
    </row>
    <row r="281" spans="6:52" x14ac:dyDescent="0.25">
      <c r="AD281" s="313"/>
      <c r="AE281" s="313"/>
      <c r="AF281" s="315"/>
      <c r="AG281" s="314"/>
      <c r="AZ281" s="111"/>
    </row>
    <row r="282" spans="6:52" x14ac:dyDescent="0.2">
      <c r="F282" s="301"/>
      <c r="G282" s="302"/>
      <c r="H282" s="302"/>
      <c r="I282" s="302"/>
      <c r="AD282" s="304"/>
      <c r="AE282" s="304"/>
      <c r="AF282" s="309"/>
      <c r="AG282" s="308"/>
      <c r="AZ282" s="111"/>
    </row>
    <row r="283" spans="6:52" x14ac:dyDescent="0.2">
      <c r="F283" s="298"/>
      <c r="G283" s="299"/>
      <c r="H283" s="299"/>
      <c r="I283" s="299"/>
      <c r="AD283" s="304"/>
      <c r="AE283" s="304"/>
      <c r="AF283" s="309"/>
      <c r="AG283" s="308"/>
      <c r="AZ283" s="111"/>
    </row>
    <row r="284" spans="6:52" x14ac:dyDescent="0.2">
      <c r="F284" s="298"/>
      <c r="G284" s="299"/>
      <c r="H284" s="299"/>
      <c r="I284" s="299"/>
      <c r="AD284" s="304"/>
      <c r="AE284" s="304"/>
      <c r="AF284" s="308"/>
      <c r="AG284" s="325"/>
      <c r="AZ284" s="111"/>
    </row>
    <row r="285" spans="6:52" x14ac:dyDescent="0.2">
      <c r="F285" s="299"/>
      <c r="G285" s="299"/>
      <c r="H285" s="299"/>
      <c r="I285" s="299"/>
      <c r="AD285" s="304"/>
      <c r="AE285" s="304"/>
      <c r="AF285" s="308"/>
      <c r="AG285" s="309"/>
      <c r="AZ285" s="111"/>
    </row>
    <row r="286" spans="6:52" x14ac:dyDescent="0.2">
      <c r="F286" s="303"/>
      <c r="G286" s="303"/>
      <c r="H286" s="299"/>
      <c r="I286" s="299"/>
      <c r="AD286" s="313"/>
      <c r="AE286" s="313"/>
      <c r="AF286" s="314"/>
      <c r="AG286" s="314"/>
      <c r="AZ286" s="111"/>
    </row>
    <row r="287" spans="6:52" x14ac:dyDescent="0.2">
      <c r="F287" s="299"/>
      <c r="G287" s="299"/>
      <c r="H287" s="299"/>
      <c r="I287" s="299"/>
      <c r="AD287" s="313"/>
      <c r="AE287" s="313"/>
      <c r="AF287" s="315"/>
      <c r="AG287" s="314"/>
      <c r="AH287" s="287"/>
      <c r="AZ287" s="111"/>
    </row>
    <row r="288" spans="6:52" x14ac:dyDescent="0.25">
      <c r="F288" s="310"/>
      <c r="G288" s="310"/>
      <c r="H288" s="310"/>
      <c r="I288" s="310"/>
      <c r="AZ288" s="111"/>
    </row>
    <row r="289" spans="6:52" x14ac:dyDescent="0.25">
      <c r="F289" s="310"/>
      <c r="G289" s="310"/>
      <c r="H289" s="312"/>
      <c r="I289" s="311"/>
      <c r="AZ289" s="111"/>
    </row>
    <row r="290" spans="6:52" x14ac:dyDescent="0.2">
      <c r="F290" s="303"/>
      <c r="G290" s="303"/>
      <c r="H290" s="306"/>
      <c r="I290" s="305"/>
      <c r="AD290" s="301"/>
      <c r="AE290" s="302"/>
      <c r="AF290" s="302"/>
      <c r="AG290" s="302"/>
      <c r="AZ290" s="111"/>
    </row>
    <row r="291" spans="6:52" x14ac:dyDescent="0.2">
      <c r="F291" s="303"/>
      <c r="G291" s="303"/>
      <c r="H291" s="306"/>
      <c r="I291" s="305"/>
      <c r="AD291" s="301"/>
      <c r="AE291" s="302"/>
      <c r="AF291" s="302"/>
      <c r="AG291" s="302"/>
      <c r="AZ291" s="111"/>
    </row>
    <row r="292" spans="6:52" x14ac:dyDescent="0.2">
      <c r="F292" s="303"/>
      <c r="G292" s="303"/>
      <c r="H292" s="305"/>
      <c r="I292" s="306"/>
      <c r="AD292" s="302"/>
      <c r="AE292" s="302"/>
      <c r="AF292" s="302"/>
      <c r="AG292" s="302"/>
      <c r="AZ292" s="111"/>
    </row>
    <row r="293" spans="6:52" x14ac:dyDescent="0.2">
      <c r="F293" s="303"/>
      <c r="G293" s="303"/>
      <c r="H293" s="305"/>
      <c r="I293" s="306"/>
      <c r="AD293" s="304"/>
      <c r="AE293" s="304"/>
      <c r="AF293" s="302"/>
      <c r="AG293" s="302"/>
      <c r="AZ293" s="111"/>
    </row>
    <row r="294" spans="6:52" x14ac:dyDescent="0.2">
      <c r="F294" s="310"/>
      <c r="G294" s="310"/>
      <c r="H294" s="311"/>
      <c r="I294" s="311"/>
      <c r="AD294" s="302"/>
      <c r="AE294" s="302"/>
      <c r="AF294" s="302"/>
      <c r="AG294" s="302"/>
      <c r="AZ294" s="111"/>
    </row>
    <row r="295" spans="6:52" x14ac:dyDescent="0.25">
      <c r="F295" s="310"/>
      <c r="G295" s="310"/>
      <c r="H295" s="312"/>
      <c r="I295" s="311"/>
      <c r="J295" s="287"/>
      <c r="AD295" s="313"/>
      <c r="AE295" s="313"/>
      <c r="AF295" s="313"/>
      <c r="AG295" s="313"/>
      <c r="AZ295" s="111"/>
    </row>
    <row r="296" spans="6:52" x14ac:dyDescent="0.25">
      <c r="AD296" s="313"/>
      <c r="AE296" s="313"/>
      <c r="AF296" s="315"/>
      <c r="AG296" s="314"/>
      <c r="AZ296" s="111"/>
    </row>
    <row r="297" spans="6:52" x14ac:dyDescent="0.25">
      <c r="AD297" s="304"/>
      <c r="AE297" s="304"/>
      <c r="AF297" s="309"/>
      <c r="AG297" s="308"/>
      <c r="AZ297" s="111"/>
    </row>
    <row r="298" spans="6:52" x14ac:dyDescent="0.2">
      <c r="F298" s="298"/>
      <c r="G298" s="299"/>
      <c r="H298" s="299"/>
      <c r="I298" s="299"/>
      <c r="AD298" s="304"/>
      <c r="AE298" s="304"/>
      <c r="AF298" s="308"/>
      <c r="AG298" s="309"/>
      <c r="AZ298" s="111"/>
    </row>
    <row r="299" spans="6:52" x14ac:dyDescent="0.2">
      <c r="F299" s="298"/>
      <c r="G299" s="299"/>
      <c r="H299" s="299"/>
      <c r="I299" s="299"/>
      <c r="AD299" s="313"/>
      <c r="AE299" s="313"/>
      <c r="AF299" s="314"/>
      <c r="AG299" s="314"/>
      <c r="AZ299" s="111"/>
    </row>
    <row r="300" spans="6:52" x14ac:dyDescent="0.2">
      <c r="F300" s="299"/>
      <c r="G300" s="299"/>
      <c r="H300" s="299"/>
      <c r="I300" s="299"/>
      <c r="AD300" s="313"/>
      <c r="AE300" s="313"/>
      <c r="AF300" s="315"/>
      <c r="AG300" s="314"/>
      <c r="AH300" s="287"/>
      <c r="AZ300" s="111"/>
    </row>
    <row r="301" spans="6:52" x14ac:dyDescent="0.2">
      <c r="F301" s="303"/>
      <c r="G301" s="303"/>
      <c r="H301" s="299"/>
      <c r="I301" s="299"/>
      <c r="AD301" s="313"/>
      <c r="AE301" s="313"/>
      <c r="AF301" s="315"/>
      <c r="AG301" s="314"/>
      <c r="AZ301" s="111"/>
    </row>
    <row r="302" spans="6:52" x14ac:dyDescent="0.2">
      <c r="F302" s="299"/>
      <c r="G302" s="299"/>
      <c r="H302" s="299"/>
      <c r="I302" s="299"/>
      <c r="AD302" s="313"/>
      <c r="AE302" s="313"/>
      <c r="AF302" s="315"/>
      <c r="AG302" s="314"/>
      <c r="AZ302" s="111"/>
    </row>
    <row r="303" spans="6:52" x14ac:dyDescent="0.2">
      <c r="F303" s="310"/>
      <c r="G303" s="310"/>
      <c r="H303" s="310"/>
      <c r="I303" s="310"/>
      <c r="AD303" s="301"/>
      <c r="AE303" s="302"/>
      <c r="AF303" s="302"/>
      <c r="AG303" s="302"/>
      <c r="AZ303" s="111"/>
    </row>
    <row r="304" spans="6:52" x14ac:dyDescent="0.2">
      <c r="F304" s="310"/>
      <c r="G304" s="310"/>
      <c r="H304" s="312"/>
      <c r="I304" s="311"/>
      <c r="AD304" s="301"/>
      <c r="AE304" s="302"/>
      <c r="AF304" s="302"/>
      <c r="AG304" s="302"/>
      <c r="AZ304" s="111"/>
    </row>
    <row r="305" spans="6:52" x14ac:dyDescent="0.2">
      <c r="F305" s="303"/>
      <c r="G305" s="303"/>
      <c r="H305" s="306"/>
      <c r="I305" s="305"/>
      <c r="AD305" s="302"/>
      <c r="AE305" s="302"/>
      <c r="AF305" s="302"/>
      <c r="AG305" s="302"/>
      <c r="AZ305" s="111"/>
    </row>
    <row r="306" spans="6:52" x14ac:dyDescent="0.2">
      <c r="F306" s="303"/>
      <c r="G306" s="303"/>
      <c r="H306" s="305"/>
      <c r="I306" s="306"/>
      <c r="AD306" s="304"/>
      <c r="AE306" s="304"/>
      <c r="AF306" s="302"/>
      <c r="AG306" s="302"/>
      <c r="AZ306" s="111"/>
    </row>
    <row r="307" spans="6:52" x14ac:dyDescent="0.2">
      <c r="F307" s="310"/>
      <c r="G307" s="310"/>
      <c r="H307" s="311"/>
      <c r="I307" s="311"/>
      <c r="AD307" s="302"/>
      <c r="AE307" s="302"/>
      <c r="AF307" s="302"/>
      <c r="AG307" s="302"/>
      <c r="AZ307" s="111"/>
    </row>
    <row r="308" spans="6:52" x14ac:dyDescent="0.25">
      <c r="F308" s="310"/>
      <c r="G308" s="310"/>
      <c r="H308" s="312"/>
      <c r="I308" s="311"/>
      <c r="J308" s="287"/>
      <c r="AD308" s="313"/>
      <c r="AE308" s="313"/>
      <c r="AF308" s="313"/>
      <c r="AG308" s="313"/>
      <c r="AZ308" s="111"/>
    </row>
    <row r="309" spans="6:52" x14ac:dyDescent="0.25">
      <c r="F309" s="313"/>
      <c r="G309" s="313"/>
      <c r="H309" s="315"/>
      <c r="I309" s="314"/>
      <c r="AD309" s="313"/>
      <c r="AE309" s="313"/>
      <c r="AF309" s="315"/>
      <c r="AG309" s="314"/>
      <c r="AZ309" s="111"/>
    </row>
    <row r="310" spans="6:52" x14ac:dyDescent="0.25">
      <c r="F310" s="313"/>
      <c r="G310" s="313"/>
      <c r="H310" s="315"/>
      <c r="I310" s="314"/>
      <c r="AD310" s="304"/>
      <c r="AE310" s="304"/>
      <c r="AF310" s="309"/>
      <c r="AG310" s="308"/>
      <c r="AZ310" s="111"/>
    </row>
    <row r="311" spans="6:52" x14ac:dyDescent="0.2">
      <c r="F311" s="301"/>
      <c r="G311" s="302"/>
      <c r="H311" s="302"/>
      <c r="I311" s="302"/>
      <c r="AD311" s="304"/>
      <c r="AE311" s="304"/>
      <c r="AF311" s="308"/>
      <c r="AG311" s="309"/>
      <c r="AZ311" s="111"/>
    </row>
    <row r="312" spans="6:52" x14ac:dyDescent="0.2">
      <c r="F312" s="298"/>
      <c r="G312" s="299"/>
      <c r="H312" s="299"/>
      <c r="I312" s="299"/>
      <c r="AD312" s="304"/>
      <c r="AE312" s="304"/>
      <c r="AF312" s="308"/>
      <c r="AG312" s="309"/>
      <c r="AZ312" s="111"/>
    </row>
    <row r="313" spans="6:52" x14ac:dyDescent="0.2">
      <c r="F313" s="298"/>
      <c r="G313" s="299"/>
      <c r="H313" s="299"/>
      <c r="I313" s="299"/>
      <c r="AD313" s="304"/>
      <c r="AE313" s="304"/>
      <c r="AF313" s="308"/>
      <c r="AG313" s="309"/>
      <c r="AZ313" s="111"/>
    </row>
    <row r="314" spans="6:52" x14ac:dyDescent="0.2">
      <c r="F314" s="299"/>
      <c r="G314" s="299"/>
      <c r="H314" s="299"/>
      <c r="I314" s="299"/>
      <c r="AD314" s="313"/>
      <c r="AE314" s="313"/>
      <c r="AF314" s="314"/>
      <c r="AG314" s="314"/>
      <c r="AZ314" s="111"/>
    </row>
    <row r="315" spans="6:52" x14ac:dyDescent="0.2">
      <c r="F315" s="303"/>
      <c r="G315" s="303"/>
      <c r="H315" s="299"/>
      <c r="I315" s="299"/>
      <c r="AD315" s="313"/>
      <c r="AE315" s="313"/>
      <c r="AF315" s="315"/>
      <c r="AG315" s="314"/>
      <c r="AH315" s="287"/>
      <c r="AZ315" s="111"/>
    </row>
    <row r="316" spans="6:52" x14ac:dyDescent="0.2">
      <c r="F316" s="299"/>
      <c r="G316" s="299"/>
      <c r="H316" s="299"/>
      <c r="I316" s="299"/>
      <c r="AD316" s="313"/>
      <c r="AE316" s="313"/>
      <c r="AF316" s="315"/>
      <c r="AG316" s="314"/>
      <c r="AZ316" s="111"/>
    </row>
    <row r="317" spans="6:52" x14ac:dyDescent="0.25">
      <c r="F317" s="310"/>
      <c r="G317" s="310"/>
      <c r="H317" s="310"/>
      <c r="I317" s="310"/>
      <c r="AD317" s="313"/>
      <c r="AE317" s="313"/>
      <c r="AF317" s="315"/>
      <c r="AG317" s="314"/>
      <c r="AZ317" s="111"/>
    </row>
    <row r="318" spans="6:52" x14ac:dyDescent="0.2">
      <c r="F318" s="310"/>
      <c r="G318" s="310"/>
      <c r="H318" s="312"/>
      <c r="I318" s="311"/>
      <c r="AD318" s="301"/>
      <c r="AE318" s="302"/>
      <c r="AF318" s="302"/>
      <c r="AG318" s="302"/>
      <c r="AZ318" s="111"/>
    </row>
    <row r="319" spans="6:52" x14ac:dyDescent="0.2">
      <c r="F319" s="303"/>
      <c r="G319" s="303"/>
      <c r="H319" s="306"/>
      <c r="I319" s="305"/>
      <c r="AD319" s="301"/>
      <c r="AE319" s="302"/>
      <c r="AF319" s="302"/>
      <c r="AG319" s="302"/>
      <c r="AZ319" s="111"/>
    </row>
    <row r="320" spans="6:52" x14ac:dyDescent="0.2">
      <c r="F320" s="303"/>
      <c r="G320" s="303"/>
      <c r="H320" s="306"/>
      <c r="I320" s="305"/>
      <c r="AD320" s="302"/>
      <c r="AE320" s="302"/>
      <c r="AF320" s="302"/>
      <c r="AG320" s="302"/>
      <c r="AZ320" s="111"/>
    </row>
    <row r="321" spans="6:52" x14ac:dyDescent="0.2">
      <c r="F321" s="303"/>
      <c r="G321" s="303"/>
      <c r="H321" s="305"/>
      <c r="I321" s="306"/>
      <c r="AD321" s="304"/>
      <c r="AE321" s="304"/>
      <c r="AF321" s="302"/>
      <c r="AG321" s="302"/>
      <c r="AZ321" s="111"/>
    </row>
    <row r="322" spans="6:52" x14ac:dyDescent="0.2">
      <c r="F322" s="303"/>
      <c r="G322" s="303"/>
      <c r="H322" s="305"/>
      <c r="I322" s="306"/>
      <c r="AD322" s="302"/>
      <c r="AE322" s="302"/>
      <c r="AF322" s="302"/>
      <c r="AG322" s="302"/>
      <c r="AZ322" s="111"/>
    </row>
    <row r="323" spans="6:52" x14ac:dyDescent="0.25">
      <c r="F323" s="303"/>
      <c r="G323" s="303"/>
      <c r="H323" s="305"/>
      <c r="I323" s="306"/>
      <c r="AD323" s="313"/>
      <c r="AE323" s="313"/>
      <c r="AF323" s="313"/>
      <c r="AG323" s="313"/>
      <c r="AH323" s="287"/>
      <c r="AZ323" s="111"/>
    </row>
    <row r="324" spans="6:52" x14ac:dyDescent="0.25">
      <c r="F324" s="310"/>
      <c r="G324" s="310"/>
      <c r="H324" s="311"/>
      <c r="I324" s="311"/>
      <c r="AD324" s="313"/>
      <c r="AE324" s="313"/>
      <c r="AF324" s="315"/>
      <c r="AG324" s="314"/>
      <c r="AZ324" s="111"/>
    </row>
    <row r="325" spans="6:52" x14ac:dyDescent="0.25">
      <c r="F325" s="310"/>
      <c r="G325" s="310"/>
      <c r="H325" s="312"/>
      <c r="I325" s="311"/>
      <c r="J325" s="287"/>
      <c r="AD325" s="313"/>
      <c r="AE325" s="313"/>
      <c r="AF325" s="315"/>
      <c r="AG325" s="314"/>
      <c r="AZ325" s="111"/>
    </row>
    <row r="326" spans="6:52" x14ac:dyDescent="0.2">
      <c r="F326" s="313"/>
      <c r="G326" s="313"/>
      <c r="H326" s="315"/>
      <c r="I326" s="314"/>
      <c r="AD326" s="301"/>
      <c r="AE326" s="302"/>
      <c r="AF326" s="302"/>
      <c r="AG326" s="302"/>
      <c r="AZ326" s="111"/>
    </row>
    <row r="327" spans="6:52" x14ac:dyDescent="0.2">
      <c r="F327" s="313"/>
      <c r="G327" s="313"/>
      <c r="H327" s="315"/>
      <c r="I327" s="314"/>
      <c r="AD327" s="301"/>
      <c r="AE327" s="302"/>
      <c r="AF327" s="302"/>
      <c r="AG327" s="302"/>
      <c r="AZ327" s="111"/>
    </row>
    <row r="328" spans="6:52" x14ac:dyDescent="0.2">
      <c r="F328" s="301"/>
      <c r="G328" s="302"/>
      <c r="H328" s="302"/>
      <c r="I328" s="302"/>
      <c r="AD328" s="302"/>
      <c r="AE328" s="302"/>
      <c r="AF328" s="302"/>
      <c r="AG328" s="302"/>
      <c r="AZ328" s="111"/>
    </row>
    <row r="329" spans="6:52" x14ac:dyDescent="0.2">
      <c r="F329" s="301"/>
      <c r="G329" s="302"/>
      <c r="H329" s="302"/>
      <c r="I329" s="302"/>
      <c r="AD329" s="304"/>
      <c r="AE329" s="304"/>
      <c r="AF329" s="302"/>
      <c r="AG329" s="302"/>
      <c r="AZ329" s="111"/>
    </row>
    <row r="330" spans="6:52" x14ac:dyDescent="0.2">
      <c r="F330" s="302"/>
      <c r="G330" s="302"/>
      <c r="H330" s="302"/>
      <c r="I330" s="302"/>
      <c r="AD330" s="302"/>
      <c r="AE330" s="302"/>
      <c r="AF330" s="302"/>
      <c r="AG330" s="302"/>
      <c r="AZ330" s="111"/>
    </row>
    <row r="331" spans="6:52" x14ac:dyDescent="0.2">
      <c r="F331" s="304"/>
      <c r="G331" s="304"/>
      <c r="H331" s="302"/>
      <c r="I331" s="302"/>
      <c r="AD331" s="313"/>
      <c r="AE331" s="313"/>
      <c r="AF331" s="313"/>
      <c r="AG331" s="313"/>
      <c r="AH331" s="287"/>
      <c r="AZ331" s="111"/>
    </row>
    <row r="332" spans="6:52" x14ac:dyDescent="0.2">
      <c r="F332" s="302"/>
      <c r="G332" s="302"/>
      <c r="H332" s="302"/>
      <c r="I332" s="302"/>
      <c r="AD332" s="313"/>
      <c r="AE332" s="313"/>
      <c r="AF332" s="315"/>
      <c r="AG332" s="314"/>
      <c r="AZ332" s="111"/>
    </row>
    <row r="333" spans="6:52" x14ac:dyDescent="0.25">
      <c r="F333" s="313"/>
      <c r="G333" s="313"/>
      <c r="H333" s="313"/>
      <c r="I333" s="313"/>
      <c r="J333" s="287"/>
      <c r="AD333" s="313"/>
      <c r="AE333" s="313"/>
      <c r="AF333" s="315"/>
      <c r="AG333" s="314"/>
      <c r="AZ333" s="111"/>
    </row>
    <row r="334" spans="6:52" x14ac:dyDescent="0.2">
      <c r="F334" s="313"/>
      <c r="G334" s="313"/>
      <c r="H334" s="315"/>
      <c r="I334" s="314"/>
      <c r="AD334" s="301"/>
      <c r="AE334" s="302"/>
      <c r="AF334" s="302"/>
      <c r="AG334" s="302"/>
      <c r="AZ334" s="111"/>
    </row>
    <row r="335" spans="6:52" x14ac:dyDescent="0.2">
      <c r="F335" s="313"/>
      <c r="G335" s="313"/>
      <c r="H335" s="315"/>
      <c r="I335" s="314"/>
      <c r="AD335" s="301"/>
      <c r="AE335" s="302"/>
      <c r="AF335" s="302"/>
      <c r="AG335" s="302"/>
      <c r="AZ335" s="111"/>
    </row>
    <row r="336" spans="6:52" x14ac:dyDescent="0.2">
      <c r="F336" s="301"/>
      <c r="G336" s="302"/>
      <c r="H336" s="302"/>
      <c r="I336" s="302"/>
      <c r="AD336" s="302"/>
      <c r="AE336" s="302"/>
      <c r="AF336" s="302"/>
      <c r="AG336" s="302"/>
      <c r="AZ336" s="111"/>
    </row>
    <row r="337" spans="6:52" x14ac:dyDescent="0.2">
      <c r="F337" s="301"/>
      <c r="G337" s="302"/>
      <c r="H337" s="302"/>
      <c r="I337" s="302"/>
      <c r="AD337" s="304"/>
      <c r="AE337" s="304"/>
      <c r="AF337" s="302"/>
      <c r="AG337" s="302"/>
      <c r="AZ337" s="111"/>
    </row>
    <row r="338" spans="6:52" x14ac:dyDescent="0.2">
      <c r="F338" s="302"/>
      <c r="G338" s="302"/>
      <c r="H338" s="302"/>
      <c r="I338" s="302"/>
      <c r="AD338" s="302"/>
      <c r="AE338" s="302"/>
      <c r="AF338" s="302"/>
      <c r="AG338" s="302"/>
      <c r="AZ338" s="111"/>
    </row>
    <row r="339" spans="6:52" x14ac:dyDescent="0.2">
      <c r="F339" s="304"/>
      <c r="G339" s="304"/>
      <c r="H339" s="302"/>
      <c r="I339" s="302"/>
      <c r="AD339" s="313"/>
      <c r="AE339" s="313"/>
      <c r="AF339" s="313"/>
      <c r="AG339" s="313"/>
      <c r="AZ339" s="111"/>
    </row>
    <row r="340" spans="6:52" x14ac:dyDescent="0.2">
      <c r="F340" s="302"/>
      <c r="G340" s="302"/>
      <c r="H340" s="302"/>
      <c r="I340" s="302"/>
      <c r="AD340" s="313"/>
      <c r="AE340" s="313"/>
      <c r="AF340" s="315"/>
      <c r="AG340" s="314"/>
      <c r="AZ340" s="111"/>
    </row>
    <row r="341" spans="6:52" x14ac:dyDescent="0.25">
      <c r="F341" s="313"/>
      <c r="G341" s="313"/>
      <c r="H341" s="313"/>
      <c r="I341" s="313"/>
      <c r="J341" s="287"/>
      <c r="AD341" s="304"/>
      <c r="AE341" s="304"/>
      <c r="AF341" s="309"/>
      <c r="AG341" s="308"/>
      <c r="AZ341" s="111"/>
    </row>
    <row r="342" spans="6:52" x14ac:dyDescent="0.25">
      <c r="F342" s="313"/>
      <c r="G342" s="313"/>
      <c r="H342" s="315"/>
      <c r="I342" s="314"/>
      <c r="AD342" s="304"/>
      <c r="AE342" s="304"/>
      <c r="AF342" s="308"/>
      <c r="AG342" s="309"/>
      <c r="AZ342" s="111"/>
    </row>
    <row r="343" spans="6:52" x14ac:dyDescent="0.25">
      <c r="F343" s="313"/>
      <c r="G343" s="313"/>
      <c r="H343" s="315"/>
      <c r="I343" s="314"/>
      <c r="AD343" s="304"/>
      <c r="AE343" s="304"/>
      <c r="AF343" s="309"/>
      <c r="AG343" s="309"/>
      <c r="AZ343" s="111"/>
    </row>
    <row r="344" spans="6:52" x14ac:dyDescent="0.2">
      <c r="F344" s="301"/>
      <c r="G344" s="302"/>
      <c r="H344" s="302"/>
      <c r="I344" s="302"/>
      <c r="AD344" s="304"/>
      <c r="AE344" s="304"/>
      <c r="AF344" s="309"/>
      <c r="AG344" s="308"/>
      <c r="AZ344" s="111"/>
    </row>
    <row r="345" spans="6:52" x14ac:dyDescent="0.2">
      <c r="F345" s="301"/>
      <c r="G345" s="302"/>
      <c r="H345" s="302"/>
      <c r="I345" s="302"/>
      <c r="AD345" s="304"/>
      <c r="AE345" s="304"/>
      <c r="AF345" s="325"/>
      <c r="AG345" s="308"/>
      <c r="AZ345" s="111"/>
    </row>
    <row r="346" spans="6:52" x14ac:dyDescent="0.2">
      <c r="F346" s="301"/>
      <c r="G346" s="302"/>
      <c r="H346" s="302"/>
      <c r="I346" s="302"/>
      <c r="AD346" s="304"/>
      <c r="AE346" s="304"/>
      <c r="AF346" s="308"/>
      <c r="AG346" s="309"/>
      <c r="AZ346" s="111"/>
    </row>
    <row r="347" spans="6:52" x14ac:dyDescent="0.2">
      <c r="F347" s="302"/>
      <c r="G347" s="302"/>
      <c r="H347" s="302"/>
      <c r="I347" s="302"/>
      <c r="AD347" s="313"/>
      <c r="AE347" s="313"/>
      <c r="AF347" s="314"/>
      <c r="AG347" s="314"/>
      <c r="AZ347" s="111"/>
    </row>
    <row r="348" spans="6:52" x14ac:dyDescent="0.2">
      <c r="F348" s="304"/>
      <c r="G348" s="304"/>
      <c r="H348" s="302"/>
      <c r="I348" s="302"/>
      <c r="AD348" s="313"/>
      <c r="AE348" s="313"/>
      <c r="AF348" s="315"/>
      <c r="AG348" s="314"/>
      <c r="AH348" s="287"/>
      <c r="AZ348" s="111"/>
    </row>
    <row r="349" spans="6:52" x14ac:dyDescent="0.2">
      <c r="F349" s="302"/>
      <c r="G349" s="302"/>
      <c r="H349" s="302"/>
      <c r="I349" s="302"/>
      <c r="AD349" s="313"/>
      <c r="AE349" s="313"/>
      <c r="AF349" s="315"/>
      <c r="AG349" s="314"/>
      <c r="AZ349" s="111"/>
    </row>
    <row r="350" spans="6:52" x14ac:dyDescent="0.25">
      <c r="F350" s="313"/>
      <c r="G350" s="313"/>
      <c r="H350" s="313"/>
      <c r="I350" s="313"/>
      <c r="AD350" s="313"/>
      <c r="AE350" s="313"/>
      <c r="AF350" s="315"/>
      <c r="AG350" s="314"/>
      <c r="AZ350" s="111"/>
    </row>
    <row r="351" spans="6:52" x14ac:dyDescent="0.2">
      <c r="F351" s="313"/>
      <c r="G351" s="313"/>
      <c r="H351" s="315"/>
      <c r="I351" s="314"/>
      <c r="AD351" s="301"/>
      <c r="AE351" s="302"/>
      <c r="AF351" s="302"/>
      <c r="AG351" s="302"/>
      <c r="AZ351" s="111"/>
    </row>
    <row r="352" spans="6:52" x14ac:dyDescent="0.2">
      <c r="F352" s="304"/>
      <c r="G352" s="304"/>
      <c r="H352" s="309"/>
      <c r="I352" s="308"/>
      <c r="AD352" s="301"/>
      <c r="AE352" s="302"/>
      <c r="AF352" s="302"/>
      <c r="AG352" s="302"/>
      <c r="AZ352" s="111"/>
    </row>
    <row r="353" spans="6:52" x14ac:dyDescent="0.2">
      <c r="F353" s="304"/>
      <c r="G353" s="304"/>
      <c r="H353" s="309"/>
      <c r="I353" s="308"/>
      <c r="AD353" s="302"/>
      <c r="AE353" s="302"/>
      <c r="AF353" s="302"/>
      <c r="AG353" s="302"/>
      <c r="AZ353" s="111"/>
    </row>
    <row r="354" spans="6:52" x14ac:dyDescent="0.2">
      <c r="F354" s="304"/>
      <c r="G354" s="304"/>
      <c r="H354" s="308"/>
      <c r="I354" s="309"/>
      <c r="AD354" s="304"/>
      <c r="AE354" s="304"/>
      <c r="AF354" s="302"/>
      <c r="AG354" s="302"/>
      <c r="AZ354" s="111"/>
    </row>
    <row r="355" spans="6:52" x14ac:dyDescent="0.2">
      <c r="F355" s="304"/>
      <c r="G355" s="304"/>
      <c r="H355" s="309"/>
      <c r="I355" s="309"/>
      <c r="AD355" s="302"/>
      <c r="AE355" s="302"/>
      <c r="AF355" s="302"/>
      <c r="AG355" s="302"/>
      <c r="AZ355" s="111"/>
    </row>
    <row r="356" spans="6:52" x14ac:dyDescent="0.25">
      <c r="F356" s="304"/>
      <c r="G356" s="304"/>
      <c r="H356" s="309"/>
      <c r="I356" s="308"/>
      <c r="AD356" s="313"/>
      <c r="AE356" s="313"/>
      <c r="AF356" s="313"/>
      <c r="AG356" s="313"/>
      <c r="AZ356" s="111"/>
    </row>
    <row r="357" spans="6:52" x14ac:dyDescent="0.25">
      <c r="F357" s="304"/>
      <c r="G357" s="304"/>
      <c r="H357" s="308"/>
      <c r="I357" s="309"/>
      <c r="AD357" s="313"/>
      <c r="AE357" s="313"/>
      <c r="AF357" s="314"/>
      <c r="AG357" s="315"/>
      <c r="AZ357" s="111"/>
    </row>
    <row r="358" spans="6:52" x14ac:dyDescent="0.25">
      <c r="F358" s="313"/>
      <c r="G358" s="313"/>
      <c r="H358" s="314"/>
      <c r="I358" s="314"/>
      <c r="AD358" s="304"/>
      <c r="AE358" s="304"/>
      <c r="AF358" s="308"/>
      <c r="AG358" s="309"/>
      <c r="AZ358" s="111"/>
    </row>
    <row r="359" spans="6:52" x14ac:dyDescent="0.25">
      <c r="F359" s="313"/>
      <c r="G359" s="313"/>
      <c r="H359" s="315"/>
      <c r="I359" s="314"/>
      <c r="J359" s="287"/>
      <c r="AD359" s="304"/>
      <c r="AE359" s="304"/>
      <c r="AF359" s="309"/>
      <c r="AG359" s="308"/>
      <c r="AZ359" s="111"/>
    </row>
    <row r="360" spans="6:52" x14ac:dyDescent="0.25">
      <c r="F360" s="313"/>
      <c r="G360" s="313"/>
      <c r="H360" s="315"/>
      <c r="I360" s="314"/>
      <c r="AD360" s="304"/>
      <c r="AE360" s="304"/>
      <c r="AF360" s="309"/>
      <c r="AG360" s="308"/>
      <c r="AZ360" s="111"/>
    </row>
    <row r="361" spans="6:52" x14ac:dyDescent="0.25">
      <c r="F361" s="313"/>
      <c r="G361" s="313"/>
      <c r="H361" s="315"/>
      <c r="I361" s="314"/>
      <c r="AD361" s="304"/>
      <c r="AE361" s="304"/>
      <c r="AF361" s="309"/>
      <c r="AG361" s="309"/>
      <c r="AZ361" s="111"/>
    </row>
    <row r="362" spans="6:52" x14ac:dyDescent="0.2">
      <c r="F362" s="301"/>
      <c r="G362" s="302"/>
      <c r="H362" s="302"/>
      <c r="I362" s="302"/>
      <c r="AD362" s="304"/>
      <c r="AE362" s="304"/>
      <c r="AF362" s="308"/>
      <c r="AG362" s="309"/>
      <c r="AZ362" s="111"/>
    </row>
    <row r="363" spans="6:52" x14ac:dyDescent="0.2">
      <c r="F363" s="301"/>
      <c r="G363" s="302"/>
      <c r="H363" s="302"/>
      <c r="I363" s="302"/>
      <c r="AD363" s="313"/>
      <c r="AE363" s="313"/>
      <c r="AF363" s="314"/>
      <c r="AG363" s="314"/>
      <c r="AZ363" s="111"/>
    </row>
    <row r="364" spans="6:52" x14ac:dyDescent="0.2">
      <c r="F364" s="298"/>
      <c r="G364" s="299"/>
      <c r="H364" s="299"/>
      <c r="I364" s="299"/>
      <c r="J364" s="300"/>
      <c r="AD364" s="313"/>
      <c r="AE364" s="313"/>
      <c r="AF364" s="314"/>
      <c r="AG364" s="315"/>
      <c r="AH364" s="287"/>
      <c r="AZ364" s="111"/>
    </row>
    <row r="365" spans="6:52" x14ac:dyDescent="0.2">
      <c r="F365" s="298"/>
      <c r="G365" s="299"/>
      <c r="H365" s="299"/>
      <c r="I365" s="299"/>
      <c r="J365" s="300"/>
      <c r="AD365" s="313"/>
      <c r="AE365" s="313"/>
      <c r="AF365" s="315"/>
      <c r="AG365" s="314"/>
      <c r="AZ365" s="111"/>
    </row>
    <row r="366" spans="6:52" x14ac:dyDescent="0.2">
      <c r="F366" s="299"/>
      <c r="G366" s="299"/>
      <c r="H366" s="299"/>
      <c r="I366" s="299"/>
      <c r="J366" s="300"/>
      <c r="AD366" s="313"/>
      <c r="AE366" s="313"/>
      <c r="AF366" s="315"/>
      <c r="AG366" s="314"/>
      <c r="AZ366" s="111"/>
    </row>
    <row r="367" spans="6:52" x14ac:dyDescent="0.2">
      <c r="F367" s="303"/>
      <c r="G367" s="303"/>
      <c r="H367" s="299"/>
      <c r="I367" s="299"/>
      <c r="J367" s="300"/>
      <c r="AD367" s="301"/>
      <c r="AE367" s="302"/>
      <c r="AF367" s="302"/>
      <c r="AG367" s="302"/>
      <c r="AZ367" s="111"/>
    </row>
    <row r="368" spans="6:52" x14ac:dyDescent="0.2">
      <c r="F368" s="299"/>
      <c r="G368" s="299"/>
      <c r="H368" s="299"/>
      <c r="I368" s="299"/>
      <c r="J368" s="300"/>
      <c r="AD368" s="301"/>
      <c r="AE368" s="302"/>
      <c r="AF368" s="302"/>
      <c r="AG368" s="302"/>
      <c r="AZ368" s="111"/>
    </row>
    <row r="369" spans="6:52" x14ac:dyDescent="0.2">
      <c r="F369" s="310"/>
      <c r="G369" s="310"/>
      <c r="H369" s="310"/>
      <c r="I369" s="310"/>
      <c r="J369" s="300"/>
      <c r="AD369" s="302"/>
      <c r="AE369" s="302"/>
      <c r="AF369" s="302"/>
      <c r="AG369" s="302"/>
      <c r="AZ369" s="111"/>
    </row>
    <row r="370" spans="6:52" x14ac:dyDescent="0.2">
      <c r="F370" s="310"/>
      <c r="G370" s="310"/>
      <c r="H370" s="311"/>
      <c r="I370" s="312"/>
      <c r="J370" s="300"/>
      <c r="AD370" s="304"/>
      <c r="AE370" s="304"/>
      <c r="AF370" s="302"/>
      <c r="AG370" s="302"/>
      <c r="AZ370" s="111"/>
    </row>
    <row r="371" spans="6:52" x14ac:dyDescent="0.2">
      <c r="F371" s="303"/>
      <c r="G371" s="303"/>
      <c r="H371" s="306"/>
      <c r="I371" s="346"/>
      <c r="J371" s="300"/>
      <c r="AD371" s="302"/>
      <c r="AE371" s="302"/>
      <c r="AF371" s="302"/>
      <c r="AG371" s="302"/>
      <c r="AZ371" s="111"/>
    </row>
    <row r="372" spans="6:52" x14ac:dyDescent="0.25">
      <c r="F372" s="303"/>
      <c r="G372" s="303"/>
      <c r="H372" s="306"/>
      <c r="I372" s="306"/>
      <c r="J372" s="300"/>
      <c r="AD372" s="313"/>
      <c r="AE372" s="313"/>
      <c r="AF372" s="313"/>
      <c r="AG372" s="313"/>
      <c r="AZ372" s="111"/>
    </row>
    <row r="373" spans="6:52" x14ac:dyDescent="0.25">
      <c r="F373" s="303"/>
      <c r="G373" s="303"/>
      <c r="H373" s="306"/>
      <c r="I373" s="305"/>
      <c r="J373" s="300"/>
      <c r="AD373" s="313"/>
      <c r="AE373" s="313"/>
      <c r="AF373" s="314"/>
      <c r="AG373" s="315"/>
      <c r="AZ373" s="111"/>
    </row>
    <row r="374" spans="6:52" x14ac:dyDescent="0.25">
      <c r="F374" s="303"/>
      <c r="G374" s="303"/>
      <c r="H374" s="306"/>
      <c r="I374" s="306"/>
      <c r="J374" s="300"/>
      <c r="AD374" s="304"/>
      <c r="AE374" s="304"/>
      <c r="AF374" s="309"/>
      <c r="AG374" s="308"/>
      <c r="AZ374" s="111"/>
    </row>
    <row r="375" spans="6:52" x14ac:dyDescent="0.25">
      <c r="F375" s="303"/>
      <c r="G375" s="303"/>
      <c r="H375" s="305"/>
      <c r="I375" s="306"/>
      <c r="J375" s="300"/>
      <c r="AD375" s="304"/>
      <c r="AE375" s="304"/>
      <c r="AF375" s="309"/>
      <c r="AG375" s="308"/>
      <c r="AZ375" s="111"/>
    </row>
    <row r="376" spans="6:52" x14ac:dyDescent="0.25">
      <c r="F376" s="310"/>
      <c r="G376" s="310"/>
      <c r="H376" s="311"/>
      <c r="I376" s="311"/>
      <c r="J376" s="300"/>
      <c r="AD376" s="304"/>
      <c r="AE376" s="304"/>
      <c r="AF376" s="309"/>
      <c r="AG376" s="308"/>
      <c r="AZ376" s="111"/>
    </row>
    <row r="377" spans="6:52" x14ac:dyDescent="0.25">
      <c r="F377" s="310"/>
      <c r="G377" s="310"/>
      <c r="H377" s="311"/>
      <c r="I377" s="312"/>
      <c r="J377" s="307"/>
      <c r="AD377" s="304"/>
      <c r="AE377" s="304"/>
      <c r="AF377" s="308"/>
      <c r="AG377" s="309"/>
      <c r="AZ377" s="111"/>
    </row>
    <row r="378" spans="6:52" x14ac:dyDescent="0.25">
      <c r="F378" s="313"/>
      <c r="G378" s="313"/>
      <c r="H378" s="315"/>
      <c r="I378" s="314"/>
      <c r="AD378" s="313"/>
      <c r="AE378" s="313"/>
      <c r="AF378" s="314"/>
      <c r="AG378" s="314"/>
      <c r="AH378" s="287"/>
      <c r="AZ378" s="111"/>
    </row>
    <row r="379" spans="6:52" x14ac:dyDescent="0.25">
      <c r="F379" s="313"/>
      <c r="G379" s="313"/>
      <c r="H379" s="315"/>
      <c r="I379" s="314"/>
      <c r="AD379" s="313"/>
      <c r="AE379" s="313"/>
      <c r="AF379" s="314"/>
      <c r="AG379" s="315"/>
      <c r="AZ379" s="111"/>
    </row>
    <row r="380" spans="6:52" ht="12.75" x14ac:dyDescent="0.2">
      <c r="F380" s="316"/>
      <c r="G380" s="317"/>
      <c r="H380" s="317"/>
      <c r="I380" s="317"/>
      <c r="AD380" s="313"/>
      <c r="AE380" s="313"/>
      <c r="AF380" s="315"/>
      <c r="AG380" s="314"/>
      <c r="AZ380" s="111"/>
    </row>
    <row r="381" spans="6:52" ht="15.75" x14ac:dyDescent="0.25">
      <c r="F381" s="318"/>
      <c r="G381" s="317"/>
      <c r="H381" s="317"/>
      <c r="I381" s="317"/>
      <c r="AD381" s="313"/>
      <c r="AE381" s="313"/>
      <c r="AF381" s="315"/>
      <c r="AG381" s="314"/>
      <c r="AZ381" s="111"/>
    </row>
    <row r="382" spans="6:52" x14ac:dyDescent="0.2">
      <c r="F382" s="317"/>
      <c r="G382" s="317"/>
      <c r="H382" s="317"/>
      <c r="I382" s="317"/>
      <c r="AD382" s="301"/>
      <c r="AE382" s="302"/>
      <c r="AF382" s="302"/>
      <c r="AG382" s="302"/>
      <c r="AZ382" s="111"/>
    </row>
    <row r="383" spans="6:52" x14ac:dyDescent="0.2">
      <c r="F383" s="319"/>
      <c r="G383" s="319"/>
      <c r="H383" s="317"/>
      <c r="I383" s="317"/>
      <c r="AD383" s="301"/>
      <c r="AE383" s="302"/>
      <c r="AF383" s="302"/>
      <c r="AG383" s="302"/>
      <c r="AZ383" s="111"/>
    </row>
    <row r="384" spans="6:52" x14ac:dyDescent="0.2">
      <c r="F384" s="317"/>
      <c r="G384" s="317"/>
      <c r="H384" s="317"/>
      <c r="I384" s="317"/>
      <c r="AD384" s="302"/>
      <c r="AE384" s="302"/>
      <c r="AF384" s="302"/>
      <c r="AG384" s="302"/>
      <c r="AZ384" s="111"/>
    </row>
    <row r="385" spans="6:52" ht="12" x14ac:dyDescent="0.2">
      <c r="F385" s="320"/>
      <c r="G385" s="320"/>
      <c r="H385" s="320"/>
      <c r="I385" s="320"/>
      <c r="AD385" s="304"/>
      <c r="AE385" s="304"/>
      <c r="AF385" s="302"/>
      <c r="AG385" s="302"/>
      <c r="AZ385" s="111"/>
    </row>
    <row r="386" spans="6:52" ht="12" x14ac:dyDescent="0.2">
      <c r="F386" s="320"/>
      <c r="G386" s="320"/>
      <c r="H386" s="321"/>
      <c r="I386" s="322"/>
      <c r="AD386" s="302"/>
      <c r="AE386" s="302"/>
      <c r="AF386" s="302"/>
      <c r="AG386" s="302"/>
      <c r="AZ386" s="111"/>
    </row>
    <row r="387" spans="6:52" ht="12" x14ac:dyDescent="0.25">
      <c r="F387" s="323"/>
      <c r="G387" s="323"/>
      <c r="H387" s="326"/>
      <c r="I387" s="324"/>
      <c r="AD387" s="313"/>
      <c r="AE387" s="313"/>
      <c r="AF387" s="313"/>
      <c r="AG387" s="313"/>
      <c r="AH387" s="287"/>
      <c r="AZ387" s="111"/>
    </row>
    <row r="388" spans="6:52" ht="12" x14ac:dyDescent="0.25">
      <c r="F388" s="323"/>
      <c r="G388" s="323"/>
      <c r="H388" s="324"/>
      <c r="I388" s="326"/>
      <c r="AD388" s="313"/>
      <c r="AE388" s="313"/>
      <c r="AF388" s="315"/>
      <c r="AG388" s="314"/>
      <c r="AZ388" s="111"/>
    </row>
    <row r="389" spans="6:52" ht="12" x14ac:dyDescent="0.25">
      <c r="F389" s="323"/>
      <c r="G389" s="323"/>
      <c r="H389" s="326"/>
      <c r="I389" s="324"/>
      <c r="AD389" s="313"/>
      <c r="AE389" s="313"/>
      <c r="AF389" s="315"/>
      <c r="AG389" s="314"/>
      <c r="AZ389" s="111"/>
    </row>
    <row r="390" spans="6:52" ht="12" x14ac:dyDescent="0.2">
      <c r="F390" s="323"/>
      <c r="G390" s="323"/>
      <c r="H390" s="324"/>
      <c r="I390" s="324"/>
      <c r="AD390" s="301"/>
      <c r="AE390" s="302"/>
      <c r="AF390" s="302"/>
      <c r="AG390" s="302"/>
      <c r="AZ390" s="111"/>
    </row>
    <row r="391" spans="6:52" ht="12" x14ac:dyDescent="0.2">
      <c r="F391" s="323"/>
      <c r="G391" s="323"/>
      <c r="H391" s="324"/>
      <c r="I391" s="326"/>
      <c r="AD391" s="301"/>
      <c r="AE391" s="302"/>
      <c r="AF391" s="302"/>
      <c r="AG391" s="302"/>
      <c r="AZ391" s="111"/>
    </row>
    <row r="392" spans="6:52" ht="12" x14ac:dyDescent="0.2">
      <c r="F392" s="323"/>
      <c r="G392" s="323"/>
      <c r="H392" s="324"/>
      <c r="I392" s="326"/>
      <c r="AD392" s="302"/>
      <c r="AE392" s="302"/>
      <c r="AF392" s="302"/>
      <c r="AG392" s="302"/>
      <c r="AZ392" s="111"/>
    </row>
    <row r="393" spans="6:52" ht="12" x14ac:dyDescent="0.2">
      <c r="F393" s="323"/>
      <c r="G393" s="323"/>
      <c r="H393" s="347"/>
      <c r="I393" s="326"/>
      <c r="AD393" s="304"/>
      <c r="AE393" s="304"/>
      <c r="AF393" s="302"/>
      <c r="AG393" s="302"/>
      <c r="AZ393" s="111"/>
    </row>
    <row r="394" spans="6:52" ht="12" x14ac:dyDescent="0.2">
      <c r="F394" s="323"/>
      <c r="G394" s="323"/>
      <c r="H394" s="326"/>
      <c r="I394" s="324"/>
      <c r="AD394" s="302"/>
      <c r="AE394" s="302"/>
      <c r="AF394" s="302"/>
      <c r="AG394" s="302"/>
      <c r="AH394" s="287"/>
      <c r="AZ394" s="111"/>
    </row>
    <row r="395" spans="6:52" ht="12" x14ac:dyDescent="0.25">
      <c r="F395" s="323"/>
      <c r="G395" s="323"/>
      <c r="H395" s="326"/>
      <c r="I395" s="324"/>
      <c r="J395" s="287"/>
      <c r="AD395" s="313"/>
      <c r="AE395" s="313"/>
      <c r="AF395" s="313"/>
      <c r="AG395" s="313"/>
      <c r="AH395" s="287"/>
      <c r="AZ395" s="111"/>
    </row>
    <row r="396" spans="6:52" ht="12" x14ac:dyDescent="0.25">
      <c r="F396" s="320"/>
      <c r="G396" s="320"/>
      <c r="H396" s="321"/>
      <c r="I396" s="321"/>
      <c r="AD396" s="313"/>
      <c r="AE396" s="313"/>
      <c r="AF396" s="315"/>
      <c r="AG396" s="314"/>
      <c r="AZ396" s="111"/>
    </row>
    <row r="397" spans="6:52" ht="12" x14ac:dyDescent="0.25">
      <c r="F397" s="320"/>
      <c r="G397" s="320"/>
      <c r="H397" s="321"/>
      <c r="I397" s="322"/>
      <c r="AD397" s="313"/>
      <c r="AE397" s="313"/>
      <c r="AF397" s="315"/>
      <c r="AG397" s="314"/>
      <c r="AZ397" s="111"/>
    </row>
    <row r="398" spans="6:52" x14ac:dyDescent="0.2">
      <c r="F398" s="313"/>
      <c r="G398" s="313"/>
      <c r="H398" s="315"/>
      <c r="I398" s="314"/>
      <c r="AD398" s="301"/>
      <c r="AE398" s="302"/>
      <c r="AF398" s="302"/>
      <c r="AG398" s="302"/>
      <c r="AZ398" s="111"/>
    </row>
    <row r="399" spans="6:52" x14ac:dyDescent="0.2">
      <c r="F399" s="301"/>
      <c r="G399" s="302"/>
      <c r="H399" s="302"/>
      <c r="I399" s="302"/>
      <c r="AD399" s="301"/>
      <c r="AE399" s="302"/>
      <c r="AF399" s="302"/>
      <c r="AG399" s="302"/>
      <c r="AZ399" s="111"/>
    </row>
    <row r="400" spans="6:52" x14ac:dyDescent="0.2">
      <c r="F400" s="301"/>
      <c r="G400" s="302"/>
      <c r="H400" s="302"/>
      <c r="I400" s="302"/>
      <c r="AD400" s="302"/>
      <c r="AE400" s="302"/>
      <c r="AF400" s="302"/>
      <c r="AG400" s="302"/>
      <c r="AZ400" s="111"/>
    </row>
    <row r="401" spans="6:52" x14ac:dyDescent="0.2">
      <c r="F401" s="302"/>
      <c r="G401" s="302"/>
      <c r="H401" s="302"/>
      <c r="I401" s="302"/>
      <c r="AD401" s="304"/>
      <c r="AE401" s="304"/>
      <c r="AF401" s="302"/>
      <c r="AG401" s="302"/>
      <c r="AZ401" s="111"/>
    </row>
    <row r="402" spans="6:52" x14ac:dyDescent="0.2">
      <c r="F402" s="304"/>
      <c r="G402" s="304"/>
      <c r="H402" s="302"/>
      <c r="I402" s="302"/>
      <c r="AD402" s="302"/>
      <c r="AE402" s="302"/>
      <c r="AF402" s="302"/>
      <c r="AG402" s="302"/>
      <c r="AZ402" s="111"/>
    </row>
    <row r="403" spans="6:52" x14ac:dyDescent="0.2">
      <c r="F403" s="302"/>
      <c r="G403" s="302"/>
      <c r="H403" s="302"/>
      <c r="I403" s="302"/>
      <c r="AD403" s="313"/>
      <c r="AE403" s="313"/>
      <c r="AF403" s="313"/>
      <c r="AG403" s="313"/>
      <c r="AZ403" s="111"/>
    </row>
    <row r="404" spans="6:52" x14ac:dyDescent="0.25">
      <c r="F404" s="313"/>
      <c r="G404" s="313"/>
      <c r="H404" s="313"/>
      <c r="I404" s="313"/>
      <c r="J404" s="287"/>
      <c r="AD404" s="313"/>
      <c r="AE404" s="313"/>
      <c r="AF404" s="314"/>
      <c r="AG404" s="315"/>
      <c r="AZ404" s="111"/>
    </row>
    <row r="405" spans="6:52" x14ac:dyDescent="0.25">
      <c r="F405" s="313"/>
      <c r="G405" s="313"/>
      <c r="H405" s="315"/>
      <c r="I405" s="314"/>
      <c r="AD405" s="304"/>
      <c r="AE405" s="304"/>
      <c r="AF405" s="308"/>
      <c r="AG405" s="309"/>
      <c r="AZ405" s="111"/>
    </row>
    <row r="406" spans="6:52" x14ac:dyDescent="0.25">
      <c r="F406" s="313"/>
      <c r="G406" s="313"/>
      <c r="H406" s="315"/>
      <c r="I406" s="314"/>
      <c r="AD406" s="304"/>
      <c r="AE406" s="304"/>
      <c r="AF406" s="308"/>
      <c r="AG406" s="309"/>
      <c r="AZ406" s="111"/>
    </row>
    <row r="407" spans="6:52" x14ac:dyDescent="0.2">
      <c r="F407" s="301"/>
      <c r="G407" s="302"/>
      <c r="H407" s="302"/>
      <c r="I407" s="302"/>
      <c r="AD407" s="304"/>
      <c r="AE407" s="304"/>
      <c r="AF407" s="309"/>
      <c r="AG407" s="308"/>
      <c r="AZ407" s="111"/>
    </row>
    <row r="408" spans="6:52" x14ac:dyDescent="0.2">
      <c r="F408" s="301"/>
      <c r="G408" s="302"/>
      <c r="H408" s="302"/>
      <c r="I408" s="302"/>
      <c r="AD408" s="304"/>
      <c r="AE408" s="304"/>
      <c r="AF408" s="309"/>
      <c r="AG408" s="309"/>
      <c r="AZ408" s="111"/>
    </row>
    <row r="409" spans="6:52" x14ac:dyDescent="0.2">
      <c r="F409" s="302"/>
      <c r="G409" s="302"/>
      <c r="H409" s="302"/>
      <c r="I409" s="302"/>
      <c r="AD409" s="304"/>
      <c r="AE409" s="304"/>
      <c r="AF409" s="308"/>
      <c r="AG409" s="309"/>
      <c r="AZ409" s="111"/>
    </row>
    <row r="410" spans="6:52" x14ac:dyDescent="0.2">
      <c r="F410" s="304"/>
      <c r="G410" s="304"/>
      <c r="H410" s="302"/>
      <c r="I410" s="302"/>
      <c r="AD410" s="304"/>
      <c r="AE410" s="304"/>
      <c r="AF410" s="309"/>
      <c r="AG410" s="309"/>
      <c r="AZ410" s="111"/>
    </row>
    <row r="411" spans="6:52" x14ac:dyDescent="0.2">
      <c r="F411" s="302"/>
      <c r="G411" s="302"/>
      <c r="H411" s="302"/>
      <c r="I411" s="302"/>
      <c r="J411" s="287"/>
      <c r="AD411" s="304"/>
      <c r="AE411" s="304"/>
      <c r="AF411" s="309"/>
      <c r="AG411" s="308"/>
      <c r="AZ411" s="111"/>
    </row>
    <row r="412" spans="6:52" x14ac:dyDescent="0.25">
      <c r="F412" s="313"/>
      <c r="G412" s="313"/>
      <c r="H412" s="313"/>
      <c r="I412" s="313"/>
      <c r="J412" s="287"/>
      <c r="AD412" s="304"/>
      <c r="AE412" s="304"/>
      <c r="AF412" s="309"/>
      <c r="AG412" s="308"/>
      <c r="AZ412" s="111"/>
    </row>
    <row r="413" spans="6:52" x14ac:dyDescent="0.25">
      <c r="F413" s="313"/>
      <c r="G413" s="313"/>
      <c r="H413" s="315"/>
      <c r="I413" s="314"/>
      <c r="AD413" s="304"/>
      <c r="AE413" s="304"/>
      <c r="AF413" s="325"/>
      <c r="AG413" s="308"/>
      <c r="AZ413" s="111"/>
    </row>
    <row r="414" spans="6:52" x14ac:dyDescent="0.25">
      <c r="F414" s="313"/>
      <c r="G414" s="313"/>
      <c r="H414" s="315"/>
      <c r="I414" s="314"/>
      <c r="AD414" s="304"/>
      <c r="AE414" s="304"/>
      <c r="AF414" s="308"/>
      <c r="AG414" s="309"/>
      <c r="AZ414" s="111"/>
    </row>
    <row r="415" spans="6:52" x14ac:dyDescent="0.2">
      <c r="F415" s="301"/>
      <c r="G415" s="302"/>
      <c r="H415" s="302"/>
      <c r="I415" s="302"/>
      <c r="AD415" s="304"/>
      <c r="AE415" s="304"/>
      <c r="AF415" s="308"/>
      <c r="AG415" s="309"/>
      <c r="AZ415" s="111"/>
    </row>
    <row r="416" spans="6:52" x14ac:dyDescent="0.2">
      <c r="F416" s="298"/>
      <c r="G416" s="299"/>
      <c r="H416" s="299"/>
      <c r="I416" s="299"/>
      <c r="AD416" s="313"/>
      <c r="AE416" s="313"/>
      <c r="AF416" s="314"/>
      <c r="AG416" s="314"/>
      <c r="AH416" s="287"/>
      <c r="AZ416" s="111"/>
    </row>
    <row r="417" spans="6:52" x14ac:dyDescent="0.2">
      <c r="F417" s="298"/>
      <c r="G417" s="299"/>
      <c r="H417" s="299"/>
      <c r="I417" s="299"/>
      <c r="AD417" s="313"/>
      <c r="AE417" s="313"/>
      <c r="AF417" s="314"/>
      <c r="AG417" s="315"/>
      <c r="AZ417" s="111"/>
    </row>
    <row r="418" spans="6:52" x14ac:dyDescent="0.2">
      <c r="F418" s="299"/>
      <c r="G418" s="299"/>
      <c r="H418" s="299"/>
      <c r="I418" s="299"/>
      <c r="AD418" s="313"/>
      <c r="AE418" s="313"/>
      <c r="AF418" s="315"/>
      <c r="AG418" s="314"/>
      <c r="AZ418" s="111"/>
    </row>
    <row r="419" spans="6:52" x14ac:dyDescent="0.2">
      <c r="F419" s="303"/>
      <c r="G419" s="303"/>
      <c r="H419" s="299"/>
      <c r="I419" s="299"/>
      <c r="AD419" s="313"/>
      <c r="AE419" s="313"/>
      <c r="AF419" s="315"/>
      <c r="AG419" s="314"/>
      <c r="AZ419" s="111"/>
    </row>
    <row r="420" spans="6:52" x14ac:dyDescent="0.2">
      <c r="F420" s="299"/>
      <c r="G420" s="299"/>
      <c r="H420" s="299"/>
      <c r="I420" s="299"/>
      <c r="AD420" s="301"/>
      <c r="AE420" s="302"/>
      <c r="AF420" s="302"/>
      <c r="AG420" s="302"/>
      <c r="AZ420" s="111"/>
    </row>
    <row r="421" spans="6:52" x14ac:dyDescent="0.2">
      <c r="F421" s="310"/>
      <c r="G421" s="310"/>
      <c r="H421" s="310"/>
      <c r="I421" s="310"/>
      <c r="AD421" s="301"/>
      <c r="AE421" s="302"/>
      <c r="AF421" s="302"/>
      <c r="AG421" s="302"/>
      <c r="AZ421" s="111"/>
    </row>
    <row r="422" spans="6:52" x14ac:dyDescent="0.2">
      <c r="F422" s="310"/>
      <c r="G422" s="310"/>
      <c r="H422" s="311"/>
      <c r="I422" s="312"/>
      <c r="AD422" s="302"/>
      <c r="AE422" s="302"/>
      <c r="AF422" s="302"/>
      <c r="AG422" s="302"/>
      <c r="AZ422" s="111"/>
    </row>
    <row r="423" spans="6:52" x14ac:dyDescent="0.2">
      <c r="F423" s="303"/>
      <c r="G423" s="303"/>
      <c r="H423" s="305"/>
      <c r="I423" s="306"/>
      <c r="AD423" s="304"/>
      <c r="AE423" s="304"/>
      <c r="AF423" s="302"/>
      <c r="AG423" s="302"/>
      <c r="AZ423" s="111"/>
    </row>
    <row r="424" spans="6:52" x14ac:dyDescent="0.2">
      <c r="F424" s="303"/>
      <c r="G424" s="303"/>
      <c r="H424" s="346"/>
      <c r="I424" s="306"/>
      <c r="AD424" s="302"/>
      <c r="AE424" s="302"/>
      <c r="AF424" s="302"/>
      <c r="AG424" s="302"/>
      <c r="AZ424" s="111"/>
    </row>
    <row r="425" spans="6:52" x14ac:dyDescent="0.25">
      <c r="F425" s="303"/>
      <c r="G425" s="303"/>
      <c r="H425" s="306"/>
      <c r="I425" s="306"/>
      <c r="AD425" s="313"/>
      <c r="AE425" s="313"/>
      <c r="AF425" s="313"/>
      <c r="AG425" s="313"/>
      <c r="AZ425" s="111"/>
    </row>
    <row r="426" spans="6:52" x14ac:dyDescent="0.25">
      <c r="F426" s="303"/>
      <c r="G426" s="303"/>
      <c r="H426" s="305"/>
      <c r="I426" s="306"/>
      <c r="AD426" s="313"/>
      <c r="AE426" s="313"/>
      <c r="AF426" s="315"/>
      <c r="AG426" s="314"/>
      <c r="AZ426" s="111"/>
    </row>
    <row r="427" spans="6:52" x14ac:dyDescent="0.25">
      <c r="F427" s="303"/>
      <c r="G427" s="303"/>
      <c r="H427" s="305"/>
      <c r="I427" s="306"/>
      <c r="AD427" s="304"/>
      <c r="AE427" s="304"/>
      <c r="AF427" s="309"/>
      <c r="AG427" s="309"/>
      <c r="AH427" s="287"/>
      <c r="AI427" s="287"/>
      <c r="AJ427" s="287"/>
      <c r="AZ427" s="111"/>
    </row>
    <row r="428" spans="6:52" x14ac:dyDescent="0.25">
      <c r="F428" s="303"/>
      <c r="G428" s="303"/>
      <c r="H428" s="306"/>
      <c r="I428" s="306"/>
      <c r="AD428" s="304"/>
      <c r="AE428" s="304"/>
      <c r="AF428" s="309"/>
      <c r="AG428" s="308"/>
      <c r="AZ428" s="111"/>
    </row>
    <row r="429" spans="6:52" x14ac:dyDescent="0.25">
      <c r="F429" s="303"/>
      <c r="G429" s="303"/>
      <c r="H429" s="306"/>
      <c r="I429" s="305"/>
      <c r="AD429" s="304"/>
      <c r="AE429" s="304"/>
      <c r="AF429" s="308"/>
      <c r="AG429" s="309"/>
      <c r="AZ429" s="111"/>
    </row>
    <row r="430" spans="6:52" x14ac:dyDescent="0.25">
      <c r="F430" s="303"/>
      <c r="G430" s="303"/>
      <c r="H430" s="306"/>
      <c r="I430" s="305"/>
      <c r="AD430" s="313"/>
      <c r="AE430" s="313"/>
      <c r="AF430" s="314"/>
      <c r="AG430" s="314"/>
      <c r="AZ430" s="111"/>
    </row>
    <row r="431" spans="6:52" x14ac:dyDescent="0.25">
      <c r="F431" s="303"/>
      <c r="G431" s="303"/>
      <c r="H431" s="346"/>
      <c r="I431" s="305"/>
      <c r="AD431" s="313"/>
      <c r="AE431" s="313"/>
      <c r="AF431" s="315"/>
      <c r="AG431" s="314"/>
      <c r="AZ431" s="111"/>
    </row>
    <row r="432" spans="6:52" x14ac:dyDescent="0.25">
      <c r="F432" s="303"/>
      <c r="G432" s="303"/>
      <c r="H432" s="305"/>
      <c r="I432" s="306"/>
      <c r="AD432" s="313"/>
      <c r="AE432" s="313"/>
      <c r="AF432" s="315"/>
      <c r="AG432" s="314"/>
      <c r="AZ432" s="111"/>
    </row>
    <row r="433" spans="6:52" x14ac:dyDescent="0.25">
      <c r="F433" s="303"/>
      <c r="G433" s="303"/>
      <c r="H433" s="305"/>
      <c r="I433" s="306"/>
      <c r="AD433" s="313"/>
      <c r="AE433" s="313"/>
      <c r="AF433" s="315"/>
      <c r="AG433" s="314"/>
      <c r="AZ433" s="111"/>
    </row>
    <row r="434" spans="6:52" x14ac:dyDescent="0.25">
      <c r="F434" s="310"/>
      <c r="G434" s="310"/>
      <c r="H434" s="311"/>
      <c r="I434" s="311"/>
      <c r="J434" s="287"/>
      <c r="L434" s="287"/>
      <c r="AD434" s="313"/>
      <c r="AE434" s="313"/>
      <c r="AF434" s="315"/>
      <c r="AG434" s="314"/>
      <c r="AZ434" s="111"/>
    </row>
    <row r="435" spans="6:52" x14ac:dyDescent="0.25">
      <c r="F435" s="310"/>
      <c r="G435" s="310"/>
      <c r="H435" s="311"/>
      <c r="I435" s="312"/>
      <c r="AD435" s="313"/>
      <c r="AE435" s="313"/>
      <c r="AF435" s="315"/>
      <c r="AG435" s="314"/>
      <c r="AZ435" s="111"/>
    </row>
    <row r="436" spans="6:52" x14ac:dyDescent="0.25">
      <c r="F436" s="313"/>
      <c r="G436" s="313"/>
      <c r="H436" s="315"/>
      <c r="I436" s="314"/>
      <c r="AD436" s="313"/>
      <c r="AE436" s="313"/>
      <c r="AF436" s="315"/>
      <c r="AG436" s="314"/>
      <c r="AZ436" s="111"/>
    </row>
    <row r="437" spans="6:52" x14ac:dyDescent="0.25">
      <c r="F437" s="313"/>
      <c r="G437" s="313"/>
      <c r="H437" s="315"/>
      <c r="I437" s="314"/>
      <c r="AD437" s="313"/>
      <c r="AE437" s="313"/>
      <c r="AF437" s="315"/>
      <c r="AG437" s="314"/>
      <c r="AZ437" s="111"/>
    </row>
    <row r="438" spans="6:52" x14ac:dyDescent="0.2">
      <c r="F438" s="298"/>
      <c r="G438" s="299"/>
      <c r="H438" s="299"/>
      <c r="I438" s="299"/>
      <c r="AD438" s="313"/>
      <c r="AE438" s="313"/>
      <c r="AF438" s="315"/>
      <c r="AG438" s="314"/>
      <c r="AZ438" s="111"/>
    </row>
    <row r="439" spans="6:52" x14ac:dyDescent="0.2">
      <c r="F439" s="298"/>
      <c r="G439" s="299"/>
      <c r="H439" s="299"/>
      <c r="I439" s="299"/>
      <c r="AD439" s="313"/>
      <c r="AE439" s="313"/>
      <c r="AF439" s="315"/>
      <c r="AG439" s="314"/>
      <c r="AZ439" s="111"/>
    </row>
    <row r="440" spans="6:52" x14ac:dyDescent="0.2">
      <c r="F440" s="299"/>
      <c r="G440" s="299"/>
      <c r="H440" s="299"/>
      <c r="I440" s="299"/>
      <c r="AD440" s="313"/>
      <c r="AE440" s="313"/>
      <c r="AF440" s="315"/>
      <c r="AG440" s="314"/>
      <c r="AZ440" s="111"/>
    </row>
    <row r="441" spans="6:52" x14ac:dyDescent="0.2">
      <c r="F441" s="303"/>
      <c r="G441" s="303"/>
      <c r="H441" s="299"/>
      <c r="I441" s="299"/>
      <c r="AD441" s="313"/>
      <c r="AE441" s="313"/>
      <c r="AF441" s="315"/>
      <c r="AG441" s="314"/>
      <c r="AZ441" s="111"/>
    </row>
    <row r="442" spans="6:52" x14ac:dyDescent="0.2">
      <c r="F442" s="299"/>
      <c r="G442" s="299"/>
      <c r="H442" s="299"/>
      <c r="I442" s="299"/>
      <c r="AD442" s="313"/>
      <c r="AE442" s="313"/>
      <c r="AF442" s="315"/>
      <c r="AG442" s="314"/>
      <c r="AZ442" s="111"/>
    </row>
    <row r="443" spans="6:52" x14ac:dyDescent="0.25">
      <c r="F443" s="310"/>
      <c r="G443" s="310"/>
      <c r="H443" s="310"/>
      <c r="I443" s="310"/>
      <c r="AD443" s="313"/>
      <c r="AE443" s="313"/>
      <c r="AF443" s="315"/>
      <c r="AG443" s="314"/>
      <c r="AZ443" s="111"/>
    </row>
    <row r="444" spans="6:52" x14ac:dyDescent="0.25">
      <c r="F444" s="310"/>
      <c r="G444" s="310"/>
      <c r="H444" s="312"/>
      <c r="I444" s="311"/>
      <c r="AD444" s="313"/>
      <c r="AE444" s="313"/>
      <c r="AF444" s="315"/>
      <c r="AG444" s="314"/>
      <c r="AZ444" s="111"/>
    </row>
    <row r="445" spans="6:52" x14ac:dyDescent="0.25">
      <c r="F445" s="303"/>
      <c r="G445" s="303"/>
      <c r="H445" s="306"/>
      <c r="I445" s="306"/>
      <c r="J445" s="287"/>
      <c r="K445" s="344"/>
      <c r="AD445" s="313"/>
      <c r="AE445" s="313"/>
      <c r="AF445" s="315"/>
      <c r="AG445" s="314"/>
      <c r="AZ445" s="111"/>
    </row>
    <row r="446" spans="6:52" x14ac:dyDescent="0.25">
      <c r="F446" s="303"/>
      <c r="G446" s="303"/>
      <c r="H446" s="306"/>
      <c r="I446" s="305"/>
      <c r="J446" s="287"/>
      <c r="K446" s="287"/>
      <c r="AD446" s="313"/>
      <c r="AE446" s="313"/>
      <c r="AF446" s="315"/>
      <c r="AG446" s="314"/>
      <c r="AZ446" s="111"/>
    </row>
    <row r="447" spans="6:52" x14ac:dyDescent="0.25">
      <c r="F447" s="303"/>
      <c r="G447" s="303"/>
      <c r="H447" s="305"/>
      <c r="I447" s="306"/>
      <c r="AD447" s="313"/>
      <c r="AE447" s="313"/>
      <c r="AF447" s="315"/>
      <c r="AG447" s="314"/>
      <c r="AZ447" s="111"/>
    </row>
    <row r="448" spans="6:52" x14ac:dyDescent="0.25">
      <c r="F448" s="310"/>
      <c r="G448" s="310"/>
      <c r="H448" s="311"/>
      <c r="I448" s="311"/>
      <c r="AD448" s="313"/>
      <c r="AE448" s="313"/>
      <c r="AF448" s="315"/>
      <c r="AG448" s="314"/>
      <c r="AZ448" s="111"/>
    </row>
    <row r="449" spans="6:52" x14ac:dyDescent="0.25">
      <c r="F449" s="310"/>
      <c r="G449" s="310"/>
      <c r="H449" s="312"/>
      <c r="I449" s="311"/>
      <c r="J449" s="345"/>
      <c r="AD449" s="313"/>
      <c r="AE449" s="313"/>
      <c r="AF449" s="315"/>
      <c r="AG449" s="314"/>
      <c r="AZ449" s="111"/>
    </row>
    <row r="450" spans="6:52" x14ac:dyDescent="0.25">
      <c r="F450" s="313"/>
      <c r="G450" s="313"/>
      <c r="H450" s="314"/>
      <c r="I450" s="314"/>
      <c r="AD450" s="313"/>
      <c r="AE450" s="313"/>
      <c r="AF450" s="315"/>
      <c r="AG450" s="314"/>
      <c r="AZ450" s="111"/>
    </row>
    <row r="451" spans="6:52" x14ac:dyDescent="0.25">
      <c r="F451" s="313"/>
      <c r="G451" s="313"/>
      <c r="H451" s="315"/>
      <c r="I451" s="314"/>
      <c r="AD451" s="313"/>
      <c r="AE451" s="313"/>
      <c r="AF451" s="315"/>
      <c r="AG451" s="314"/>
      <c r="AZ451" s="111"/>
    </row>
    <row r="452" spans="6:52" x14ac:dyDescent="0.25">
      <c r="F452" s="313"/>
      <c r="G452" s="313"/>
      <c r="H452" s="315"/>
      <c r="I452" s="314"/>
      <c r="AD452" s="313"/>
      <c r="AE452" s="313"/>
      <c r="AF452" s="315"/>
      <c r="AG452" s="314"/>
      <c r="AZ452" s="111"/>
    </row>
    <row r="453" spans="6:52" x14ac:dyDescent="0.25">
      <c r="F453" s="313"/>
      <c r="G453" s="313"/>
      <c r="H453" s="315"/>
      <c r="I453" s="314"/>
      <c r="AD453" s="313"/>
      <c r="AE453" s="313"/>
      <c r="AF453" s="315"/>
      <c r="AG453" s="314"/>
      <c r="AZ453" s="111"/>
    </row>
    <row r="454" spans="6:52" x14ac:dyDescent="0.25">
      <c r="F454" s="313"/>
      <c r="G454" s="313"/>
      <c r="H454" s="315"/>
      <c r="I454" s="314"/>
      <c r="AD454" s="313"/>
      <c r="AE454" s="313"/>
      <c r="AF454" s="315"/>
      <c r="AG454" s="314"/>
      <c r="AZ454" s="111"/>
    </row>
    <row r="455" spans="6:52" x14ac:dyDescent="0.25">
      <c r="F455" s="313"/>
      <c r="G455" s="313"/>
      <c r="H455" s="315"/>
      <c r="I455" s="314"/>
      <c r="AD455" s="313"/>
      <c r="AE455" s="313"/>
      <c r="AF455" s="315"/>
      <c r="AG455" s="314"/>
      <c r="AZ455" s="111"/>
    </row>
    <row r="456" spans="6:52" x14ac:dyDescent="0.25">
      <c r="F456" s="313"/>
      <c r="G456" s="313"/>
      <c r="H456" s="315"/>
      <c r="I456" s="314"/>
      <c r="AD456" s="313"/>
      <c r="AE456" s="313"/>
      <c r="AF456" s="315"/>
      <c r="AG456" s="314"/>
      <c r="AZ456" s="111"/>
    </row>
    <row r="457" spans="6:52" x14ac:dyDescent="0.25">
      <c r="F457" s="313"/>
      <c r="G457" s="313"/>
      <c r="H457" s="315"/>
      <c r="I457" s="314"/>
      <c r="AD457" s="313"/>
      <c r="AE457" s="313"/>
      <c r="AF457" s="315"/>
      <c r="AG457" s="314"/>
      <c r="AZ457" s="111"/>
    </row>
    <row r="458" spans="6:52" x14ac:dyDescent="0.25">
      <c r="F458" s="313"/>
      <c r="G458" s="313"/>
      <c r="H458" s="315"/>
      <c r="I458" s="314"/>
      <c r="AD458" s="313"/>
      <c r="AE458" s="313"/>
      <c r="AF458" s="315"/>
      <c r="AG458" s="314"/>
      <c r="AZ458" s="111"/>
    </row>
    <row r="459" spans="6:52" x14ac:dyDescent="0.25">
      <c r="F459" s="313"/>
      <c r="G459" s="313"/>
      <c r="H459" s="315"/>
      <c r="I459" s="314"/>
      <c r="AD459" s="313"/>
      <c r="AE459" s="313"/>
      <c r="AF459" s="315"/>
      <c r="AG459" s="314"/>
      <c r="AZ459" s="111"/>
    </row>
    <row r="460" spans="6:52" x14ac:dyDescent="0.25">
      <c r="F460" s="313"/>
      <c r="G460" s="313"/>
      <c r="H460" s="315"/>
      <c r="I460" s="314"/>
      <c r="AD460" s="313"/>
      <c r="AE460" s="313"/>
      <c r="AF460" s="315"/>
      <c r="AG460" s="314"/>
      <c r="AZ460" s="111"/>
    </row>
    <row r="461" spans="6:52" x14ac:dyDescent="0.25">
      <c r="F461" s="313"/>
      <c r="G461" s="313"/>
      <c r="H461" s="315"/>
      <c r="I461" s="314"/>
      <c r="AD461" s="313"/>
      <c r="AE461" s="313"/>
      <c r="AF461" s="315"/>
      <c r="AG461" s="314"/>
      <c r="AZ461" s="111"/>
    </row>
    <row r="462" spans="6:52" x14ac:dyDescent="0.25">
      <c r="F462" s="313"/>
      <c r="G462" s="313"/>
      <c r="H462" s="315"/>
      <c r="I462" s="314"/>
      <c r="AD462" s="313"/>
      <c r="AE462" s="313"/>
      <c r="AF462" s="315"/>
      <c r="AG462" s="314"/>
      <c r="AZ462" s="111"/>
    </row>
    <row r="463" spans="6:52" x14ac:dyDescent="0.25">
      <c r="F463" s="313"/>
      <c r="G463" s="313"/>
      <c r="H463" s="315"/>
      <c r="I463" s="314"/>
      <c r="AD463" s="313"/>
      <c r="AE463" s="313"/>
      <c r="AF463" s="315"/>
      <c r="AG463" s="314"/>
      <c r="AZ463" s="111"/>
    </row>
    <row r="464" spans="6:52" x14ac:dyDescent="0.25">
      <c r="F464" s="313"/>
      <c r="G464" s="313"/>
      <c r="H464" s="315"/>
      <c r="I464" s="314"/>
      <c r="AD464" s="313"/>
      <c r="AE464" s="313"/>
      <c r="AF464" s="315"/>
      <c r="AG464" s="314"/>
      <c r="AZ464" s="111"/>
    </row>
    <row r="465" spans="6:52" x14ac:dyDescent="0.25">
      <c r="F465" s="313"/>
      <c r="G465" s="313"/>
      <c r="H465" s="315"/>
      <c r="I465" s="314"/>
      <c r="AD465" s="313"/>
      <c r="AE465" s="313"/>
      <c r="AF465" s="315"/>
      <c r="AG465" s="314"/>
      <c r="AZ465" s="111"/>
    </row>
    <row r="466" spans="6:52" x14ac:dyDescent="0.25">
      <c r="F466" s="313"/>
      <c r="G466" s="313"/>
      <c r="H466" s="315"/>
      <c r="I466" s="314"/>
      <c r="AD466" s="313"/>
      <c r="AE466" s="313"/>
      <c r="AF466" s="315"/>
      <c r="AG466" s="314"/>
      <c r="AZ466" s="111"/>
    </row>
    <row r="467" spans="6:52" x14ac:dyDescent="0.25">
      <c r="F467" s="313"/>
      <c r="G467" s="313"/>
      <c r="H467" s="315"/>
      <c r="I467" s="314"/>
      <c r="AD467" s="313"/>
      <c r="AE467" s="313"/>
      <c r="AF467" s="315"/>
      <c r="AG467" s="314"/>
      <c r="AZ467" s="111"/>
    </row>
    <row r="468" spans="6:52" x14ac:dyDescent="0.25">
      <c r="F468" s="313"/>
      <c r="G468" s="313"/>
      <c r="H468" s="315"/>
      <c r="I468" s="314"/>
      <c r="AD468" s="313"/>
      <c r="AE468" s="313"/>
      <c r="AF468" s="315"/>
      <c r="AG468" s="314"/>
      <c r="AZ468" s="111"/>
    </row>
    <row r="469" spans="6:52" x14ac:dyDescent="0.25">
      <c r="F469" s="313"/>
      <c r="G469" s="313"/>
      <c r="H469" s="315"/>
      <c r="I469" s="314"/>
      <c r="AD469" s="313"/>
      <c r="AE469" s="313"/>
      <c r="AF469" s="315"/>
      <c r="AG469" s="314"/>
      <c r="AZ469" s="111"/>
    </row>
    <row r="470" spans="6:52" x14ac:dyDescent="0.25">
      <c r="F470" s="313"/>
      <c r="G470" s="313"/>
      <c r="H470" s="315"/>
      <c r="I470" s="314"/>
      <c r="AD470" s="313"/>
      <c r="AE470" s="313"/>
      <c r="AF470" s="315"/>
      <c r="AG470" s="314"/>
      <c r="AZ470" s="111"/>
    </row>
    <row r="471" spans="6:52" x14ac:dyDescent="0.25">
      <c r="F471" s="313"/>
      <c r="G471" s="313"/>
      <c r="H471" s="315"/>
      <c r="I471" s="314"/>
      <c r="AD471" s="313"/>
      <c r="AE471" s="313"/>
      <c r="AF471" s="315"/>
      <c r="AG471" s="314"/>
      <c r="AZ471" s="111"/>
    </row>
    <row r="472" spans="6:52" x14ac:dyDescent="0.25">
      <c r="F472" s="313"/>
      <c r="G472" s="313"/>
      <c r="H472" s="315"/>
      <c r="I472" s="314"/>
      <c r="AD472" s="313"/>
      <c r="AE472" s="313"/>
      <c r="AF472" s="315"/>
      <c r="AG472" s="314"/>
      <c r="AZ472" s="111"/>
    </row>
    <row r="473" spans="6:52" x14ac:dyDescent="0.25">
      <c r="F473" s="313"/>
      <c r="G473" s="313"/>
      <c r="H473" s="315"/>
      <c r="I473" s="314"/>
      <c r="AD473" s="313"/>
      <c r="AE473" s="313"/>
      <c r="AF473" s="315"/>
      <c r="AG473" s="314"/>
      <c r="AZ473" s="111"/>
    </row>
    <row r="474" spans="6:52" x14ac:dyDescent="0.25">
      <c r="F474" s="313"/>
      <c r="G474" s="313"/>
      <c r="H474" s="315"/>
      <c r="I474" s="314"/>
      <c r="AD474" s="313"/>
      <c r="AE474" s="313"/>
      <c r="AF474" s="315"/>
      <c r="AG474" s="314"/>
      <c r="AZ474" s="111"/>
    </row>
    <row r="475" spans="6:52" x14ac:dyDescent="0.25">
      <c r="F475" s="313"/>
      <c r="G475" s="313"/>
      <c r="H475" s="315"/>
      <c r="I475" s="314"/>
      <c r="AD475" s="313"/>
      <c r="AE475" s="313"/>
      <c r="AF475" s="315"/>
      <c r="AG475" s="314"/>
      <c r="AZ475" s="111"/>
    </row>
    <row r="476" spans="6:52" x14ac:dyDescent="0.25">
      <c r="F476" s="313"/>
      <c r="G476" s="313"/>
      <c r="H476" s="315"/>
      <c r="I476" s="314"/>
      <c r="AD476" s="313"/>
      <c r="AE476" s="313"/>
      <c r="AF476" s="315"/>
      <c r="AG476" s="314"/>
      <c r="AZ476" s="111"/>
    </row>
    <row r="477" spans="6:52" x14ac:dyDescent="0.25">
      <c r="F477" s="313"/>
      <c r="G477" s="313"/>
      <c r="H477" s="315"/>
      <c r="I477" s="314"/>
      <c r="AD477" s="313"/>
      <c r="AE477" s="313"/>
      <c r="AF477" s="315"/>
      <c r="AG477" s="314"/>
      <c r="AZ477" s="111"/>
    </row>
    <row r="478" spans="6:52" x14ac:dyDescent="0.25">
      <c r="F478" s="313"/>
      <c r="G478" s="313"/>
      <c r="H478" s="315"/>
      <c r="I478" s="314"/>
      <c r="AD478" s="313"/>
      <c r="AE478" s="313"/>
      <c r="AF478" s="315"/>
      <c r="AG478" s="314"/>
      <c r="AZ478" s="111"/>
    </row>
    <row r="479" spans="6:52" x14ac:dyDescent="0.25">
      <c r="F479" s="313"/>
      <c r="G479" s="313"/>
      <c r="H479" s="315"/>
      <c r="I479" s="314"/>
      <c r="AD479" s="313"/>
      <c r="AE479" s="313"/>
      <c r="AF479" s="315"/>
      <c r="AG479" s="314"/>
      <c r="AZ479" s="111"/>
    </row>
    <row r="480" spans="6:52" x14ac:dyDescent="0.25">
      <c r="F480" s="313"/>
      <c r="G480" s="313"/>
      <c r="H480" s="315"/>
      <c r="I480" s="314"/>
      <c r="AD480" s="313"/>
      <c r="AE480" s="313"/>
      <c r="AF480" s="315"/>
      <c r="AG480" s="314"/>
      <c r="AZ480" s="111"/>
    </row>
    <row r="481" spans="6:52" x14ac:dyDescent="0.25">
      <c r="F481" s="313"/>
      <c r="G481" s="313"/>
      <c r="H481" s="315"/>
      <c r="I481" s="314"/>
      <c r="AD481" s="313"/>
      <c r="AE481" s="313"/>
      <c r="AF481" s="315"/>
      <c r="AG481" s="314"/>
      <c r="AZ481" s="111"/>
    </row>
    <row r="482" spans="6:52" x14ac:dyDescent="0.25">
      <c r="F482" s="313"/>
      <c r="G482" s="313"/>
      <c r="H482" s="315"/>
      <c r="I482" s="314"/>
      <c r="AD482" s="313"/>
      <c r="AE482" s="313"/>
      <c r="AF482" s="315"/>
      <c r="AG482" s="314"/>
      <c r="AZ482" s="111"/>
    </row>
    <row r="483" spans="6:52" x14ac:dyDescent="0.25">
      <c r="F483" s="313"/>
      <c r="G483" s="313"/>
      <c r="H483" s="315"/>
      <c r="I483" s="314"/>
      <c r="AD483" s="313"/>
      <c r="AE483" s="313"/>
      <c r="AF483" s="315"/>
      <c r="AG483" s="314"/>
      <c r="AZ483" s="111"/>
    </row>
    <row r="484" spans="6:52" x14ac:dyDescent="0.25">
      <c r="F484" s="313"/>
      <c r="G484" s="313"/>
      <c r="H484" s="315"/>
      <c r="I484" s="314"/>
      <c r="AD484" s="313"/>
      <c r="AE484" s="313"/>
      <c r="AF484" s="315"/>
      <c r="AG484" s="314"/>
      <c r="AZ484" s="111"/>
    </row>
    <row r="485" spans="6:52" x14ac:dyDescent="0.25">
      <c r="F485" s="313"/>
      <c r="G485" s="313"/>
      <c r="H485" s="315"/>
      <c r="I485" s="314"/>
      <c r="AD485" s="313"/>
      <c r="AE485" s="313"/>
      <c r="AF485" s="315"/>
      <c r="AG485" s="314"/>
      <c r="AZ485" s="111"/>
    </row>
    <row r="486" spans="6:52" x14ac:dyDescent="0.25">
      <c r="F486" s="313"/>
      <c r="G486" s="313"/>
      <c r="H486" s="315"/>
      <c r="I486" s="314"/>
      <c r="AD486" s="313"/>
      <c r="AE486" s="313"/>
      <c r="AF486" s="315"/>
      <c r="AG486" s="314"/>
      <c r="AZ486" s="111"/>
    </row>
    <row r="487" spans="6:52" x14ac:dyDescent="0.25">
      <c r="F487" s="313"/>
      <c r="G487" s="313"/>
      <c r="H487" s="315"/>
      <c r="I487" s="314"/>
      <c r="AD487" s="313"/>
      <c r="AE487" s="313"/>
      <c r="AF487" s="315"/>
      <c r="AG487" s="314"/>
      <c r="AZ487" s="111"/>
    </row>
    <row r="488" spans="6:52" x14ac:dyDescent="0.25">
      <c r="F488" s="313"/>
      <c r="G488" s="313"/>
      <c r="H488" s="315"/>
      <c r="I488" s="314"/>
      <c r="AD488" s="313"/>
      <c r="AE488" s="313"/>
      <c r="AF488" s="315"/>
      <c r="AG488" s="314"/>
      <c r="AZ488" s="111"/>
    </row>
    <row r="489" spans="6:52" x14ac:dyDescent="0.25">
      <c r="F489" s="313"/>
      <c r="G489" s="313"/>
      <c r="H489" s="315"/>
      <c r="I489" s="314"/>
      <c r="AD489" s="313"/>
      <c r="AE489" s="313"/>
      <c r="AF489" s="315"/>
      <c r="AG489" s="314"/>
      <c r="AZ489" s="111"/>
    </row>
    <row r="490" spans="6:52" x14ac:dyDescent="0.25">
      <c r="F490" s="313"/>
      <c r="G490" s="313"/>
      <c r="H490" s="315"/>
      <c r="I490" s="314"/>
      <c r="AD490" s="313"/>
      <c r="AE490" s="313"/>
      <c r="AF490" s="315"/>
      <c r="AG490" s="314"/>
      <c r="AZ490" s="111"/>
    </row>
    <row r="491" spans="6:52" x14ac:dyDescent="0.25">
      <c r="F491" s="313"/>
      <c r="G491" s="313"/>
      <c r="H491" s="315"/>
      <c r="I491" s="314"/>
      <c r="AD491" s="313"/>
      <c r="AE491" s="313"/>
      <c r="AF491" s="315"/>
      <c r="AG491" s="314"/>
      <c r="AZ491" s="111"/>
    </row>
    <row r="492" spans="6:52" x14ac:dyDescent="0.25">
      <c r="F492" s="313"/>
      <c r="G492" s="313"/>
      <c r="H492" s="315"/>
      <c r="I492" s="314"/>
      <c r="AD492" s="313"/>
      <c r="AE492" s="313"/>
      <c r="AF492" s="315"/>
      <c r="AG492" s="314"/>
      <c r="AZ492" s="111"/>
    </row>
    <row r="493" spans="6:52" x14ac:dyDescent="0.25">
      <c r="F493" s="313"/>
      <c r="G493" s="313"/>
      <c r="H493" s="315"/>
      <c r="I493" s="314"/>
      <c r="AD493" s="313"/>
      <c r="AE493" s="313"/>
      <c r="AF493" s="315"/>
      <c r="AG493" s="314"/>
      <c r="AZ493" s="111"/>
    </row>
    <row r="494" spans="6:52" x14ac:dyDescent="0.25">
      <c r="F494" s="313"/>
      <c r="G494" s="313"/>
      <c r="H494" s="315"/>
      <c r="I494" s="314"/>
      <c r="AD494" s="313"/>
      <c r="AE494" s="313"/>
      <c r="AF494" s="315"/>
      <c r="AG494" s="314"/>
      <c r="AZ494" s="111"/>
    </row>
    <row r="495" spans="6:52" x14ac:dyDescent="0.25">
      <c r="F495" s="313"/>
      <c r="G495" s="313"/>
      <c r="H495" s="315"/>
      <c r="I495" s="314"/>
      <c r="AD495" s="313"/>
      <c r="AE495" s="313"/>
      <c r="AF495" s="315"/>
      <c r="AG495" s="314"/>
      <c r="AZ495" s="111"/>
    </row>
    <row r="496" spans="6:52" x14ac:dyDescent="0.25">
      <c r="F496" s="313"/>
      <c r="G496" s="313"/>
      <c r="H496" s="315"/>
      <c r="I496" s="314"/>
      <c r="AD496" s="313"/>
      <c r="AE496" s="313"/>
      <c r="AF496" s="315"/>
      <c r="AG496" s="314"/>
      <c r="AZ496" s="111"/>
    </row>
    <row r="497" spans="6:52" x14ac:dyDescent="0.25">
      <c r="F497" s="313"/>
      <c r="G497" s="313"/>
      <c r="H497" s="315"/>
      <c r="I497" s="314"/>
      <c r="AD497" s="313"/>
      <c r="AE497" s="313"/>
      <c r="AF497" s="315"/>
      <c r="AG497" s="314"/>
      <c r="AZ497" s="111"/>
    </row>
    <row r="498" spans="6:52" x14ac:dyDescent="0.25">
      <c r="F498" s="313"/>
      <c r="G498" s="313"/>
      <c r="H498" s="315"/>
      <c r="I498" s="314"/>
      <c r="AD498" s="313"/>
      <c r="AE498" s="313"/>
      <c r="AF498" s="315"/>
      <c r="AG498" s="314"/>
      <c r="AZ498" s="111"/>
    </row>
    <row r="499" spans="6:52" x14ac:dyDescent="0.25">
      <c r="F499" s="313"/>
      <c r="G499" s="313"/>
      <c r="H499" s="315"/>
      <c r="I499" s="314"/>
      <c r="AD499" s="313"/>
      <c r="AE499" s="313"/>
      <c r="AF499" s="315"/>
      <c r="AG499" s="314"/>
      <c r="AZ499" s="111"/>
    </row>
    <row r="500" spans="6:52" x14ac:dyDescent="0.25">
      <c r="F500" s="313"/>
      <c r="G500" s="313"/>
      <c r="H500" s="315"/>
      <c r="I500" s="314"/>
      <c r="AD500" s="313"/>
      <c r="AE500" s="313"/>
      <c r="AF500" s="315"/>
      <c r="AG500" s="314"/>
      <c r="AZ500" s="111"/>
    </row>
    <row r="501" spans="6:52" x14ac:dyDescent="0.25">
      <c r="F501" s="313"/>
      <c r="G501" s="313"/>
      <c r="H501" s="315"/>
      <c r="I501" s="314"/>
      <c r="AD501" s="313"/>
      <c r="AE501" s="313"/>
      <c r="AF501" s="315"/>
      <c r="AG501" s="314"/>
      <c r="AZ501" s="111"/>
    </row>
    <row r="502" spans="6:52" x14ac:dyDescent="0.25">
      <c r="F502" s="313"/>
      <c r="G502" s="313"/>
      <c r="H502" s="315"/>
      <c r="I502" s="314"/>
      <c r="AD502" s="313"/>
      <c r="AE502" s="313"/>
      <c r="AF502" s="315"/>
      <c r="AG502" s="314"/>
      <c r="AZ502" s="111"/>
    </row>
    <row r="503" spans="6:52" x14ac:dyDescent="0.25">
      <c r="F503" s="313"/>
      <c r="G503" s="313"/>
      <c r="H503" s="315"/>
      <c r="I503" s="314"/>
      <c r="AD503" s="313"/>
      <c r="AE503" s="313"/>
      <c r="AF503" s="315"/>
      <c r="AG503" s="314"/>
      <c r="AZ503" s="111"/>
    </row>
    <row r="504" spans="6:52" x14ac:dyDescent="0.25">
      <c r="F504" s="313"/>
      <c r="G504" s="313"/>
      <c r="H504" s="315"/>
      <c r="I504" s="314"/>
      <c r="AD504" s="313"/>
      <c r="AE504" s="313"/>
      <c r="AF504" s="315"/>
      <c r="AG504" s="314"/>
      <c r="AZ504" s="111"/>
    </row>
    <row r="505" spans="6:52" x14ac:dyDescent="0.25">
      <c r="F505" s="313"/>
      <c r="G505" s="313"/>
      <c r="H505" s="315"/>
      <c r="I505" s="314"/>
      <c r="AD505" s="313"/>
      <c r="AE505" s="313"/>
      <c r="AF505" s="315"/>
      <c r="AG505" s="314"/>
      <c r="AZ505" s="111"/>
    </row>
    <row r="506" spans="6:52" x14ac:dyDescent="0.25">
      <c r="F506" s="313"/>
      <c r="G506" s="313"/>
      <c r="H506" s="315"/>
      <c r="I506" s="314"/>
      <c r="AD506" s="313"/>
      <c r="AE506" s="313"/>
      <c r="AF506" s="315"/>
      <c r="AG506" s="314"/>
      <c r="AZ506" s="111"/>
    </row>
    <row r="507" spans="6:52" x14ac:dyDescent="0.25">
      <c r="F507" s="313"/>
      <c r="G507" s="313"/>
      <c r="H507" s="315"/>
      <c r="I507" s="314"/>
      <c r="AD507" s="313"/>
      <c r="AE507" s="313"/>
      <c r="AF507" s="315"/>
      <c r="AG507" s="314"/>
      <c r="AZ507" s="111"/>
    </row>
    <row r="508" spans="6:52" x14ac:dyDescent="0.25">
      <c r="F508" s="313"/>
      <c r="G508" s="313"/>
      <c r="H508" s="315"/>
      <c r="I508" s="314"/>
      <c r="AD508" s="348"/>
      <c r="AE508" s="348"/>
      <c r="AF508" s="348"/>
      <c r="AG508" s="348"/>
      <c r="AZ508" s="111"/>
    </row>
    <row r="509" spans="6:52" x14ac:dyDescent="0.25">
      <c r="F509" s="313"/>
      <c r="G509" s="313"/>
      <c r="H509" s="315"/>
      <c r="I509" s="314"/>
      <c r="AD509" s="348"/>
      <c r="AE509" s="348"/>
      <c r="AF509" s="348"/>
      <c r="AG509" s="348"/>
      <c r="AZ509" s="111"/>
    </row>
    <row r="510" spans="6:52" x14ac:dyDescent="0.25">
      <c r="F510" s="313"/>
      <c r="G510" s="313"/>
      <c r="H510" s="315"/>
      <c r="I510" s="314"/>
      <c r="AD510" s="348"/>
      <c r="AE510" s="348"/>
      <c r="AF510" s="348"/>
      <c r="AG510" s="348"/>
      <c r="AZ510" s="111"/>
    </row>
    <row r="511" spans="6:52" x14ac:dyDescent="0.25">
      <c r="F511" s="313"/>
      <c r="G511" s="313"/>
      <c r="H511" s="315"/>
      <c r="I511" s="314"/>
      <c r="AD511" s="348"/>
      <c r="AE511" s="348"/>
      <c r="AF511" s="349"/>
      <c r="AG511" s="350"/>
      <c r="AZ511" s="111"/>
    </row>
    <row r="512" spans="6:52" x14ac:dyDescent="0.25">
      <c r="F512" s="313"/>
      <c r="G512" s="313"/>
      <c r="H512" s="315"/>
      <c r="I512" s="314"/>
      <c r="AD512" s="348"/>
      <c r="AE512" s="348"/>
      <c r="AF512" s="349"/>
      <c r="AG512" s="350"/>
      <c r="AZ512" s="111"/>
    </row>
    <row r="513" spans="6:52" x14ac:dyDescent="0.25">
      <c r="F513" s="313"/>
      <c r="G513" s="313"/>
      <c r="H513" s="315"/>
      <c r="I513" s="314"/>
      <c r="AD513" s="348"/>
      <c r="AE513" s="348"/>
      <c r="AF513" s="349"/>
      <c r="AG513" s="350"/>
      <c r="AZ513" s="111"/>
    </row>
    <row r="514" spans="6:52" x14ac:dyDescent="0.25">
      <c r="F514" s="313"/>
      <c r="G514" s="313"/>
      <c r="H514" s="315"/>
      <c r="I514" s="314"/>
      <c r="AD514" s="348"/>
      <c r="AE514" s="348"/>
      <c r="AF514" s="350"/>
      <c r="AG514" s="349"/>
      <c r="AZ514" s="111"/>
    </row>
    <row r="515" spans="6:52" x14ac:dyDescent="0.25">
      <c r="F515" s="313"/>
      <c r="G515" s="313"/>
      <c r="H515" s="315"/>
      <c r="I515" s="314"/>
      <c r="AD515" s="348"/>
      <c r="AE515" s="348"/>
      <c r="AF515" s="350"/>
      <c r="AG515" s="349"/>
      <c r="AZ515" s="111"/>
    </row>
    <row r="516" spans="6:52" x14ac:dyDescent="0.25">
      <c r="F516" s="313"/>
      <c r="G516" s="313"/>
      <c r="H516" s="315"/>
      <c r="I516" s="314"/>
      <c r="AD516" s="348"/>
      <c r="AE516" s="348"/>
      <c r="AF516" s="350"/>
      <c r="AG516" s="349"/>
      <c r="AZ516" s="111"/>
    </row>
    <row r="517" spans="6:52" x14ac:dyDescent="0.25">
      <c r="F517" s="313"/>
      <c r="G517" s="313"/>
      <c r="H517" s="315"/>
      <c r="I517" s="314"/>
      <c r="AD517" s="348"/>
      <c r="AE517" s="348"/>
      <c r="AF517" s="349"/>
      <c r="AG517" s="350"/>
      <c r="AZ517" s="111"/>
    </row>
    <row r="518" spans="6:52" x14ac:dyDescent="0.25">
      <c r="F518" s="313"/>
      <c r="G518" s="313"/>
      <c r="H518" s="315"/>
      <c r="I518" s="314"/>
      <c r="AD518" s="348"/>
      <c r="AE518" s="348"/>
      <c r="AF518" s="349"/>
      <c r="AG518" s="349"/>
      <c r="AZ518" s="111"/>
    </row>
    <row r="519" spans="6:52" x14ac:dyDescent="0.25">
      <c r="F519" s="313"/>
      <c r="G519" s="313"/>
      <c r="H519" s="315"/>
      <c r="I519" s="314"/>
      <c r="AD519" s="348"/>
      <c r="AE519" s="348"/>
      <c r="AF519" s="349"/>
      <c r="AG519" s="350"/>
      <c r="AH519" s="345"/>
      <c r="AZ519" s="111"/>
    </row>
    <row r="520" spans="6:52" x14ac:dyDescent="0.25">
      <c r="F520" s="313"/>
      <c r="G520" s="313"/>
      <c r="H520" s="315"/>
      <c r="I520" s="314"/>
      <c r="AD520" s="348"/>
      <c r="AE520" s="348"/>
      <c r="AF520" s="349"/>
      <c r="AG520" s="350"/>
      <c r="AZ520" s="111"/>
    </row>
    <row r="521" spans="6:52" x14ac:dyDescent="0.25">
      <c r="F521" s="313"/>
      <c r="G521" s="313"/>
      <c r="H521" s="315"/>
      <c r="I521" s="314"/>
      <c r="AD521" s="348"/>
      <c r="AE521" s="348"/>
      <c r="AF521" s="349"/>
      <c r="AG521" s="349"/>
      <c r="AZ521" s="111"/>
    </row>
    <row r="522" spans="6:52" x14ac:dyDescent="0.25">
      <c r="F522" s="313"/>
      <c r="G522" s="313"/>
      <c r="H522" s="315"/>
      <c r="I522" s="314"/>
      <c r="AD522" s="348"/>
      <c r="AE522" s="348"/>
      <c r="AF522" s="350"/>
      <c r="AG522" s="349"/>
      <c r="AZ522" s="111"/>
    </row>
    <row r="523" spans="6:52" x14ac:dyDescent="0.25">
      <c r="F523" s="313"/>
      <c r="G523" s="313"/>
      <c r="H523" s="315"/>
      <c r="I523" s="314"/>
      <c r="AD523" s="348"/>
      <c r="AE523" s="348"/>
      <c r="AF523" s="350"/>
      <c r="AG523" s="349"/>
      <c r="AZ523" s="111"/>
    </row>
    <row r="524" spans="6:52" x14ac:dyDescent="0.25">
      <c r="F524" s="313"/>
      <c r="G524" s="313"/>
      <c r="H524" s="315"/>
      <c r="I524" s="314"/>
      <c r="AD524" s="348"/>
      <c r="AE524" s="348"/>
      <c r="AF524" s="349"/>
      <c r="AG524" s="351"/>
      <c r="AZ524" s="111"/>
    </row>
    <row r="525" spans="6:52" x14ac:dyDescent="0.25">
      <c r="F525" s="313"/>
      <c r="G525" s="313"/>
      <c r="H525" s="315"/>
      <c r="I525" s="314"/>
      <c r="AD525" s="348"/>
      <c r="AE525" s="348"/>
      <c r="AF525" s="349"/>
      <c r="AG525" s="349"/>
      <c r="AZ525" s="111"/>
    </row>
    <row r="526" spans="6:52" x14ac:dyDescent="0.25">
      <c r="F526" s="313"/>
      <c r="G526" s="313"/>
      <c r="H526" s="315"/>
      <c r="I526" s="314"/>
      <c r="AD526" s="348"/>
      <c r="AE526" s="348"/>
      <c r="AF526" s="349"/>
      <c r="AG526" s="350"/>
      <c r="AH526" s="345"/>
      <c r="AZ526" s="111"/>
    </row>
    <row r="527" spans="6:52" x14ac:dyDescent="0.25">
      <c r="F527" s="313"/>
      <c r="G527" s="313"/>
      <c r="H527" s="315"/>
      <c r="I527" s="314"/>
      <c r="AD527" s="348"/>
      <c r="AE527" s="348"/>
      <c r="AF527" s="349"/>
      <c r="AG527" s="349"/>
      <c r="AZ527" s="111"/>
    </row>
    <row r="528" spans="6:52" x14ac:dyDescent="0.25">
      <c r="F528" s="348"/>
      <c r="G528" s="348"/>
      <c r="H528" s="348"/>
      <c r="I528" s="348"/>
      <c r="AD528" s="348"/>
      <c r="AE528" s="348"/>
      <c r="AF528" s="349"/>
      <c r="AG528" s="350"/>
      <c r="AZ528" s="111"/>
    </row>
    <row r="529" spans="6:52" x14ac:dyDescent="0.25">
      <c r="F529" s="348"/>
      <c r="G529" s="348"/>
      <c r="H529" s="348"/>
      <c r="I529" s="348"/>
      <c r="AD529" s="348"/>
      <c r="AE529" s="348"/>
      <c r="AF529" s="349"/>
      <c r="AG529" s="349"/>
      <c r="AZ529" s="111"/>
    </row>
    <row r="530" spans="6:52" x14ac:dyDescent="0.25">
      <c r="F530" s="348"/>
      <c r="G530" s="348"/>
      <c r="H530" s="348"/>
      <c r="I530" s="348"/>
      <c r="AD530" s="348"/>
      <c r="AE530" s="348"/>
      <c r="AF530" s="349"/>
      <c r="AG530" s="350"/>
      <c r="AZ530" s="111"/>
    </row>
    <row r="531" spans="6:52" x14ac:dyDescent="0.25">
      <c r="F531" s="348"/>
      <c r="G531" s="348"/>
      <c r="H531" s="349"/>
      <c r="I531" s="350"/>
      <c r="AZ531" s="111"/>
    </row>
    <row r="532" spans="6:52" x14ac:dyDescent="0.25">
      <c r="F532" s="348"/>
      <c r="G532" s="348"/>
      <c r="H532" s="349"/>
      <c r="I532" s="350"/>
      <c r="AZ532" s="111"/>
    </row>
    <row r="533" spans="6:52" x14ac:dyDescent="0.2">
      <c r="F533" s="348"/>
      <c r="G533" s="348"/>
      <c r="H533" s="349"/>
      <c r="I533" s="350"/>
      <c r="AD533" s="352"/>
      <c r="AE533" s="352"/>
      <c r="AF533" s="352"/>
      <c r="AG533" s="352"/>
      <c r="AZ533" s="111"/>
    </row>
    <row r="534" spans="6:52" x14ac:dyDescent="0.2">
      <c r="F534" s="348"/>
      <c r="G534" s="348"/>
      <c r="H534" s="350"/>
      <c r="I534" s="349"/>
      <c r="AD534" s="352"/>
      <c r="AE534" s="352"/>
      <c r="AF534" s="352"/>
      <c r="AG534" s="352"/>
      <c r="AZ534" s="111"/>
    </row>
    <row r="535" spans="6:52" x14ac:dyDescent="0.2">
      <c r="F535" s="348"/>
      <c r="G535" s="348"/>
      <c r="H535" s="350"/>
      <c r="I535" s="349"/>
      <c r="AD535" s="352"/>
      <c r="AE535" s="352"/>
      <c r="AF535" s="352"/>
      <c r="AG535" s="352"/>
      <c r="AZ535" s="111"/>
    </row>
    <row r="536" spans="6:52" x14ac:dyDescent="0.2">
      <c r="F536" s="348"/>
      <c r="G536" s="348"/>
      <c r="H536" s="350"/>
      <c r="I536" s="349"/>
      <c r="AD536" s="348"/>
      <c r="AE536" s="348"/>
      <c r="AF536" s="352"/>
      <c r="AG536" s="352"/>
      <c r="AZ536" s="111"/>
    </row>
    <row r="537" spans="6:52" x14ac:dyDescent="0.2">
      <c r="F537" s="348"/>
      <c r="G537" s="348"/>
      <c r="H537" s="349"/>
      <c r="I537" s="350"/>
      <c r="AD537" s="352"/>
      <c r="AE537" s="352"/>
      <c r="AF537" s="352"/>
      <c r="AG537" s="352"/>
      <c r="AZ537" s="111"/>
    </row>
    <row r="538" spans="6:52" x14ac:dyDescent="0.25">
      <c r="F538" s="348"/>
      <c r="G538" s="348"/>
      <c r="H538" s="349"/>
      <c r="I538" s="349"/>
      <c r="AD538" s="348"/>
      <c r="AE538" s="348"/>
      <c r="AF538" s="348"/>
      <c r="AG538" s="348"/>
      <c r="AZ538" s="111"/>
    </row>
    <row r="539" spans="6:52" x14ac:dyDescent="0.25">
      <c r="F539" s="348"/>
      <c r="G539" s="348"/>
      <c r="H539" s="349"/>
      <c r="I539" s="350"/>
      <c r="J539" s="345"/>
      <c r="AD539" s="348"/>
      <c r="AE539" s="348"/>
      <c r="AF539" s="348"/>
      <c r="AG539" s="348"/>
      <c r="AZ539" s="111"/>
    </row>
    <row r="540" spans="6:52" x14ac:dyDescent="0.25">
      <c r="F540" s="348"/>
      <c r="G540" s="348"/>
      <c r="H540" s="349"/>
      <c r="I540" s="350"/>
      <c r="AD540" s="348"/>
      <c r="AE540" s="348"/>
      <c r="AF540" s="348"/>
      <c r="AG540" s="348"/>
      <c r="AZ540" s="111"/>
    </row>
    <row r="541" spans="6:52" x14ac:dyDescent="0.25">
      <c r="F541" s="348"/>
      <c r="G541" s="348"/>
      <c r="H541" s="349"/>
      <c r="I541" s="349"/>
      <c r="AD541" s="348"/>
      <c r="AE541" s="348"/>
      <c r="AF541" s="350"/>
      <c r="AG541" s="350"/>
      <c r="AZ541" s="111"/>
    </row>
    <row r="542" spans="6:52" x14ac:dyDescent="0.25">
      <c r="F542" s="348"/>
      <c r="G542" s="348"/>
      <c r="H542" s="350"/>
      <c r="I542" s="349"/>
      <c r="AD542" s="348"/>
      <c r="AE542" s="348"/>
      <c r="AF542" s="350"/>
      <c r="AG542" s="350"/>
      <c r="AZ542" s="111"/>
    </row>
    <row r="543" spans="6:52" x14ac:dyDescent="0.25">
      <c r="F543" s="348"/>
      <c r="G543" s="348"/>
      <c r="H543" s="350"/>
      <c r="I543" s="349"/>
      <c r="AD543" s="348"/>
      <c r="AE543" s="348"/>
      <c r="AF543" s="350"/>
      <c r="AG543" s="350"/>
      <c r="AZ543" s="111"/>
    </row>
    <row r="544" spans="6:52" x14ac:dyDescent="0.25">
      <c r="F544" s="348"/>
      <c r="G544" s="348"/>
      <c r="H544" s="349"/>
      <c r="I544" s="351"/>
      <c r="AD544" s="348"/>
      <c r="AE544" s="348"/>
      <c r="AF544" s="349"/>
      <c r="AG544" s="349"/>
      <c r="AZ544" s="111"/>
    </row>
    <row r="545" spans="6:52" x14ac:dyDescent="0.25">
      <c r="F545" s="348"/>
      <c r="G545" s="348"/>
      <c r="H545" s="349"/>
      <c r="I545" s="349"/>
      <c r="AD545" s="348"/>
      <c r="AE545" s="348"/>
      <c r="AF545" s="350"/>
      <c r="AG545" s="349"/>
      <c r="AZ545" s="111"/>
    </row>
    <row r="546" spans="6:52" x14ac:dyDescent="0.25">
      <c r="F546" s="348"/>
      <c r="G546" s="348"/>
      <c r="H546" s="349"/>
      <c r="I546" s="350"/>
      <c r="J546" s="345"/>
      <c r="AD546" s="348"/>
      <c r="AE546" s="348"/>
      <c r="AF546" s="350"/>
      <c r="AG546" s="349"/>
      <c r="AZ546" s="111"/>
    </row>
    <row r="547" spans="6:52" x14ac:dyDescent="0.25">
      <c r="F547" s="348"/>
      <c r="G547" s="348"/>
      <c r="H547" s="349"/>
      <c r="I547" s="349"/>
      <c r="AD547" s="348"/>
      <c r="AE547" s="348"/>
      <c r="AF547" s="349"/>
      <c r="AG547" s="350"/>
      <c r="AZ547" s="111"/>
    </row>
    <row r="548" spans="6:52" x14ac:dyDescent="0.25">
      <c r="F548" s="348"/>
      <c r="G548" s="348"/>
      <c r="H548" s="349"/>
      <c r="I548" s="350"/>
      <c r="AD548" s="348"/>
      <c r="AE548" s="348"/>
      <c r="AF548" s="349"/>
      <c r="AG548" s="349"/>
      <c r="AZ548" s="111"/>
    </row>
    <row r="549" spans="6:52" x14ac:dyDescent="0.25">
      <c r="F549" s="348"/>
      <c r="G549" s="348"/>
      <c r="H549" s="349"/>
      <c r="I549" s="349"/>
      <c r="AD549" s="348"/>
      <c r="AE549" s="348"/>
      <c r="AF549" s="349"/>
      <c r="AG549" s="350"/>
      <c r="AH549" s="345"/>
      <c r="AZ549" s="111"/>
    </row>
    <row r="550" spans="6:52" x14ac:dyDescent="0.25">
      <c r="F550" s="348"/>
      <c r="G550" s="348"/>
      <c r="H550" s="349"/>
      <c r="I550" s="350"/>
      <c r="AD550" s="348"/>
      <c r="AE550" s="348"/>
      <c r="AF550" s="349"/>
      <c r="AG550" s="349"/>
      <c r="AZ550" s="111"/>
    </row>
    <row r="551" spans="6:52" x14ac:dyDescent="0.25">
      <c r="AD551" s="348"/>
      <c r="AE551" s="348"/>
      <c r="AF551" s="349"/>
      <c r="AG551" s="350"/>
      <c r="AZ551" s="111"/>
    </row>
    <row r="552" spans="6:52" x14ac:dyDescent="0.25">
      <c r="AD552" s="348"/>
      <c r="AE552" s="348"/>
      <c r="AF552" s="349"/>
      <c r="AG552" s="349"/>
      <c r="AZ552" s="111"/>
    </row>
    <row r="553" spans="6:52" x14ac:dyDescent="0.2">
      <c r="F553" s="352"/>
      <c r="G553" s="352"/>
      <c r="H553" s="352"/>
      <c r="I553" s="352"/>
      <c r="AD553" s="348"/>
      <c r="AE553" s="348"/>
      <c r="AF553" s="349"/>
      <c r="AG553" s="350"/>
      <c r="AZ553" s="111"/>
    </row>
    <row r="554" spans="6:52" x14ac:dyDescent="0.2">
      <c r="F554" s="352"/>
      <c r="G554" s="352"/>
      <c r="H554" s="352"/>
      <c r="I554" s="352"/>
      <c r="AZ554" s="111"/>
    </row>
    <row r="555" spans="6:52" x14ac:dyDescent="0.2">
      <c r="F555" s="352"/>
      <c r="G555" s="352"/>
      <c r="H555" s="352"/>
      <c r="I555" s="352"/>
      <c r="AZ555" s="111"/>
    </row>
    <row r="556" spans="6:52" x14ac:dyDescent="0.2">
      <c r="F556" s="348"/>
      <c r="G556" s="348"/>
      <c r="H556" s="352"/>
      <c r="I556" s="352"/>
      <c r="AD556" s="352"/>
      <c r="AE556" s="352"/>
      <c r="AF556" s="352"/>
      <c r="AG556" s="352"/>
      <c r="AZ556" s="111"/>
    </row>
    <row r="557" spans="6:52" x14ac:dyDescent="0.2">
      <c r="F557" s="352"/>
      <c r="G557" s="352"/>
      <c r="H557" s="352"/>
      <c r="I557" s="352"/>
      <c r="AD557" s="352"/>
      <c r="AE557" s="352"/>
      <c r="AF557" s="352"/>
      <c r="AG557" s="352"/>
      <c r="AZ557" s="111"/>
    </row>
    <row r="558" spans="6:52" x14ac:dyDescent="0.2">
      <c r="F558" s="348"/>
      <c r="G558" s="348"/>
      <c r="H558" s="348"/>
      <c r="I558" s="348"/>
      <c r="AD558" s="352"/>
      <c r="AE558" s="352"/>
      <c r="AF558" s="352"/>
      <c r="AG558" s="352"/>
      <c r="AZ558" s="111"/>
    </row>
    <row r="559" spans="6:52" x14ac:dyDescent="0.2">
      <c r="F559" s="348"/>
      <c r="G559" s="348"/>
      <c r="H559" s="348"/>
      <c r="I559" s="348"/>
      <c r="AD559" s="348"/>
      <c r="AE559" s="348"/>
      <c r="AF559" s="352"/>
      <c r="AG559" s="352"/>
      <c r="AZ559" s="111"/>
    </row>
    <row r="560" spans="6:52" x14ac:dyDescent="0.2">
      <c r="F560" s="348"/>
      <c r="G560" s="348"/>
      <c r="H560" s="348"/>
      <c r="I560" s="348"/>
      <c r="AD560" s="352"/>
      <c r="AE560" s="352"/>
      <c r="AF560" s="352"/>
      <c r="AG560" s="352"/>
      <c r="AZ560" s="111"/>
    </row>
    <row r="561" spans="6:52" x14ac:dyDescent="0.25">
      <c r="F561" s="348"/>
      <c r="G561" s="348"/>
      <c r="H561" s="350"/>
      <c r="I561" s="350"/>
      <c r="AD561" s="348"/>
      <c r="AE561" s="348"/>
      <c r="AF561" s="348"/>
      <c r="AG561" s="348"/>
      <c r="AZ561" s="111"/>
    </row>
    <row r="562" spans="6:52" x14ac:dyDescent="0.25">
      <c r="F562" s="348"/>
      <c r="G562" s="348"/>
      <c r="H562" s="350"/>
      <c r="I562" s="350"/>
      <c r="AD562" s="348"/>
      <c r="AE562" s="348"/>
      <c r="AF562" s="348"/>
      <c r="AG562" s="348"/>
      <c r="AZ562" s="111"/>
    </row>
    <row r="563" spans="6:52" x14ac:dyDescent="0.25">
      <c r="F563" s="348"/>
      <c r="G563" s="348"/>
      <c r="H563" s="350"/>
      <c r="I563" s="350"/>
      <c r="AD563" s="348"/>
      <c r="AE563" s="348"/>
      <c r="AF563" s="348"/>
      <c r="AG563" s="348"/>
      <c r="AZ563" s="111"/>
    </row>
    <row r="564" spans="6:52" x14ac:dyDescent="0.25">
      <c r="F564" s="348"/>
      <c r="G564" s="348"/>
      <c r="H564" s="349"/>
      <c r="I564" s="349"/>
      <c r="AD564" s="348"/>
      <c r="AE564" s="348"/>
      <c r="AF564" s="350"/>
      <c r="AG564" s="349"/>
      <c r="AZ564" s="111"/>
    </row>
    <row r="565" spans="6:52" x14ac:dyDescent="0.25">
      <c r="F565" s="348"/>
      <c r="G565" s="348"/>
      <c r="H565" s="350"/>
      <c r="I565" s="349"/>
      <c r="AD565" s="348"/>
      <c r="AE565" s="348"/>
      <c r="AF565" s="350"/>
      <c r="AG565" s="349"/>
      <c r="AZ565" s="111"/>
    </row>
    <row r="566" spans="6:52" x14ac:dyDescent="0.25">
      <c r="F566" s="348"/>
      <c r="G566" s="348"/>
      <c r="H566" s="350"/>
      <c r="I566" s="349"/>
      <c r="AD566" s="348"/>
      <c r="AE566" s="348"/>
      <c r="AF566" s="350"/>
      <c r="AG566" s="349"/>
      <c r="AZ566" s="111"/>
    </row>
    <row r="567" spans="6:52" x14ac:dyDescent="0.25">
      <c r="F567" s="348"/>
      <c r="G567" s="348"/>
      <c r="H567" s="349"/>
      <c r="I567" s="350"/>
      <c r="AD567" s="348"/>
      <c r="AE567" s="348"/>
      <c r="AF567" s="349"/>
      <c r="AG567" s="350"/>
      <c r="AZ567" s="111"/>
    </row>
    <row r="568" spans="6:52" x14ac:dyDescent="0.25">
      <c r="F568" s="348"/>
      <c r="G568" s="348"/>
      <c r="H568" s="349"/>
      <c r="I568" s="349"/>
      <c r="AD568" s="348"/>
      <c r="AE568" s="348"/>
      <c r="AF568" s="350"/>
      <c r="AG568" s="349"/>
      <c r="AZ568" s="111"/>
    </row>
    <row r="569" spans="6:52" x14ac:dyDescent="0.25">
      <c r="F569" s="348"/>
      <c r="G569" s="348"/>
      <c r="H569" s="349"/>
      <c r="I569" s="350"/>
      <c r="J569" s="345"/>
      <c r="AD569" s="348"/>
      <c r="AE569" s="348"/>
      <c r="AF569" s="349"/>
      <c r="AG569" s="349"/>
      <c r="AZ569" s="111"/>
    </row>
    <row r="570" spans="6:52" x14ac:dyDescent="0.25">
      <c r="F570" s="348"/>
      <c r="G570" s="348"/>
      <c r="H570" s="349"/>
      <c r="I570" s="349"/>
      <c r="AD570" s="348"/>
      <c r="AE570" s="348"/>
      <c r="AF570" s="350"/>
      <c r="AG570" s="349"/>
      <c r="AH570" s="345"/>
      <c r="AZ570" s="111"/>
    </row>
    <row r="571" spans="6:52" x14ac:dyDescent="0.25">
      <c r="F571" s="348"/>
      <c r="G571" s="348"/>
      <c r="H571" s="349"/>
      <c r="I571" s="350"/>
      <c r="AD571" s="348"/>
      <c r="AE571" s="348"/>
      <c r="AF571" s="350"/>
      <c r="AG571" s="349"/>
      <c r="AZ571" s="111"/>
    </row>
    <row r="572" spans="6:52" x14ac:dyDescent="0.25">
      <c r="F572" s="348"/>
      <c r="G572" s="348"/>
      <c r="H572" s="349"/>
      <c r="I572" s="349"/>
      <c r="AD572" s="348"/>
      <c r="AE572" s="348"/>
      <c r="AF572" s="349"/>
      <c r="AG572" s="350"/>
      <c r="AZ572" s="111"/>
    </row>
    <row r="573" spans="6:52" x14ac:dyDescent="0.25">
      <c r="F573" s="348"/>
      <c r="G573" s="348"/>
      <c r="H573" s="349"/>
      <c r="I573" s="350"/>
      <c r="AD573" s="348"/>
      <c r="AE573" s="348"/>
      <c r="AF573" s="350"/>
      <c r="AG573" s="349"/>
      <c r="AZ573" s="111"/>
    </row>
    <row r="574" spans="6:52" x14ac:dyDescent="0.25">
      <c r="AD574" s="348"/>
      <c r="AE574" s="348"/>
      <c r="AF574" s="349"/>
      <c r="AG574" s="349"/>
      <c r="AZ574" s="111"/>
    </row>
    <row r="575" spans="6:52" x14ac:dyDescent="0.25">
      <c r="AD575" s="348"/>
      <c r="AE575" s="348"/>
      <c r="AF575" s="350"/>
      <c r="AG575" s="349"/>
      <c r="AH575" s="345"/>
      <c r="AZ575" s="111"/>
    </row>
    <row r="576" spans="6:52" x14ac:dyDescent="0.2">
      <c r="F576" s="352"/>
      <c r="G576" s="352"/>
      <c r="H576" s="352"/>
      <c r="I576" s="352"/>
      <c r="AD576" s="348"/>
      <c r="AE576" s="348"/>
      <c r="AF576" s="349"/>
      <c r="AG576" s="349"/>
      <c r="AZ576" s="111"/>
    </row>
    <row r="577" spans="6:52" x14ac:dyDescent="0.2">
      <c r="F577" s="352"/>
      <c r="G577" s="352"/>
      <c r="H577" s="352"/>
      <c r="I577" s="352"/>
      <c r="AD577" s="348"/>
      <c r="AE577" s="348"/>
      <c r="AF577" s="350"/>
      <c r="AG577" s="349"/>
      <c r="AZ577" s="111"/>
    </row>
    <row r="578" spans="6:52" x14ac:dyDescent="0.2">
      <c r="F578" s="352"/>
      <c r="G578" s="352"/>
      <c r="H578" s="352"/>
      <c r="I578" s="352"/>
      <c r="AD578" s="348"/>
      <c r="AE578" s="348"/>
      <c r="AF578" s="349"/>
      <c r="AG578" s="349"/>
      <c r="AZ578" s="111"/>
    </row>
    <row r="579" spans="6:52" x14ac:dyDescent="0.2">
      <c r="F579" s="348"/>
      <c r="G579" s="348"/>
      <c r="H579" s="352"/>
      <c r="I579" s="352"/>
      <c r="AD579" s="348"/>
      <c r="AE579" s="348"/>
      <c r="AF579" s="350"/>
      <c r="AG579" s="349"/>
      <c r="AZ579" s="111"/>
    </row>
    <row r="580" spans="6:52" x14ac:dyDescent="0.2">
      <c r="F580" s="352"/>
      <c r="G580" s="352"/>
      <c r="H580" s="352"/>
      <c r="I580" s="352"/>
      <c r="AZ580" s="111"/>
    </row>
    <row r="581" spans="6:52" x14ac:dyDescent="0.25">
      <c r="F581" s="348"/>
      <c r="G581" s="348"/>
      <c r="H581" s="348"/>
      <c r="I581" s="348"/>
      <c r="AE581" s="348"/>
      <c r="AF581" s="348"/>
      <c r="AG581" s="349"/>
      <c r="AH581" s="349"/>
    </row>
    <row r="582" spans="6:52" x14ac:dyDescent="0.25">
      <c r="F582" s="348"/>
      <c r="G582" s="348"/>
      <c r="H582" s="348"/>
      <c r="I582" s="348"/>
      <c r="AE582" s="348"/>
      <c r="AF582" s="348"/>
      <c r="AG582" s="350"/>
      <c r="AH582" s="349"/>
    </row>
    <row r="583" spans="6:52" x14ac:dyDescent="0.25">
      <c r="F583" s="348"/>
      <c r="G583" s="348"/>
      <c r="H583" s="348"/>
      <c r="I583" s="348"/>
      <c r="AE583" s="348"/>
      <c r="AF583" s="348"/>
      <c r="AG583" s="350"/>
      <c r="AH583" s="349"/>
    </row>
    <row r="584" spans="6:52" x14ac:dyDescent="0.25">
      <c r="F584" s="348"/>
      <c r="G584" s="348"/>
      <c r="H584" s="350"/>
      <c r="I584" s="349"/>
      <c r="AE584" s="348"/>
      <c r="AF584" s="348"/>
      <c r="AG584" s="349"/>
      <c r="AH584" s="351"/>
    </row>
    <row r="585" spans="6:52" x14ac:dyDescent="0.25">
      <c r="F585" s="348"/>
      <c r="G585" s="348"/>
      <c r="H585" s="350"/>
      <c r="I585" s="349"/>
      <c r="AE585" s="348"/>
      <c r="AF585" s="348"/>
      <c r="AG585" s="349"/>
      <c r="AH585" s="349"/>
    </row>
    <row r="586" spans="6:52" x14ac:dyDescent="0.25">
      <c r="F586" s="348"/>
      <c r="G586" s="348"/>
      <c r="H586" s="350"/>
      <c r="I586" s="349"/>
      <c r="AE586" s="348"/>
      <c r="AF586" s="348"/>
      <c r="AG586" s="349"/>
      <c r="AH586" s="350"/>
      <c r="AI586" s="345"/>
    </row>
    <row r="587" spans="6:52" x14ac:dyDescent="0.25">
      <c r="F587" s="348"/>
      <c r="G587" s="348"/>
      <c r="H587" s="349"/>
      <c r="I587" s="350"/>
      <c r="AE587" s="348"/>
      <c r="AF587" s="348"/>
      <c r="AG587" s="349"/>
      <c r="AH587" s="349"/>
    </row>
    <row r="588" spans="6:52" x14ac:dyDescent="0.25">
      <c r="F588" s="348"/>
      <c r="G588" s="348"/>
      <c r="H588" s="350"/>
      <c r="I588" s="349"/>
      <c r="AE588" s="348"/>
      <c r="AF588" s="348"/>
      <c r="AG588" s="349"/>
      <c r="AH588" s="350"/>
    </row>
    <row r="589" spans="6:52" x14ac:dyDescent="0.25">
      <c r="F589" s="348"/>
      <c r="G589" s="348"/>
      <c r="H589" s="349"/>
      <c r="I589" s="349"/>
      <c r="AE589" s="348"/>
      <c r="AF589" s="348"/>
      <c r="AG589" s="349"/>
      <c r="AH589" s="349"/>
    </row>
    <row r="590" spans="6:52" x14ac:dyDescent="0.25">
      <c r="F590" s="348"/>
      <c r="G590" s="348"/>
      <c r="H590" s="350"/>
      <c r="I590" s="349"/>
      <c r="J590" s="345"/>
      <c r="AE590" s="348"/>
      <c r="AF590" s="348"/>
      <c r="AG590" s="349"/>
      <c r="AH590" s="350"/>
    </row>
    <row r="591" spans="6:52" x14ac:dyDescent="0.25">
      <c r="F591" s="348"/>
      <c r="G591" s="348"/>
      <c r="H591" s="350"/>
      <c r="I591" s="349"/>
    </row>
    <row r="592" spans="6:52" x14ac:dyDescent="0.25">
      <c r="F592" s="348"/>
      <c r="G592" s="348"/>
      <c r="H592" s="349"/>
      <c r="I592" s="350"/>
    </row>
    <row r="593" spans="6:34" x14ac:dyDescent="0.2">
      <c r="F593" s="348"/>
      <c r="G593" s="348"/>
      <c r="H593" s="350"/>
      <c r="I593" s="349"/>
      <c r="AE593" s="352"/>
      <c r="AF593" s="352"/>
      <c r="AG593" s="352"/>
      <c r="AH593" s="352"/>
    </row>
    <row r="594" spans="6:34" x14ac:dyDescent="0.2">
      <c r="F594" s="348"/>
      <c r="G594" s="348"/>
      <c r="H594" s="349"/>
      <c r="I594" s="349"/>
      <c r="AE594" s="352"/>
      <c r="AF594" s="352"/>
      <c r="AG594" s="352"/>
      <c r="AH594" s="352"/>
    </row>
    <row r="595" spans="6:34" x14ac:dyDescent="0.2">
      <c r="F595" s="348"/>
      <c r="G595" s="348"/>
      <c r="H595" s="350"/>
      <c r="I595" s="349"/>
      <c r="J595" s="345"/>
      <c r="AE595" s="352"/>
      <c r="AF595" s="352"/>
      <c r="AG595" s="352"/>
      <c r="AH595" s="352"/>
    </row>
    <row r="596" spans="6:34" x14ac:dyDescent="0.2">
      <c r="F596" s="348"/>
      <c r="G596" s="348"/>
      <c r="H596" s="349"/>
      <c r="I596" s="349"/>
      <c r="AE596" s="348"/>
      <c r="AF596" s="348"/>
      <c r="AG596" s="352"/>
      <c r="AH596" s="352"/>
    </row>
    <row r="597" spans="6:34" x14ac:dyDescent="0.2">
      <c r="F597" s="348"/>
      <c r="G597" s="348"/>
      <c r="H597" s="350"/>
      <c r="I597" s="349"/>
      <c r="AE597" s="352"/>
      <c r="AF597" s="352"/>
      <c r="AG597" s="352"/>
      <c r="AH597" s="352"/>
    </row>
    <row r="598" spans="6:34" x14ac:dyDescent="0.25">
      <c r="F598" s="348"/>
      <c r="G598" s="348"/>
      <c r="H598" s="349"/>
      <c r="I598" s="349"/>
      <c r="AE598" s="348"/>
      <c r="AF598" s="348"/>
      <c r="AG598" s="348"/>
      <c r="AH598" s="348"/>
    </row>
    <row r="599" spans="6:34" x14ac:dyDescent="0.25">
      <c r="F599" s="348"/>
      <c r="G599" s="348"/>
      <c r="H599" s="350"/>
      <c r="I599" s="349"/>
      <c r="AE599" s="348"/>
      <c r="AF599" s="348"/>
      <c r="AG599" s="348"/>
      <c r="AH599" s="348"/>
    </row>
    <row r="600" spans="6:34" x14ac:dyDescent="0.25">
      <c r="AE600" s="348"/>
      <c r="AF600" s="348"/>
      <c r="AG600" s="348"/>
      <c r="AH600" s="348"/>
    </row>
    <row r="601" spans="6:34" x14ac:dyDescent="0.25">
      <c r="AE601" s="348"/>
      <c r="AF601" s="348"/>
      <c r="AG601" s="350"/>
      <c r="AH601" s="350"/>
    </row>
    <row r="602" spans="6:34" x14ac:dyDescent="0.2">
      <c r="F602" s="352"/>
      <c r="G602" s="352"/>
      <c r="H602" s="352"/>
      <c r="I602" s="352"/>
      <c r="AE602" s="348"/>
      <c r="AF602" s="348"/>
      <c r="AG602" s="350"/>
      <c r="AH602" s="350"/>
    </row>
    <row r="603" spans="6:34" x14ac:dyDescent="0.2">
      <c r="F603" s="352"/>
      <c r="G603" s="352"/>
      <c r="H603" s="352"/>
      <c r="I603" s="352"/>
      <c r="AE603" s="348"/>
      <c r="AF603" s="348"/>
      <c r="AG603" s="350"/>
      <c r="AH603" s="350"/>
    </row>
    <row r="604" spans="6:34" x14ac:dyDescent="0.2">
      <c r="F604" s="352"/>
      <c r="G604" s="352"/>
      <c r="H604" s="352"/>
      <c r="I604" s="352"/>
      <c r="AE604" s="348"/>
      <c r="AF604" s="348"/>
      <c r="AG604" s="349"/>
      <c r="AH604" s="349"/>
    </row>
    <row r="605" spans="6:34" x14ac:dyDescent="0.2">
      <c r="F605" s="348"/>
      <c r="G605" s="348"/>
      <c r="H605" s="352"/>
      <c r="I605" s="352"/>
      <c r="AE605" s="348"/>
      <c r="AF605" s="348"/>
      <c r="AG605" s="350"/>
      <c r="AH605" s="349"/>
    </row>
    <row r="606" spans="6:34" x14ac:dyDescent="0.2">
      <c r="F606" s="352"/>
      <c r="G606" s="352"/>
      <c r="H606" s="352"/>
      <c r="I606" s="352"/>
      <c r="AE606" s="348"/>
      <c r="AF606" s="348"/>
      <c r="AG606" s="350"/>
      <c r="AH606" s="349"/>
    </row>
    <row r="607" spans="6:34" x14ac:dyDescent="0.25">
      <c r="F607" s="348"/>
      <c r="G607" s="348"/>
      <c r="H607" s="348"/>
      <c r="I607" s="348"/>
      <c r="AE607" s="348"/>
      <c r="AF607" s="348"/>
      <c r="AG607" s="349"/>
      <c r="AH607" s="350"/>
    </row>
    <row r="608" spans="6:34" x14ac:dyDescent="0.25">
      <c r="F608" s="348"/>
      <c r="G608" s="348"/>
      <c r="H608" s="348"/>
      <c r="I608" s="348"/>
      <c r="AE608" s="348"/>
      <c r="AF608" s="348"/>
      <c r="AG608" s="349"/>
      <c r="AH608" s="349"/>
    </row>
    <row r="609" spans="6:35" x14ac:dyDescent="0.25">
      <c r="F609" s="348"/>
      <c r="G609" s="348"/>
      <c r="H609" s="350"/>
      <c r="I609" s="350"/>
      <c r="AE609" s="348"/>
      <c r="AF609" s="348"/>
      <c r="AG609" s="349"/>
      <c r="AH609" s="350"/>
      <c r="AI609" s="345"/>
    </row>
    <row r="610" spans="6:35" x14ac:dyDescent="0.25">
      <c r="F610" s="348"/>
      <c r="G610" s="348"/>
      <c r="H610" s="350"/>
      <c r="I610" s="350"/>
      <c r="AE610" s="348"/>
      <c r="AF610" s="348"/>
      <c r="AG610" s="349"/>
      <c r="AH610" s="349"/>
    </row>
    <row r="611" spans="6:35" x14ac:dyDescent="0.25">
      <c r="F611" s="348"/>
      <c r="G611" s="348"/>
      <c r="H611" s="350"/>
      <c r="I611" s="349"/>
      <c r="AE611" s="348"/>
      <c r="AF611" s="348"/>
      <c r="AG611" s="349"/>
      <c r="AH611" s="350"/>
    </row>
    <row r="612" spans="6:35" x14ac:dyDescent="0.25">
      <c r="F612" s="348"/>
      <c r="G612" s="348"/>
      <c r="H612" s="349"/>
      <c r="I612" s="350"/>
      <c r="AE612" s="348"/>
      <c r="AF612" s="348"/>
      <c r="AG612" s="349"/>
      <c r="AH612" s="349"/>
    </row>
    <row r="613" spans="6:35" x14ac:dyDescent="0.25">
      <c r="F613" s="348"/>
      <c r="G613" s="348"/>
      <c r="H613" s="349"/>
      <c r="I613" s="349"/>
      <c r="AE613" s="348"/>
      <c r="AF613" s="348"/>
      <c r="AG613" s="349"/>
      <c r="AH613" s="350"/>
    </row>
    <row r="614" spans="6:35" x14ac:dyDescent="0.25">
      <c r="F614" s="348"/>
      <c r="G614" s="348"/>
      <c r="H614" s="349"/>
      <c r="I614" s="350"/>
      <c r="J614" s="345"/>
    </row>
    <row r="615" spans="6:35" x14ac:dyDescent="0.25">
      <c r="F615" s="348"/>
      <c r="G615" s="348"/>
      <c r="H615" s="349"/>
      <c r="I615" s="350"/>
    </row>
    <row r="616" spans="6:35" x14ac:dyDescent="0.2">
      <c r="F616" s="348"/>
      <c r="G616" s="348"/>
      <c r="H616" s="350"/>
      <c r="I616" s="349"/>
      <c r="AE616" s="352"/>
      <c r="AF616" s="352"/>
      <c r="AG616" s="352"/>
      <c r="AH616" s="352"/>
    </row>
    <row r="617" spans="6:35" x14ac:dyDescent="0.2">
      <c r="F617" s="348"/>
      <c r="G617" s="348"/>
      <c r="H617" s="349"/>
      <c r="I617" s="350"/>
      <c r="AE617" s="352"/>
      <c r="AF617" s="352"/>
      <c r="AG617" s="352"/>
      <c r="AH617" s="352"/>
    </row>
    <row r="618" spans="6:35" x14ac:dyDescent="0.2">
      <c r="F618" s="348"/>
      <c r="G618" s="348"/>
      <c r="H618" s="349"/>
      <c r="I618" s="349"/>
      <c r="AE618" s="352"/>
      <c r="AF618" s="352"/>
      <c r="AG618" s="352"/>
      <c r="AH618" s="352"/>
    </row>
    <row r="619" spans="6:35" x14ac:dyDescent="0.2">
      <c r="F619" s="348"/>
      <c r="G619" s="348"/>
      <c r="H619" s="349"/>
      <c r="I619" s="350"/>
      <c r="J619" s="345"/>
      <c r="AE619" s="348"/>
      <c r="AF619" s="348"/>
      <c r="AG619" s="352"/>
      <c r="AH619" s="352"/>
    </row>
    <row r="620" spans="6:35" x14ac:dyDescent="0.2">
      <c r="F620" s="348"/>
      <c r="G620" s="348"/>
      <c r="H620" s="349"/>
      <c r="I620" s="349"/>
      <c r="J620" s="345"/>
      <c r="AE620" s="352"/>
      <c r="AF620" s="352"/>
      <c r="AG620" s="352"/>
      <c r="AH620" s="352"/>
    </row>
    <row r="621" spans="6:35" x14ac:dyDescent="0.25">
      <c r="F621" s="348"/>
      <c r="G621" s="348"/>
      <c r="H621" s="349"/>
      <c r="I621" s="350"/>
      <c r="AE621" s="348"/>
      <c r="AF621" s="348"/>
      <c r="AG621" s="348"/>
      <c r="AH621" s="348"/>
    </row>
    <row r="622" spans="6:35" x14ac:dyDescent="0.25">
      <c r="AE622" s="348"/>
      <c r="AF622" s="348"/>
      <c r="AG622" s="348"/>
      <c r="AH622" s="348"/>
    </row>
    <row r="623" spans="6:35" x14ac:dyDescent="0.25">
      <c r="AE623" s="348"/>
      <c r="AF623" s="348"/>
      <c r="AG623" s="348"/>
      <c r="AH623" s="348"/>
    </row>
    <row r="624" spans="6:35" x14ac:dyDescent="0.2">
      <c r="F624" s="352"/>
      <c r="G624" s="352"/>
      <c r="H624" s="352"/>
      <c r="I624" s="352"/>
      <c r="AE624" s="348"/>
      <c r="AF624" s="348"/>
      <c r="AG624" s="350"/>
      <c r="AH624" s="349"/>
    </row>
    <row r="625" spans="6:35" x14ac:dyDescent="0.2">
      <c r="F625" s="352"/>
      <c r="G625" s="352"/>
      <c r="H625" s="352"/>
      <c r="I625" s="352"/>
      <c r="AE625" s="348"/>
      <c r="AF625" s="348"/>
      <c r="AG625" s="350"/>
      <c r="AH625" s="349"/>
    </row>
    <row r="626" spans="6:35" x14ac:dyDescent="0.2">
      <c r="F626" s="352"/>
      <c r="G626" s="352"/>
      <c r="H626" s="352"/>
      <c r="I626" s="352"/>
      <c r="AE626" s="348"/>
      <c r="AF626" s="348"/>
      <c r="AG626" s="350"/>
      <c r="AH626" s="349"/>
    </row>
    <row r="627" spans="6:35" x14ac:dyDescent="0.2">
      <c r="F627" s="348"/>
      <c r="G627" s="348"/>
      <c r="H627" s="352"/>
      <c r="I627" s="352"/>
      <c r="AE627" s="348"/>
      <c r="AF627" s="348"/>
      <c r="AG627" s="349"/>
      <c r="AH627" s="350"/>
    </row>
    <row r="628" spans="6:35" x14ac:dyDescent="0.2">
      <c r="F628" s="352"/>
      <c r="G628" s="352"/>
      <c r="H628" s="352"/>
      <c r="I628" s="352"/>
      <c r="AE628" s="348"/>
      <c r="AF628" s="348"/>
      <c r="AG628" s="350"/>
      <c r="AH628" s="349"/>
    </row>
    <row r="629" spans="6:35" x14ac:dyDescent="0.25">
      <c r="F629" s="348"/>
      <c r="G629" s="348"/>
      <c r="H629" s="348"/>
      <c r="I629" s="348"/>
      <c r="AE629" s="348"/>
      <c r="AF629" s="348"/>
      <c r="AG629" s="349"/>
      <c r="AH629" s="349"/>
    </row>
    <row r="630" spans="6:35" x14ac:dyDescent="0.25">
      <c r="F630" s="348"/>
      <c r="G630" s="348"/>
      <c r="H630" s="348"/>
      <c r="I630" s="348"/>
      <c r="AE630" s="348"/>
      <c r="AF630" s="348"/>
      <c r="AG630" s="350"/>
      <c r="AH630" s="349"/>
      <c r="AI630" s="345"/>
    </row>
    <row r="631" spans="6:35" x14ac:dyDescent="0.25">
      <c r="F631" s="348"/>
      <c r="G631" s="348"/>
      <c r="H631" s="350"/>
      <c r="I631" s="350"/>
      <c r="AE631" s="348"/>
      <c r="AF631" s="348"/>
      <c r="AG631" s="350"/>
      <c r="AH631" s="349"/>
    </row>
    <row r="632" spans="6:35" x14ac:dyDescent="0.25">
      <c r="F632" s="348"/>
      <c r="G632" s="348"/>
      <c r="H632" s="350"/>
      <c r="I632" s="350"/>
      <c r="AE632" s="348"/>
      <c r="AF632" s="348"/>
      <c r="AG632" s="349"/>
      <c r="AH632" s="350"/>
    </row>
    <row r="633" spans="6:35" x14ac:dyDescent="0.25">
      <c r="F633" s="348"/>
      <c r="G633" s="348"/>
      <c r="H633" s="349"/>
      <c r="I633" s="350"/>
      <c r="AE633" s="348"/>
      <c r="AF633" s="348"/>
      <c r="AG633" s="350"/>
      <c r="AH633" s="349"/>
    </row>
    <row r="634" spans="6:35" x14ac:dyDescent="0.25">
      <c r="F634" s="348"/>
      <c r="G634" s="348"/>
      <c r="H634" s="350"/>
      <c r="I634" s="349"/>
      <c r="AE634" s="348"/>
      <c r="AF634" s="348"/>
      <c r="AG634" s="349"/>
      <c r="AH634" s="349"/>
    </row>
    <row r="635" spans="6:35" x14ac:dyDescent="0.25">
      <c r="F635" s="348"/>
      <c r="G635" s="348"/>
      <c r="H635" s="349"/>
      <c r="I635" s="350"/>
      <c r="AE635" s="348"/>
      <c r="AF635" s="348"/>
      <c r="AG635" s="350"/>
      <c r="AH635" s="349"/>
      <c r="AI635" s="345"/>
    </row>
    <row r="636" spans="6:35" x14ac:dyDescent="0.25">
      <c r="F636" s="348"/>
      <c r="G636" s="348"/>
      <c r="H636" s="350"/>
      <c r="I636" s="349"/>
      <c r="AE636" s="348"/>
      <c r="AF636" s="348"/>
      <c r="AG636" s="349"/>
      <c r="AH636" s="349"/>
    </row>
    <row r="637" spans="6:35" x14ac:dyDescent="0.25">
      <c r="F637" s="348"/>
      <c r="G637" s="348"/>
      <c r="H637" s="349"/>
      <c r="I637" s="349"/>
      <c r="AE637" s="348"/>
      <c r="AF637" s="348"/>
      <c r="AG637" s="350"/>
      <c r="AH637" s="349"/>
    </row>
    <row r="638" spans="6:35" x14ac:dyDescent="0.25">
      <c r="F638" s="348"/>
      <c r="G638" s="348"/>
      <c r="H638" s="350"/>
      <c r="I638" s="350"/>
      <c r="AE638" s="348"/>
      <c r="AF638" s="348"/>
      <c r="AG638" s="349"/>
      <c r="AH638" s="349"/>
    </row>
    <row r="639" spans="6:35" x14ac:dyDescent="0.25">
      <c r="F639" s="348"/>
      <c r="G639" s="348"/>
      <c r="H639" s="349"/>
      <c r="I639" s="349"/>
      <c r="AE639" s="348"/>
      <c r="AF639" s="348"/>
      <c r="AG639" s="350"/>
      <c r="AH639" s="349"/>
    </row>
    <row r="640" spans="6:35" x14ac:dyDescent="0.25">
      <c r="F640" s="348"/>
      <c r="G640" s="348"/>
      <c r="H640" s="350"/>
      <c r="I640" s="350"/>
    </row>
    <row r="642" spans="6:35" x14ac:dyDescent="0.2">
      <c r="AE642" s="352"/>
      <c r="AF642" s="352"/>
      <c r="AG642" s="352"/>
      <c r="AH642" s="352"/>
    </row>
    <row r="643" spans="6:35" x14ac:dyDescent="0.2">
      <c r="F643" s="352"/>
      <c r="G643" s="352"/>
      <c r="H643" s="352"/>
      <c r="I643" s="352"/>
      <c r="AE643" s="352"/>
      <c r="AF643" s="352"/>
      <c r="AG643" s="352"/>
      <c r="AH643" s="352"/>
    </row>
    <row r="644" spans="6:35" x14ac:dyDescent="0.2">
      <c r="F644" s="352"/>
      <c r="G644" s="352"/>
      <c r="H644" s="352"/>
      <c r="I644" s="352"/>
      <c r="AE644" s="352"/>
      <c r="AF644" s="352"/>
      <c r="AG644" s="352"/>
      <c r="AH644" s="352"/>
    </row>
    <row r="645" spans="6:35" x14ac:dyDescent="0.2">
      <c r="F645" s="352"/>
      <c r="G645" s="352"/>
      <c r="H645" s="352"/>
      <c r="I645" s="352"/>
      <c r="AE645" s="348"/>
      <c r="AF645" s="348"/>
      <c r="AG645" s="352"/>
      <c r="AH645" s="352"/>
    </row>
    <row r="646" spans="6:35" x14ac:dyDescent="0.2">
      <c r="F646" s="348"/>
      <c r="G646" s="348"/>
      <c r="H646" s="352"/>
      <c r="I646" s="352"/>
      <c r="AE646" s="352"/>
      <c r="AF646" s="352"/>
      <c r="AG646" s="352"/>
      <c r="AH646" s="352"/>
    </row>
    <row r="647" spans="6:35" x14ac:dyDescent="0.2">
      <c r="F647" s="352"/>
      <c r="G647" s="352"/>
      <c r="H647" s="352"/>
      <c r="I647" s="352"/>
      <c r="AE647" s="348"/>
      <c r="AF647" s="348"/>
      <c r="AG647" s="348"/>
      <c r="AH647" s="348"/>
    </row>
    <row r="648" spans="6:35" x14ac:dyDescent="0.25">
      <c r="F648" s="348"/>
      <c r="G648" s="348"/>
      <c r="H648" s="348"/>
      <c r="I648" s="348"/>
      <c r="AE648" s="348"/>
      <c r="AF648" s="348"/>
      <c r="AG648" s="348"/>
      <c r="AH648" s="348"/>
    </row>
    <row r="649" spans="6:35" x14ac:dyDescent="0.25">
      <c r="F649" s="348"/>
      <c r="G649" s="348"/>
      <c r="H649" s="348"/>
      <c r="I649" s="348"/>
      <c r="AE649" s="348"/>
      <c r="AF649" s="348"/>
      <c r="AG649" s="350"/>
      <c r="AH649" s="350"/>
    </row>
    <row r="650" spans="6:35" x14ac:dyDescent="0.25">
      <c r="F650" s="348"/>
      <c r="G650" s="348"/>
      <c r="H650" s="350"/>
      <c r="I650" s="350"/>
      <c r="AE650" s="348"/>
      <c r="AF650" s="348"/>
      <c r="AG650" s="350"/>
      <c r="AH650" s="350"/>
    </row>
    <row r="651" spans="6:35" x14ac:dyDescent="0.25">
      <c r="F651" s="348"/>
      <c r="G651" s="348"/>
      <c r="H651" s="350"/>
      <c r="I651" s="350"/>
      <c r="AE651" s="348"/>
      <c r="AF651" s="348"/>
      <c r="AG651" s="350"/>
      <c r="AH651" s="349"/>
    </row>
    <row r="652" spans="6:35" x14ac:dyDescent="0.25">
      <c r="F652" s="348"/>
      <c r="G652" s="348"/>
      <c r="H652" s="350"/>
      <c r="I652" s="349"/>
      <c r="AE652" s="348"/>
      <c r="AF652" s="348"/>
      <c r="AG652" s="349"/>
      <c r="AH652" s="350"/>
    </row>
    <row r="653" spans="6:35" x14ac:dyDescent="0.25">
      <c r="F653" s="348"/>
      <c r="G653" s="348"/>
      <c r="H653" s="350"/>
      <c r="I653" s="349"/>
      <c r="AE653" s="348"/>
      <c r="AF653" s="348"/>
      <c r="AG653" s="349"/>
      <c r="AH653" s="349"/>
    </row>
    <row r="654" spans="6:35" x14ac:dyDescent="0.25">
      <c r="F654" s="348"/>
      <c r="G654" s="348"/>
      <c r="H654" s="350"/>
      <c r="I654" s="349"/>
      <c r="AE654" s="348"/>
      <c r="AF654" s="348"/>
      <c r="AG654" s="349"/>
      <c r="AH654" s="350"/>
      <c r="AI654" s="345"/>
    </row>
    <row r="655" spans="6:35" x14ac:dyDescent="0.25">
      <c r="F655" s="348"/>
      <c r="G655" s="348"/>
      <c r="H655" s="349"/>
      <c r="I655" s="350"/>
      <c r="AE655" s="348"/>
      <c r="AF655" s="348"/>
      <c r="AG655" s="349"/>
      <c r="AH655" s="350"/>
    </row>
    <row r="656" spans="6:35" x14ac:dyDescent="0.25">
      <c r="F656" s="348"/>
      <c r="G656" s="348"/>
      <c r="H656" s="349"/>
      <c r="I656" s="349"/>
      <c r="AE656" s="348"/>
      <c r="AF656" s="348"/>
      <c r="AG656" s="350"/>
      <c r="AH656" s="349"/>
    </row>
    <row r="657" spans="6:35" x14ac:dyDescent="0.25">
      <c r="F657" s="348"/>
      <c r="G657" s="348"/>
      <c r="H657" s="350"/>
      <c r="I657" s="350"/>
      <c r="AE657" s="348"/>
      <c r="AF657" s="348"/>
      <c r="AG657" s="349"/>
      <c r="AH657" s="350"/>
    </row>
    <row r="658" spans="6:35" x14ac:dyDescent="0.25">
      <c r="F658" s="348"/>
      <c r="G658" s="348"/>
      <c r="H658" s="350"/>
      <c r="I658" s="350"/>
      <c r="AE658" s="348"/>
      <c r="AF658" s="348"/>
      <c r="AG658" s="349"/>
      <c r="AH658" s="349"/>
    </row>
    <row r="659" spans="6:35" x14ac:dyDescent="0.25">
      <c r="F659" s="348"/>
      <c r="G659" s="348"/>
      <c r="H659" s="350"/>
      <c r="I659" s="349"/>
      <c r="AE659" s="348"/>
      <c r="AF659" s="348"/>
      <c r="AG659" s="349"/>
      <c r="AH659" s="350"/>
      <c r="AI659" s="345"/>
    </row>
    <row r="660" spans="6:35" x14ac:dyDescent="0.25">
      <c r="F660" s="348"/>
      <c r="G660" s="348"/>
      <c r="H660" s="350"/>
      <c r="I660" s="349"/>
      <c r="AE660" s="348"/>
      <c r="AF660" s="348"/>
      <c r="AG660" s="349"/>
      <c r="AH660" s="349"/>
      <c r="AI660" s="345"/>
    </row>
    <row r="661" spans="6:35" x14ac:dyDescent="0.25">
      <c r="F661" s="348"/>
      <c r="G661" s="348"/>
      <c r="H661" s="350"/>
      <c r="I661" s="349"/>
      <c r="AE661" s="348"/>
      <c r="AF661" s="348"/>
      <c r="AG661" s="349"/>
      <c r="AH661" s="350"/>
    </row>
    <row r="662" spans="6:35" x14ac:dyDescent="0.25">
      <c r="F662" s="348"/>
      <c r="G662" s="348"/>
      <c r="H662" s="349"/>
      <c r="I662" s="350"/>
    </row>
    <row r="663" spans="6:35" x14ac:dyDescent="0.25">
      <c r="F663" s="348"/>
      <c r="G663" s="348"/>
      <c r="H663" s="349"/>
      <c r="I663" s="349"/>
    </row>
    <row r="664" spans="6:35" x14ac:dyDescent="0.2">
      <c r="F664" s="348"/>
      <c r="G664" s="348"/>
      <c r="H664" s="350"/>
      <c r="I664" s="350"/>
      <c r="AE664" s="352"/>
      <c r="AF664" s="352"/>
      <c r="AG664" s="352"/>
      <c r="AH664" s="352"/>
    </row>
    <row r="665" spans="6:35" x14ac:dyDescent="0.2">
      <c r="F665" s="348"/>
      <c r="G665" s="348"/>
      <c r="H665" s="349"/>
      <c r="I665" s="349"/>
      <c r="AE665" s="352"/>
      <c r="AF665" s="352"/>
      <c r="AG665" s="352"/>
      <c r="AH665" s="352"/>
    </row>
    <row r="666" spans="6:35" x14ac:dyDescent="0.2">
      <c r="F666" s="348"/>
      <c r="G666" s="348"/>
      <c r="H666" s="350"/>
      <c r="I666" s="350"/>
      <c r="AE666" s="352"/>
      <c r="AF666" s="352"/>
      <c r="AG666" s="352"/>
      <c r="AH666" s="352"/>
    </row>
    <row r="667" spans="6:35" x14ac:dyDescent="0.2">
      <c r="AE667" s="348"/>
      <c r="AF667" s="348"/>
      <c r="AG667" s="352"/>
      <c r="AH667" s="352"/>
    </row>
    <row r="668" spans="6:35" x14ac:dyDescent="0.2">
      <c r="AE668" s="352"/>
      <c r="AF668" s="352"/>
      <c r="AG668" s="352"/>
      <c r="AH668" s="352"/>
    </row>
    <row r="669" spans="6:35" x14ac:dyDescent="0.2">
      <c r="F669" s="352"/>
      <c r="G669" s="352"/>
      <c r="H669" s="352"/>
      <c r="I669" s="352"/>
      <c r="AE669" s="348"/>
      <c r="AF669" s="348"/>
      <c r="AG669" s="348"/>
      <c r="AH669" s="348"/>
    </row>
    <row r="670" spans="6:35" x14ac:dyDescent="0.2">
      <c r="F670" s="352"/>
      <c r="G670" s="352"/>
      <c r="H670" s="352"/>
      <c r="I670" s="352"/>
      <c r="AE670" s="348"/>
      <c r="AF670" s="348"/>
      <c r="AG670" s="348"/>
      <c r="AH670" s="348"/>
    </row>
    <row r="671" spans="6:35" x14ac:dyDescent="0.2">
      <c r="F671" s="352"/>
      <c r="G671" s="352"/>
      <c r="H671" s="352"/>
      <c r="I671" s="352"/>
      <c r="AE671" s="348"/>
      <c r="AF671" s="348"/>
      <c r="AG671" s="350"/>
      <c r="AH671" s="350"/>
    </row>
    <row r="672" spans="6:35" x14ac:dyDescent="0.2">
      <c r="F672" s="348"/>
      <c r="G672" s="348"/>
      <c r="H672" s="352"/>
      <c r="I672" s="352"/>
      <c r="AE672" s="348"/>
      <c r="AF672" s="348"/>
      <c r="AG672" s="350"/>
      <c r="AH672" s="350"/>
    </row>
    <row r="673" spans="6:34" x14ac:dyDescent="0.2">
      <c r="F673" s="352"/>
      <c r="G673" s="352"/>
      <c r="H673" s="352"/>
      <c r="I673" s="352"/>
      <c r="AE673" s="348"/>
      <c r="AF673" s="348"/>
      <c r="AG673" s="349"/>
      <c r="AH673" s="350"/>
    </row>
    <row r="674" spans="6:34" x14ac:dyDescent="0.25">
      <c r="F674" s="348"/>
      <c r="G674" s="348"/>
      <c r="H674" s="348"/>
      <c r="I674" s="348"/>
      <c r="AE674" s="348"/>
      <c r="AF674" s="348"/>
      <c r="AG674" s="350"/>
      <c r="AH674" s="349"/>
    </row>
    <row r="675" spans="6:34" x14ac:dyDescent="0.25">
      <c r="F675" s="348"/>
      <c r="G675" s="348"/>
      <c r="H675" s="348"/>
      <c r="I675" s="348"/>
      <c r="AE675" s="348"/>
      <c r="AF675" s="348"/>
      <c r="AG675" s="349"/>
      <c r="AH675" s="350"/>
    </row>
    <row r="676" spans="6:34" x14ac:dyDescent="0.25">
      <c r="F676" s="348"/>
      <c r="G676" s="348"/>
      <c r="H676" s="349"/>
      <c r="I676" s="350"/>
      <c r="AE676" s="348"/>
      <c r="AF676" s="348"/>
      <c r="AG676" s="350"/>
      <c r="AH676" s="349"/>
    </row>
    <row r="677" spans="6:34" x14ac:dyDescent="0.25">
      <c r="F677" s="348"/>
      <c r="G677" s="348"/>
      <c r="H677" s="349"/>
      <c r="I677" s="350"/>
      <c r="AE677" s="348"/>
      <c r="AF677" s="348"/>
      <c r="AG677" s="349"/>
      <c r="AH677" s="349"/>
    </row>
    <row r="678" spans="6:34" x14ac:dyDescent="0.25">
      <c r="F678" s="348"/>
      <c r="G678" s="348"/>
      <c r="H678" s="350"/>
      <c r="I678" s="349"/>
      <c r="AE678" s="348"/>
      <c r="AF678" s="348"/>
      <c r="AG678" s="350"/>
      <c r="AH678" s="350"/>
    </row>
    <row r="679" spans="6:34" x14ac:dyDescent="0.25">
      <c r="F679" s="348"/>
      <c r="G679" s="348"/>
      <c r="H679" s="350"/>
      <c r="I679" s="349"/>
      <c r="AE679" s="348"/>
      <c r="AF679" s="348"/>
      <c r="AG679" s="349"/>
      <c r="AH679" s="349"/>
    </row>
    <row r="680" spans="6:34" x14ac:dyDescent="0.25">
      <c r="F680" s="348"/>
      <c r="G680" s="348"/>
      <c r="H680" s="349"/>
      <c r="I680" s="349"/>
      <c r="AE680" s="348"/>
      <c r="AF680" s="348"/>
      <c r="AG680" s="350"/>
      <c r="AH680" s="350"/>
    </row>
    <row r="681" spans="6:34" x14ac:dyDescent="0.25">
      <c r="F681" s="348"/>
      <c r="G681" s="348"/>
      <c r="H681" s="349"/>
      <c r="I681" s="349"/>
    </row>
    <row r="682" spans="6:34" x14ac:dyDescent="0.25">
      <c r="F682" s="348"/>
      <c r="G682" s="348"/>
      <c r="H682" s="350"/>
      <c r="I682" s="349"/>
    </row>
    <row r="683" spans="6:34" x14ac:dyDescent="0.2">
      <c r="F683" s="348"/>
      <c r="G683" s="348"/>
      <c r="H683" s="350"/>
      <c r="I683" s="349"/>
      <c r="AE683" s="352"/>
      <c r="AF683" s="352"/>
      <c r="AG683" s="352"/>
      <c r="AH683" s="352"/>
    </row>
    <row r="684" spans="6:34" x14ac:dyDescent="0.2">
      <c r="F684" s="348"/>
      <c r="G684" s="348"/>
      <c r="H684" s="349"/>
      <c r="I684" s="350"/>
      <c r="AE684" s="352"/>
      <c r="AF684" s="352"/>
      <c r="AG684" s="352"/>
      <c r="AH684" s="352"/>
    </row>
    <row r="685" spans="6:34" x14ac:dyDescent="0.2">
      <c r="F685" s="348"/>
      <c r="G685" s="348"/>
      <c r="H685" s="349"/>
      <c r="I685" s="350"/>
      <c r="AE685" s="352"/>
      <c r="AF685" s="352"/>
      <c r="AG685" s="352"/>
      <c r="AH685" s="352"/>
    </row>
    <row r="686" spans="6:34" x14ac:dyDescent="0.2">
      <c r="F686" s="348"/>
      <c r="G686" s="348"/>
      <c r="H686" s="350"/>
      <c r="I686" s="349"/>
      <c r="AE686" s="348"/>
      <c r="AF686" s="348"/>
      <c r="AG686" s="352"/>
      <c r="AH686" s="352"/>
    </row>
    <row r="687" spans="6:34" x14ac:dyDescent="0.2">
      <c r="F687" s="348"/>
      <c r="G687" s="348"/>
      <c r="H687" s="350"/>
      <c r="I687" s="351"/>
      <c r="AE687" s="352"/>
      <c r="AF687" s="352"/>
      <c r="AG687" s="352"/>
      <c r="AH687" s="352"/>
    </row>
    <row r="688" spans="6:34" x14ac:dyDescent="0.25">
      <c r="F688" s="348"/>
      <c r="G688" s="348"/>
      <c r="H688" s="349"/>
      <c r="I688" s="349"/>
      <c r="AE688" s="348"/>
      <c r="AF688" s="348"/>
      <c r="AG688" s="348"/>
      <c r="AH688" s="348"/>
    </row>
    <row r="689" spans="6:34" x14ac:dyDescent="0.25">
      <c r="F689" s="348"/>
      <c r="G689" s="348"/>
      <c r="H689" s="349"/>
      <c r="I689" s="350"/>
      <c r="J689" s="345"/>
      <c r="AE689" s="348"/>
      <c r="AF689" s="348"/>
      <c r="AG689" s="348"/>
      <c r="AH689" s="348"/>
    </row>
    <row r="690" spans="6:34" x14ac:dyDescent="0.25">
      <c r="F690" s="348"/>
      <c r="G690" s="348"/>
      <c r="H690" s="349"/>
      <c r="I690" s="350"/>
      <c r="AE690" s="348"/>
      <c r="AF690" s="348"/>
      <c r="AG690" s="350"/>
      <c r="AH690" s="350"/>
    </row>
    <row r="691" spans="6:34" x14ac:dyDescent="0.25">
      <c r="F691" s="348"/>
      <c r="G691" s="348"/>
      <c r="H691" s="350"/>
      <c r="I691" s="349"/>
      <c r="AE691" s="348"/>
      <c r="AF691" s="348"/>
      <c r="AG691" s="350"/>
      <c r="AH691" s="350"/>
    </row>
    <row r="692" spans="6:34" x14ac:dyDescent="0.25">
      <c r="F692" s="348"/>
      <c r="G692" s="348"/>
      <c r="H692" s="349"/>
      <c r="I692" s="349"/>
      <c r="AE692" s="348"/>
      <c r="AF692" s="348"/>
      <c r="AG692" s="350"/>
      <c r="AH692" s="349"/>
    </row>
    <row r="693" spans="6:34" x14ac:dyDescent="0.25">
      <c r="F693" s="348"/>
      <c r="G693" s="348"/>
      <c r="H693" s="350"/>
      <c r="I693" s="349"/>
      <c r="AE693" s="348"/>
      <c r="AF693" s="348"/>
      <c r="AG693" s="350"/>
      <c r="AH693" s="349"/>
    </row>
    <row r="694" spans="6:34" x14ac:dyDescent="0.25">
      <c r="F694" s="348"/>
      <c r="G694" s="348"/>
      <c r="H694" s="350"/>
      <c r="I694" s="349"/>
      <c r="AE694" s="348"/>
      <c r="AF694" s="348"/>
      <c r="AG694" s="350"/>
      <c r="AH694" s="349"/>
    </row>
    <row r="695" spans="6:34" x14ac:dyDescent="0.25">
      <c r="F695" s="348"/>
      <c r="G695" s="348"/>
      <c r="H695" s="350"/>
      <c r="I695" s="349"/>
      <c r="AE695" s="348"/>
      <c r="AF695" s="348"/>
      <c r="AG695" s="349"/>
      <c r="AH695" s="350"/>
    </row>
    <row r="696" spans="6:34" x14ac:dyDescent="0.25">
      <c r="F696" s="348"/>
      <c r="G696" s="348"/>
      <c r="H696" s="349"/>
      <c r="I696" s="351"/>
      <c r="AE696" s="348"/>
      <c r="AF696" s="348"/>
      <c r="AG696" s="349"/>
      <c r="AH696" s="349"/>
    </row>
    <row r="697" spans="6:34" x14ac:dyDescent="0.25">
      <c r="F697" s="348"/>
      <c r="G697" s="348"/>
      <c r="H697" s="349"/>
      <c r="I697" s="350"/>
      <c r="AE697" s="348"/>
      <c r="AF697" s="348"/>
      <c r="AG697" s="350"/>
      <c r="AH697" s="350"/>
    </row>
    <row r="698" spans="6:34" x14ac:dyDescent="0.25">
      <c r="F698" s="348"/>
      <c r="G698" s="348"/>
      <c r="H698" s="350"/>
      <c r="I698" s="351"/>
      <c r="AE698" s="348"/>
      <c r="AF698" s="348"/>
      <c r="AG698" s="350"/>
      <c r="AH698" s="350"/>
    </row>
    <row r="699" spans="6:34" x14ac:dyDescent="0.25">
      <c r="F699" s="348"/>
      <c r="G699" s="348"/>
      <c r="H699" s="350"/>
      <c r="I699" s="349"/>
      <c r="AE699" s="348"/>
      <c r="AF699" s="348"/>
      <c r="AG699" s="350"/>
      <c r="AH699" s="349"/>
    </row>
    <row r="700" spans="6:34" x14ac:dyDescent="0.25">
      <c r="F700" s="348"/>
      <c r="G700" s="348"/>
      <c r="H700" s="349"/>
      <c r="I700" s="349"/>
      <c r="AE700" s="348"/>
      <c r="AF700" s="348"/>
      <c r="AG700" s="350"/>
      <c r="AH700" s="349"/>
    </row>
    <row r="701" spans="6:34" x14ac:dyDescent="0.25">
      <c r="F701" s="348"/>
      <c r="G701" s="348"/>
      <c r="H701" s="349"/>
      <c r="I701" s="350"/>
      <c r="J701" s="345"/>
      <c r="AE701" s="348"/>
      <c r="AF701" s="348"/>
      <c r="AG701" s="350"/>
      <c r="AH701" s="349"/>
    </row>
    <row r="702" spans="6:34" x14ac:dyDescent="0.25">
      <c r="F702" s="348"/>
      <c r="G702" s="348"/>
      <c r="H702" s="349"/>
      <c r="I702" s="349"/>
      <c r="AE702" s="348"/>
      <c r="AF702" s="348"/>
      <c r="AG702" s="349"/>
      <c r="AH702" s="350"/>
    </row>
    <row r="703" spans="6:34" x14ac:dyDescent="0.25">
      <c r="F703" s="348"/>
      <c r="G703" s="348"/>
      <c r="H703" s="349"/>
      <c r="I703" s="350"/>
      <c r="AE703" s="348"/>
      <c r="AF703" s="348"/>
      <c r="AG703" s="349"/>
      <c r="AH703" s="349"/>
    </row>
    <row r="704" spans="6:34" x14ac:dyDescent="0.25">
      <c r="AE704" s="348"/>
      <c r="AF704" s="348"/>
      <c r="AG704" s="350"/>
      <c r="AH704" s="350"/>
    </row>
    <row r="705" spans="6:34" x14ac:dyDescent="0.25">
      <c r="AE705" s="348"/>
      <c r="AF705" s="348"/>
      <c r="AG705" s="349"/>
      <c r="AH705" s="349"/>
    </row>
    <row r="706" spans="6:34" x14ac:dyDescent="0.2">
      <c r="F706" s="352"/>
      <c r="G706" s="352"/>
      <c r="H706" s="352"/>
      <c r="I706" s="352"/>
      <c r="AE706" s="348"/>
      <c r="AF706" s="348"/>
      <c r="AG706" s="350"/>
      <c r="AH706" s="350"/>
    </row>
    <row r="707" spans="6:34" x14ac:dyDescent="0.2">
      <c r="F707" s="352"/>
      <c r="G707" s="352"/>
      <c r="H707" s="352"/>
      <c r="I707" s="352"/>
    </row>
    <row r="708" spans="6:34" x14ac:dyDescent="0.2">
      <c r="F708" s="352"/>
      <c r="G708" s="352"/>
      <c r="H708" s="352"/>
      <c r="I708" s="352"/>
    </row>
    <row r="709" spans="6:34" x14ac:dyDescent="0.2">
      <c r="F709" s="348"/>
      <c r="G709" s="348"/>
      <c r="H709" s="352"/>
      <c r="I709" s="352"/>
      <c r="AE709" s="352"/>
      <c r="AF709" s="352"/>
      <c r="AG709" s="352"/>
      <c r="AH709" s="352"/>
    </row>
    <row r="710" spans="6:34" x14ac:dyDescent="0.2">
      <c r="F710" s="352"/>
      <c r="G710" s="352"/>
      <c r="H710" s="352"/>
      <c r="I710" s="352"/>
      <c r="AE710" s="352"/>
      <c r="AF710" s="352"/>
      <c r="AG710" s="352"/>
      <c r="AH710" s="352"/>
    </row>
    <row r="711" spans="6:34" x14ac:dyDescent="0.2">
      <c r="F711" s="348"/>
      <c r="G711" s="348"/>
      <c r="H711" s="348"/>
      <c r="I711" s="348"/>
      <c r="AE711" s="352"/>
      <c r="AF711" s="352"/>
      <c r="AG711" s="352"/>
      <c r="AH711" s="352"/>
    </row>
    <row r="712" spans="6:34" x14ac:dyDescent="0.2">
      <c r="F712" s="348"/>
      <c r="G712" s="348"/>
      <c r="H712" s="348"/>
      <c r="I712" s="348"/>
      <c r="AE712" s="348"/>
      <c r="AF712" s="348"/>
      <c r="AG712" s="352"/>
      <c r="AH712" s="352"/>
    </row>
    <row r="713" spans="6:34" x14ac:dyDescent="0.2">
      <c r="F713" s="348"/>
      <c r="G713" s="348"/>
      <c r="H713" s="349"/>
      <c r="I713" s="350"/>
      <c r="AE713" s="352"/>
      <c r="AF713" s="352"/>
      <c r="AG713" s="352"/>
      <c r="AH713" s="352"/>
    </row>
    <row r="714" spans="6:34" x14ac:dyDescent="0.25">
      <c r="F714" s="348"/>
      <c r="G714" s="348"/>
      <c r="H714" s="349"/>
      <c r="I714" s="350"/>
      <c r="AE714" s="348"/>
      <c r="AF714" s="348"/>
      <c r="AG714" s="348"/>
      <c r="AH714" s="348"/>
    </row>
    <row r="715" spans="6:34" x14ac:dyDescent="0.25">
      <c r="F715" s="348"/>
      <c r="G715" s="348"/>
      <c r="H715" s="349"/>
      <c r="I715" s="349"/>
      <c r="AE715" s="348"/>
      <c r="AF715" s="348"/>
      <c r="AG715" s="348"/>
      <c r="AH715" s="348"/>
    </row>
    <row r="716" spans="6:34" x14ac:dyDescent="0.25">
      <c r="F716" s="348"/>
      <c r="G716" s="348"/>
      <c r="H716" s="349"/>
      <c r="I716" s="349"/>
      <c r="AE716" s="348"/>
      <c r="AF716" s="348"/>
      <c r="AG716" s="349"/>
      <c r="AH716" s="350"/>
    </row>
    <row r="717" spans="6:34" x14ac:dyDescent="0.25">
      <c r="F717" s="348"/>
      <c r="G717" s="348"/>
      <c r="H717" s="349"/>
      <c r="I717" s="349"/>
      <c r="AE717" s="348"/>
      <c r="AF717" s="348"/>
      <c r="AG717" s="349"/>
      <c r="AH717" s="350"/>
    </row>
    <row r="718" spans="6:34" x14ac:dyDescent="0.25">
      <c r="F718" s="348"/>
      <c r="G718" s="348"/>
      <c r="H718" s="349"/>
      <c r="I718" s="350"/>
      <c r="AE718" s="348"/>
      <c r="AF718" s="348"/>
      <c r="AG718" s="350"/>
      <c r="AH718" s="349"/>
    </row>
    <row r="719" spans="6:34" x14ac:dyDescent="0.25">
      <c r="F719" s="348"/>
      <c r="G719" s="348"/>
      <c r="H719" s="350"/>
      <c r="I719" s="349"/>
      <c r="AE719" s="348"/>
      <c r="AF719" s="348"/>
      <c r="AG719" s="350"/>
      <c r="AH719" s="349"/>
    </row>
    <row r="720" spans="6:34" x14ac:dyDescent="0.25">
      <c r="F720" s="348"/>
      <c r="G720" s="348"/>
      <c r="H720" s="349"/>
      <c r="I720" s="349"/>
      <c r="AE720" s="348"/>
      <c r="AF720" s="348"/>
      <c r="AG720" s="349"/>
      <c r="AH720" s="349"/>
    </row>
    <row r="721" spans="6:35" x14ac:dyDescent="0.25">
      <c r="F721" s="348"/>
      <c r="G721" s="348"/>
      <c r="H721" s="349"/>
      <c r="I721" s="350"/>
      <c r="J721" s="345"/>
      <c r="AE721" s="348"/>
      <c r="AF721" s="348"/>
      <c r="AG721" s="349"/>
      <c r="AH721" s="349"/>
    </row>
    <row r="722" spans="6:35" x14ac:dyDescent="0.25">
      <c r="F722" s="348"/>
      <c r="G722" s="348"/>
      <c r="H722" s="349"/>
      <c r="I722" s="350"/>
      <c r="AE722" s="348"/>
      <c r="AF722" s="348"/>
      <c r="AG722" s="350"/>
      <c r="AH722" s="349"/>
    </row>
    <row r="723" spans="6:35" x14ac:dyDescent="0.25">
      <c r="F723" s="348"/>
      <c r="G723" s="348"/>
      <c r="H723" s="349"/>
      <c r="I723" s="349"/>
      <c r="AE723" s="348"/>
      <c r="AF723" s="348"/>
      <c r="AG723" s="350"/>
      <c r="AH723" s="349"/>
    </row>
    <row r="724" spans="6:35" x14ac:dyDescent="0.25">
      <c r="F724" s="348"/>
      <c r="G724" s="348"/>
      <c r="H724" s="349"/>
      <c r="I724" s="349"/>
      <c r="AE724" s="348"/>
      <c r="AF724" s="348"/>
      <c r="AG724" s="349"/>
      <c r="AH724" s="350"/>
    </row>
    <row r="725" spans="6:35" x14ac:dyDescent="0.25">
      <c r="F725" s="348"/>
      <c r="G725" s="348"/>
      <c r="H725" s="349"/>
      <c r="I725" s="350"/>
      <c r="AE725" s="348"/>
      <c r="AF725" s="348"/>
      <c r="AG725" s="349"/>
      <c r="AH725" s="350"/>
    </row>
    <row r="726" spans="6:35" x14ac:dyDescent="0.25">
      <c r="F726" s="348"/>
      <c r="G726" s="348"/>
      <c r="H726" s="350"/>
      <c r="I726" s="351"/>
      <c r="AE726" s="348"/>
      <c r="AF726" s="348"/>
      <c r="AG726" s="350"/>
      <c r="AH726" s="349"/>
    </row>
    <row r="727" spans="6:35" x14ac:dyDescent="0.25">
      <c r="F727" s="348"/>
      <c r="G727" s="348"/>
      <c r="H727" s="349"/>
      <c r="I727" s="350"/>
      <c r="AE727" s="348"/>
      <c r="AF727" s="348"/>
      <c r="AG727" s="350"/>
      <c r="AH727" s="351"/>
    </row>
    <row r="728" spans="6:35" x14ac:dyDescent="0.25">
      <c r="F728" s="348"/>
      <c r="G728" s="348"/>
      <c r="H728" s="350"/>
      <c r="I728" s="349"/>
      <c r="AE728" s="348"/>
      <c r="AF728" s="348"/>
      <c r="AG728" s="349"/>
      <c r="AH728" s="349"/>
    </row>
    <row r="729" spans="6:35" x14ac:dyDescent="0.25">
      <c r="F729" s="348"/>
      <c r="G729" s="348"/>
      <c r="H729" s="349"/>
      <c r="I729" s="349"/>
      <c r="AE729" s="348"/>
      <c r="AF729" s="348"/>
      <c r="AG729" s="349"/>
      <c r="AH729" s="350"/>
      <c r="AI729" s="345"/>
    </row>
    <row r="730" spans="6:35" x14ac:dyDescent="0.25">
      <c r="F730" s="348"/>
      <c r="G730" s="348"/>
      <c r="H730" s="349"/>
      <c r="I730" s="350"/>
      <c r="J730" s="345"/>
      <c r="AE730" s="348"/>
      <c r="AF730" s="348"/>
      <c r="AG730" s="349"/>
      <c r="AH730" s="350"/>
    </row>
    <row r="731" spans="6:35" x14ac:dyDescent="0.25">
      <c r="F731" s="348"/>
      <c r="G731" s="348"/>
      <c r="H731" s="349"/>
      <c r="I731" s="349"/>
      <c r="AE731" s="348"/>
      <c r="AF731" s="348"/>
      <c r="AG731" s="350"/>
      <c r="AH731" s="349"/>
    </row>
    <row r="732" spans="6:35" x14ac:dyDescent="0.25">
      <c r="F732" s="348"/>
      <c r="G732" s="348"/>
      <c r="H732" s="349"/>
      <c r="I732" s="350"/>
      <c r="AE732" s="348"/>
      <c r="AF732" s="348"/>
      <c r="AG732" s="349"/>
      <c r="AH732" s="349"/>
    </row>
    <row r="733" spans="6:35" x14ac:dyDescent="0.25">
      <c r="AE733" s="348"/>
      <c r="AF733" s="348"/>
      <c r="AG733" s="350"/>
      <c r="AH733" s="349"/>
    </row>
    <row r="734" spans="6:35" x14ac:dyDescent="0.25">
      <c r="AE734" s="348"/>
      <c r="AF734" s="348"/>
      <c r="AG734" s="350"/>
      <c r="AH734" s="349"/>
    </row>
    <row r="735" spans="6:35" x14ac:dyDescent="0.2">
      <c r="F735" s="352"/>
      <c r="G735" s="352"/>
      <c r="H735" s="352"/>
      <c r="I735" s="352"/>
      <c r="AE735" s="348"/>
      <c r="AF735" s="348"/>
      <c r="AG735" s="350"/>
      <c r="AH735" s="349"/>
    </row>
    <row r="736" spans="6:35" x14ac:dyDescent="0.2">
      <c r="F736" s="352"/>
      <c r="G736" s="352"/>
      <c r="H736" s="352"/>
      <c r="I736" s="352"/>
      <c r="AE736" s="348"/>
      <c r="AF736" s="348"/>
      <c r="AG736" s="349"/>
      <c r="AH736" s="351"/>
    </row>
    <row r="737" spans="6:35" x14ac:dyDescent="0.2">
      <c r="F737" s="352"/>
      <c r="G737" s="352"/>
      <c r="H737" s="352"/>
      <c r="I737" s="352"/>
      <c r="AE737" s="348"/>
      <c r="AF737" s="348"/>
      <c r="AG737" s="349"/>
      <c r="AH737" s="350"/>
    </row>
    <row r="738" spans="6:35" x14ac:dyDescent="0.2">
      <c r="F738" s="348"/>
      <c r="G738" s="348"/>
      <c r="H738" s="352"/>
      <c r="I738" s="352"/>
      <c r="AE738" s="348"/>
      <c r="AF738" s="348"/>
      <c r="AG738" s="350"/>
      <c r="AH738" s="351"/>
    </row>
    <row r="739" spans="6:35" x14ac:dyDescent="0.2">
      <c r="F739" s="352"/>
      <c r="G739" s="352"/>
      <c r="H739" s="352"/>
      <c r="I739" s="352"/>
      <c r="AE739" s="348"/>
      <c r="AF739" s="348"/>
      <c r="AG739" s="350"/>
      <c r="AH739" s="349"/>
    </row>
    <row r="740" spans="6:35" x14ac:dyDescent="0.25">
      <c r="F740" s="348"/>
      <c r="G740" s="348"/>
      <c r="H740" s="348"/>
      <c r="I740" s="348"/>
      <c r="AE740" s="348"/>
      <c r="AF740" s="348"/>
      <c r="AG740" s="349"/>
      <c r="AH740" s="349"/>
    </row>
    <row r="741" spans="6:35" x14ac:dyDescent="0.25">
      <c r="F741" s="348"/>
      <c r="G741" s="348"/>
      <c r="H741" s="348"/>
      <c r="I741" s="348"/>
      <c r="AE741" s="348"/>
      <c r="AF741" s="348"/>
      <c r="AG741" s="349"/>
      <c r="AH741" s="350"/>
      <c r="AI741" s="345"/>
    </row>
    <row r="742" spans="6:35" x14ac:dyDescent="0.25">
      <c r="F742" s="348"/>
      <c r="G742" s="348"/>
      <c r="H742" s="350"/>
      <c r="I742" s="350"/>
      <c r="AE742" s="348"/>
      <c r="AF742" s="348"/>
      <c r="AG742" s="349"/>
      <c r="AH742" s="349"/>
    </row>
    <row r="743" spans="6:35" x14ac:dyDescent="0.25">
      <c r="F743" s="348"/>
      <c r="G743" s="348"/>
      <c r="H743" s="350"/>
      <c r="I743" s="350"/>
      <c r="AE743" s="348"/>
      <c r="AF743" s="348"/>
      <c r="AG743" s="349"/>
      <c r="AH743" s="350"/>
    </row>
    <row r="744" spans="6:35" x14ac:dyDescent="0.25">
      <c r="F744" s="348"/>
      <c r="G744" s="348"/>
      <c r="H744" s="349"/>
      <c r="I744" s="350"/>
    </row>
    <row r="745" spans="6:35" x14ac:dyDescent="0.25">
      <c r="F745" s="348"/>
      <c r="G745" s="348"/>
      <c r="H745" s="350"/>
      <c r="I745" s="349"/>
    </row>
    <row r="746" spans="6:35" x14ac:dyDescent="0.2">
      <c r="F746" s="348"/>
      <c r="G746" s="348"/>
      <c r="H746" s="349"/>
      <c r="I746" s="350"/>
      <c r="AE746" s="352"/>
      <c r="AF746" s="352"/>
      <c r="AG746" s="352"/>
      <c r="AH746" s="352"/>
    </row>
    <row r="747" spans="6:35" x14ac:dyDescent="0.2">
      <c r="F747" s="348"/>
      <c r="G747" s="348"/>
      <c r="H747" s="349"/>
      <c r="I747" s="350"/>
      <c r="AE747" s="352"/>
      <c r="AF747" s="352"/>
      <c r="AG747" s="352"/>
      <c r="AH747" s="352"/>
    </row>
    <row r="748" spans="6:35" x14ac:dyDescent="0.2">
      <c r="F748" s="348"/>
      <c r="G748" s="348"/>
      <c r="H748" s="350"/>
      <c r="I748" s="349"/>
      <c r="AE748" s="352"/>
      <c r="AF748" s="352"/>
      <c r="AG748" s="352"/>
      <c r="AH748" s="352"/>
    </row>
    <row r="749" spans="6:35" x14ac:dyDescent="0.2">
      <c r="F749" s="348"/>
      <c r="G749" s="348"/>
      <c r="H749" s="349"/>
      <c r="I749" s="349"/>
      <c r="AE749" s="348"/>
      <c r="AF749" s="348"/>
      <c r="AG749" s="352"/>
      <c r="AH749" s="352"/>
    </row>
    <row r="750" spans="6:35" x14ac:dyDescent="0.2">
      <c r="F750" s="348"/>
      <c r="G750" s="348"/>
      <c r="H750" s="350"/>
      <c r="I750" s="350"/>
      <c r="AE750" s="352"/>
      <c r="AF750" s="352"/>
      <c r="AG750" s="352"/>
      <c r="AH750" s="352"/>
    </row>
    <row r="751" spans="6:35" x14ac:dyDescent="0.25">
      <c r="F751" s="348"/>
      <c r="G751" s="348"/>
      <c r="H751" s="349"/>
      <c r="I751" s="349"/>
      <c r="AE751" s="348"/>
      <c r="AF751" s="348"/>
      <c r="AG751" s="348"/>
      <c r="AH751" s="348"/>
    </row>
    <row r="752" spans="6:35" x14ac:dyDescent="0.25">
      <c r="F752" s="348"/>
      <c r="G752" s="348"/>
      <c r="H752" s="350"/>
      <c r="I752" s="350"/>
      <c r="AE752" s="348"/>
      <c r="AF752" s="348"/>
      <c r="AG752" s="348"/>
      <c r="AH752" s="348"/>
    </row>
    <row r="753" spans="6:35" x14ac:dyDescent="0.25">
      <c r="AE753" s="348"/>
      <c r="AF753" s="348"/>
      <c r="AG753" s="349"/>
      <c r="AH753" s="350"/>
    </row>
    <row r="754" spans="6:35" x14ac:dyDescent="0.25">
      <c r="AE754" s="348"/>
      <c r="AF754" s="348"/>
      <c r="AG754" s="349"/>
      <c r="AH754" s="350"/>
    </row>
    <row r="755" spans="6:35" x14ac:dyDescent="0.2">
      <c r="F755" s="352"/>
      <c r="G755" s="352"/>
      <c r="H755" s="352"/>
      <c r="I755" s="352"/>
      <c r="AE755" s="348"/>
      <c r="AF755" s="348"/>
      <c r="AG755" s="349"/>
      <c r="AH755" s="349"/>
    </row>
    <row r="756" spans="6:35" x14ac:dyDescent="0.2">
      <c r="F756" s="352"/>
      <c r="G756" s="352"/>
      <c r="H756" s="352"/>
      <c r="I756" s="352"/>
      <c r="AE756" s="348"/>
      <c r="AF756" s="348"/>
      <c r="AG756" s="349"/>
      <c r="AH756" s="349"/>
    </row>
    <row r="757" spans="6:35" x14ac:dyDescent="0.2">
      <c r="F757" s="352"/>
      <c r="G757" s="352"/>
      <c r="H757" s="352"/>
      <c r="I757" s="352"/>
      <c r="AE757" s="348"/>
      <c r="AF757" s="348"/>
      <c r="AG757" s="349"/>
      <c r="AH757" s="349"/>
    </row>
    <row r="758" spans="6:35" x14ac:dyDescent="0.2">
      <c r="F758" s="348"/>
      <c r="G758" s="348"/>
      <c r="H758" s="352"/>
      <c r="I758" s="352"/>
      <c r="AE758" s="348"/>
      <c r="AF758" s="348"/>
      <c r="AG758" s="349"/>
      <c r="AH758" s="350"/>
    </row>
    <row r="759" spans="6:35" x14ac:dyDescent="0.2">
      <c r="F759" s="352"/>
      <c r="G759" s="352"/>
      <c r="H759" s="352"/>
      <c r="I759" s="352"/>
      <c r="AE759" s="348"/>
      <c r="AF759" s="348"/>
      <c r="AG759" s="350"/>
      <c r="AH759" s="349"/>
    </row>
    <row r="760" spans="6:35" x14ac:dyDescent="0.25">
      <c r="F760" s="348"/>
      <c r="G760" s="348"/>
      <c r="H760" s="348"/>
      <c r="I760" s="348"/>
      <c r="AE760" s="348"/>
      <c r="AF760" s="348"/>
      <c r="AG760" s="349"/>
      <c r="AH760" s="349"/>
    </row>
    <row r="761" spans="6:35" x14ac:dyDescent="0.25">
      <c r="F761" s="348"/>
      <c r="G761" s="348"/>
      <c r="H761" s="348"/>
      <c r="I761" s="348"/>
      <c r="AE761" s="348"/>
      <c r="AF761" s="348"/>
      <c r="AG761" s="349"/>
      <c r="AH761" s="350"/>
      <c r="AI761" s="345"/>
    </row>
    <row r="762" spans="6:35" x14ac:dyDescent="0.25">
      <c r="AE762" s="348"/>
      <c r="AF762" s="348"/>
      <c r="AG762" s="349"/>
      <c r="AH762" s="350"/>
    </row>
    <row r="763" spans="6:35" x14ac:dyDescent="0.25">
      <c r="AE763" s="348"/>
      <c r="AF763" s="348"/>
      <c r="AG763" s="349"/>
      <c r="AH763" s="349"/>
    </row>
    <row r="764" spans="6:35" x14ac:dyDescent="0.2">
      <c r="F764" s="352"/>
      <c r="G764" s="352"/>
      <c r="H764" s="352"/>
      <c r="I764" s="352"/>
      <c r="AE764" s="348"/>
      <c r="AF764" s="348"/>
      <c r="AG764" s="349"/>
      <c r="AH764" s="349"/>
    </row>
    <row r="765" spans="6:35" x14ac:dyDescent="0.2">
      <c r="F765" s="352"/>
      <c r="G765" s="352"/>
      <c r="H765" s="352"/>
      <c r="I765" s="352"/>
      <c r="AE765" s="348"/>
      <c r="AF765" s="348"/>
      <c r="AG765" s="349"/>
      <c r="AH765" s="350"/>
    </row>
    <row r="766" spans="6:35" x14ac:dyDescent="0.2">
      <c r="F766" s="352"/>
      <c r="G766" s="352"/>
      <c r="H766" s="352"/>
      <c r="I766" s="352"/>
      <c r="AE766" s="348"/>
      <c r="AF766" s="348"/>
      <c r="AG766" s="350"/>
      <c r="AH766" s="351"/>
    </row>
    <row r="767" spans="6:35" x14ac:dyDescent="0.2">
      <c r="F767" s="348"/>
      <c r="G767" s="348"/>
      <c r="H767" s="352"/>
      <c r="I767" s="352"/>
      <c r="AE767" s="348"/>
      <c r="AF767" s="348"/>
      <c r="AG767" s="349"/>
      <c r="AH767" s="350"/>
    </row>
    <row r="768" spans="6:35" x14ac:dyDescent="0.2">
      <c r="F768" s="352"/>
      <c r="G768" s="352"/>
      <c r="H768" s="352"/>
      <c r="I768" s="352"/>
      <c r="AE768" s="348"/>
      <c r="AF768" s="348"/>
      <c r="AG768" s="350"/>
      <c r="AH768" s="349"/>
    </row>
    <row r="769" spans="6:35" x14ac:dyDescent="0.25">
      <c r="F769" s="348"/>
      <c r="G769" s="348"/>
      <c r="H769" s="348"/>
      <c r="I769" s="348"/>
      <c r="AE769" s="348"/>
      <c r="AF769" s="348"/>
      <c r="AG769" s="349"/>
      <c r="AH769" s="349"/>
    </row>
    <row r="770" spans="6:35" x14ac:dyDescent="0.25">
      <c r="F770" s="348"/>
      <c r="G770" s="348"/>
      <c r="H770" s="348"/>
      <c r="I770" s="348"/>
      <c r="AE770" s="348"/>
      <c r="AF770" s="348"/>
      <c r="AG770" s="349"/>
      <c r="AH770" s="350"/>
      <c r="AI770" s="345"/>
    </row>
    <row r="771" spans="6:35" x14ac:dyDescent="0.25">
      <c r="F771" s="348"/>
      <c r="G771" s="348"/>
      <c r="H771" s="350"/>
      <c r="I771" s="349"/>
      <c r="AE771" s="348"/>
      <c r="AF771" s="348"/>
      <c r="AG771" s="349"/>
      <c r="AH771" s="349"/>
    </row>
    <row r="772" spans="6:35" x14ac:dyDescent="0.25">
      <c r="F772" s="348"/>
      <c r="G772" s="348"/>
      <c r="H772" s="350"/>
      <c r="I772" s="349"/>
      <c r="AE772" s="348"/>
      <c r="AF772" s="348"/>
      <c r="AG772" s="349"/>
      <c r="AH772" s="350"/>
    </row>
    <row r="773" spans="6:35" x14ac:dyDescent="0.25">
      <c r="F773" s="348"/>
      <c r="G773" s="348"/>
      <c r="H773" s="349"/>
      <c r="I773" s="349"/>
    </row>
    <row r="774" spans="6:35" x14ac:dyDescent="0.25">
      <c r="F774" s="348"/>
      <c r="G774" s="348"/>
      <c r="H774" s="350"/>
      <c r="I774" s="349"/>
    </row>
    <row r="775" spans="6:35" x14ac:dyDescent="0.2">
      <c r="F775" s="348"/>
      <c r="G775" s="348"/>
      <c r="H775" s="350"/>
      <c r="I775" s="349"/>
      <c r="AE775" s="352"/>
      <c r="AF775" s="352"/>
      <c r="AG775" s="352"/>
      <c r="AH775" s="352"/>
    </row>
    <row r="776" spans="6:35" x14ac:dyDescent="0.2">
      <c r="F776" s="348"/>
      <c r="G776" s="348"/>
      <c r="H776" s="349"/>
      <c r="I776" s="349"/>
      <c r="AE776" s="352"/>
      <c r="AF776" s="352"/>
      <c r="AG776" s="352"/>
      <c r="AH776" s="352"/>
    </row>
    <row r="777" spans="6:35" x14ac:dyDescent="0.2">
      <c r="F777" s="348"/>
      <c r="G777" s="348"/>
      <c r="H777" s="349"/>
      <c r="I777" s="350"/>
      <c r="AE777" s="352"/>
      <c r="AF777" s="352"/>
      <c r="AG777" s="352"/>
      <c r="AH777" s="352"/>
    </row>
    <row r="778" spans="6:35" x14ac:dyDescent="0.2">
      <c r="F778" s="348"/>
      <c r="G778" s="348"/>
      <c r="H778" s="351"/>
      <c r="I778" s="350"/>
      <c r="AE778" s="348"/>
      <c r="AF778" s="348"/>
      <c r="AG778" s="352"/>
      <c r="AH778" s="352"/>
    </row>
    <row r="779" spans="6:35" x14ac:dyDescent="0.2">
      <c r="F779" s="348"/>
      <c r="G779" s="348"/>
      <c r="H779" s="350"/>
      <c r="I779" s="349"/>
      <c r="AE779" s="352"/>
      <c r="AF779" s="352"/>
      <c r="AG779" s="352"/>
      <c r="AH779" s="352"/>
    </row>
    <row r="780" spans="6:35" x14ac:dyDescent="0.25">
      <c r="F780" s="348"/>
      <c r="G780" s="348"/>
      <c r="H780" s="349"/>
      <c r="I780" s="349"/>
      <c r="AE780" s="348"/>
      <c r="AF780" s="348"/>
      <c r="AG780" s="348"/>
      <c r="AH780" s="348"/>
    </row>
    <row r="781" spans="6:35" x14ac:dyDescent="0.25">
      <c r="F781" s="348"/>
      <c r="G781" s="348"/>
      <c r="H781" s="350"/>
      <c r="I781" s="349"/>
      <c r="J781" s="345"/>
      <c r="AE781" s="348"/>
      <c r="AF781" s="348"/>
      <c r="AG781" s="348"/>
      <c r="AH781" s="348"/>
    </row>
    <row r="782" spans="6:35" x14ac:dyDescent="0.25">
      <c r="F782" s="348"/>
      <c r="G782" s="348"/>
      <c r="H782" s="350"/>
      <c r="I782" s="349"/>
      <c r="AE782" s="348"/>
      <c r="AF782" s="348"/>
      <c r="AG782" s="350"/>
      <c r="AH782" s="350"/>
    </row>
    <row r="783" spans="6:35" x14ac:dyDescent="0.25">
      <c r="F783" s="348"/>
      <c r="G783" s="348"/>
      <c r="H783" s="349"/>
      <c r="I783" s="350"/>
      <c r="AE783" s="348"/>
      <c r="AF783" s="348"/>
      <c r="AG783" s="350"/>
      <c r="AH783" s="350"/>
    </row>
    <row r="784" spans="6:35" x14ac:dyDescent="0.25">
      <c r="F784" s="348"/>
      <c r="G784" s="348"/>
      <c r="H784" s="349"/>
      <c r="I784" s="349"/>
      <c r="AE784" s="348"/>
      <c r="AF784" s="348"/>
      <c r="AG784" s="349"/>
      <c r="AH784" s="350"/>
    </row>
    <row r="785" spans="6:34" x14ac:dyDescent="0.25">
      <c r="F785" s="348"/>
      <c r="G785" s="348"/>
      <c r="H785" s="350"/>
      <c r="I785" s="349"/>
      <c r="AE785" s="348"/>
      <c r="AF785" s="348"/>
      <c r="AG785" s="350"/>
      <c r="AH785" s="349"/>
    </row>
    <row r="786" spans="6:34" x14ac:dyDescent="0.25">
      <c r="F786" s="348"/>
      <c r="G786" s="348"/>
      <c r="H786" s="350"/>
      <c r="I786" s="349"/>
      <c r="AE786" s="348"/>
      <c r="AF786" s="348"/>
      <c r="AG786" s="349"/>
      <c r="AH786" s="350"/>
    </row>
    <row r="787" spans="6:34" x14ac:dyDescent="0.25">
      <c r="F787" s="348"/>
      <c r="G787" s="348"/>
      <c r="H787" s="350"/>
      <c r="I787" s="349"/>
      <c r="AE787" s="348"/>
      <c r="AF787" s="348"/>
      <c r="AG787" s="349"/>
      <c r="AH787" s="350"/>
    </row>
    <row r="788" spans="6:34" x14ac:dyDescent="0.25">
      <c r="F788" s="348"/>
      <c r="G788" s="348"/>
      <c r="H788" s="349"/>
      <c r="I788" s="349"/>
      <c r="AE788" s="348"/>
      <c r="AF788" s="348"/>
      <c r="AG788" s="350"/>
      <c r="AH788" s="349"/>
    </row>
    <row r="789" spans="6:34" x14ac:dyDescent="0.25">
      <c r="F789" s="348"/>
      <c r="G789" s="348"/>
      <c r="H789" s="349"/>
      <c r="I789" s="350"/>
      <c r="AE789" s="348"/>
      <c r="AF789" s="348"/>
      <c r="AG789" s="349"/>
      <c r="AH789" s="349"/>
    </row>
    <row r="790" spans="6:34" x14ac:dyDescent="0.25">
      <c r="F790" s="348"/>
      <c r="G790" s="348"/>
      <c r="H790" s="351"/>
      <c r="I790" s="350"/>
      <c r="AE790" s="348"/>
      <c r="AF790" s="348"/>
      <c r="AG790" s="350"/>
      <c r="AH790" s="350"/>
    </row>
    <row r="791" spans="6:34" x14ac:dyDescent="0.25">
      <c r="F791" s="348"/>
      <c r="G791" s="348"/>
      <c r="H791" s="350"/>
      <c r="I791" s="349"/>
      <c r="AE791" s="348"/>
      <c r="AF791" s="348"/>
      <c r="AG791" s="349"/>
      <c r="AH791" s="349"/>
    </row>
    <row r="792" spans="6:34" x14ac:dyDescent="0.25">
      <c r="F792" s="348"/>
      <c r="G792" s="348"/>
      <c r="H792" s="350"/>
      <c r="I792" s="351"/>
      <c r="AE792" s="348"/>
      <c r="AF792" s="348"/>
      <c r="AG792" s="350"/>
      <c r="AH792" s="350"/>
    </row>
    <row r="793" spans="6:34" x14ac:dyDescent="0.25">
      <c r="F793" s="348"/>
      <c r="G793" s="348"/>
      <c r="H793" s="349"/>
      <c r="I793" s="349"/>
      <c r="L793" s="345"/>
    </row>
    <row r="794" spans="6:34" x14ac:dyDescent="0.25">
      <c r="F794" s="348"/>
      <c r="G794" s="348"/>
      <c r="H794" s="350"/>
      <c r="I794" s="349"/>
      <c r="J794" s="345"/>
    </row>
    <row r="795" spans="6:34" x14ac:dyDescent="0.2">
      <c r="F795" s="348"/>
      <c r="G795" s="348"/>
      <c r="H795" s="349"/>
      <c r="I795" s="349"/>
      <c r="AE795" s="352"/>
      <c r="AF795" s="352"/>
      <c r="AG795" s="352"/>
      <c r="AH795" s="352"/>
    </row>
    <row r="796" spans="6:34" x14ac:dyDescent="0.2">
      <c r="F796" s="348"/>
      <c r="G796" s="348"/>
      <c r="H796" s="350"/>
      <c r="I796" s="349"/>
      <c r="AE796" s="352"/>
      <c r="AF796" s="352"/>
      <c r="AG796" s="352"/>
      <c r="AH796" s="352"/>
    </row>
    <row r="797" spans="6:34" x14ac:dyDescent="0.2">
      <c r="AE797" s="352"/>
      <c r="AF797" s="352"/>
      <c r="AG797" s="352"/>
      <c r="AH797" s="352"/>
    </row>
    <row r="798" spans="6:34" x14ac:dyDescent="0.2">
      <c r="AE798" s="348"/>
      <c r="AF798" s="348"/>
      <c r="AG798" s="352"/>
      <c r="AH798" s="352"/>
    </row>
    <row r="799" spans="6:34" x14ac:dyDescent="0.2">
      <c r="F799" s="352"/>
      <c r="G799" s="352"/>
      <c r="H799" s="352"/>
      <c r="I799" s="352"/>
      <c r="AE799" s="352"/>
      <c r="AF799" s="352"/>
      <c r="AG799" s="352"/>
      <c r="AH799" s="352"/>
    </row>
    <row r="800" spans="6:34" x14ac:dyDescent="0.2">
      <c r="F800" s="352"/>
      <c r="G800" s="352"/>
      <c r="H800" s="352"/>
      <c r="I800" s="352"/>
      <c r="AE800" s="348"/>
      <c r="AF800" s="348"/>
      <c r="AG800" s="348"/>
      <c r="AH800" s="348"/>
    </row>
    <row r="801" spans="6:34" x14ac:dyDescent="0.2">
      <c r="F801" s="352"/>
      <c r="G801" s="352"/>
      <c r="H801" s="352"/>
      <c r="I801" s="352"/>
      <c r="AE801" s="348"/>
      <c r="AF801" s="348"/>
      <c r="AG801" s="348"/>
      <c r="AH801" s="348"/>
    </row>
    <row r="802" spans="6:34" x14ac:dyDescent="0.2">
      <c r="F802" s="348"/>
      <c r="G802" s="348"/>
      <c r="H802" s="352"/>
      <c r="I802" s="352"/>
    </row>
    <row r="803" spans="6:34" x14ac:dyDescent="0.2">
      <c r="F803" s="352"/>
      <c r="G803" s="352"/>
      <c r="H803" s="352"/>
      <c r="I803" s="352"/>
    </row>
    <row r="804" spans="6:34" x14ac:dyDescent="0.2">
      <c r="F804" s="348"/>
      <c r="G804" s="348"/>
      <c r="H804" s="348"/>
      <c r="I804" s="348"/>
      <c r="K804" s="345"/>
      <c r="AE804" s="352"/>
      <c r="AF804" s="352"/>
      <c r="AG804" s="352"/>
      <c r="AH804" s="352"/>
    </row>
    <row r="805" spans="6:34" x14ac:dyDescent="0.2">
      <c r="F805" s="348"/>
      <c r="G805" s="348"/>
      <c r="H805" s="348"/>
      <c r="I805" s="348"/>
      <c r="AE805" s="352"/>
      <c r="AF805" s="352"/>
      <c r="AG805" s="352"/>
      <c r="AH805" s="352"/>
    </row>
    <row r="806" spans="6:34" x14ac:dyDescent="0.2">
      <c r="F806" s="348"/>
      <c r="G806" s="348"/>
      <c r="H806" s="349"/>
      <c r="I806" s="350"/>
      <c r="AE806" s="352"/>
      <c r="AF806" s="352"/>
      <c r="AG806" s="352"/>
      <c r="AH806" s="352"/>
    </row>
    <row r="807" spans="6:34" x14ac:dyDescent="0.2">
      <c r="F807" s="348"/>
      <c r="G807" s="348"/>
      <c r="H807" s="349"/>
      <c r="I807" s="350"/>
      <c r="AE807" s="348"/>
      <c r="AF807" s="348"/>
      <c r="AG807" s="352"/>
      <c r="AH807" s="352"/>
    </row>
    <row r="808" spans="6:34" x14ac:dyDescent="0.2">
      <c r="F808" s="348"/>
      <c r="G808" s="348"/>
      <c r="H808" s="349"/>
      <c r="I808" s="349"/>
      <c r="AE808" s="352"/>
      <c r="AF808" s="352"/>
      <c r="AG808" s="352"/>
      <c r="AH808" s="352"/>
    </row>
    <row r="809" spans="6:34" x14ac:dyDescent="0.25">
      <c r="F809" s="348"/>
      <c r="G809" s="348"/>
      <c r="H809" s="349"/>
      <c r="I809" s="349"/>
      <c r="AE809" s="348"/>
      <c r="AF809" s="348"/>
      <c r="AG809" s="348"/>
      <c r="AH809" s="348"/>
    </row>
    <row r="810" spans="6:34" x14ac:dyDescent="0.25">
      <c r="F810" s="348"/>
      <c r="G810" s="348"/>
      <c r="H810" s="349"/>
      <c r="I810" s="350"/>
      <c r="AE810" s="348"/>
      <c r="AF810" s="348"/>
      <c r="AG810" s="348"/>
      <c r="AH810" s="348"/>
    </row>
    <row r="811" spans="6:34" x14ac:dyDescent="0.25">
      <c r="F811" s="348"/>
      <c r="G811" s="348"/>
      <c r="H811" s="349"/>
      <c r="I811" s="349"/>
      <c r="AE811" s="348"/>
      <c r="AF811" s="348"/>
      <c r="AG811" s="350"/>
      <c r="AH811" s="349"/>
    </row>
    <row r="812" spans="6:34" x14ac:dyDescent="0.25">
      <c r="F812" s="348"/>
      <c r="G812" s="348"/>
      <c r="H812" s="350"/>
      <c r="I812" s="349"/>
      <c r="AE812" s="348"/>
      <c r="AF812" s="348"/>
      <c r="AG812" s="350"/>
      <c r="AH812" s="349"/>
    </row>
    <row r="813" spans="6:34" x14ac:dyDescent="0.25">
      <c r="F813" s="348"/>
      <c r="G813" s="348"/>
      <c r="H813" s="350"/>
      <c r="I813" s="351"/>
      <c r="AE813" s="348"/>
      <c r="AF813" s="348"/>
      <c r="AG813" s="349"/>
      <c r="AH813" s="349"/>
    </row>
    <row r="814" spans="6:34" x14ac:dyDescent="0.25">
      <c r="F814" s="348"/>
      <c r="G814" s="348"/>
      <c r="H814" s="349"/>
      <c r="I814" s="349"/>
      <c r="AE814" s="348"/>
      <c r="AF814" s="348"/>
      <c r="AG814" s="350"/>
      <c r="AH814" s="349"/>
    </row>
    <row r="815" spans="6:34" x14ac:dyDescent="0.25">
      <c r="F815" s="348"/>
      <c r="G815" s="348"/>
      <c r="H815" s="349"/>
      <c r="I815" s="350"/>
      <c r="J815" s="345"/>
      <c r="AE815" s="348"/>
      <c r="AF815" s="348"/>
      <c r="AG815" s="350"/>
      <c r="AH815" s="349"/>
    </row>
    <row r="816" spans="6:34" x14ac:dyDescent="0.25">
      <c r="F816" s="348"/>
      <c r="G816" s="348"/>
      <c r="H816" s="349"/>
      <c r="I816" s="350"/>
      <c r="AE816" s="348"/>
      <c r="AF816" s="348"/>
      <c r="AG816" s="349"/>
      <c r="AH816" s="349"/>
    </row>
    <row r="817" spans="6:37" x14ac:dyDescent="0.25">
      <c r="F817" s="348"/>
      <c r="G817" s="348"/>
      <c r="H817" s="349"/>
      <c r="I817" s="349"/>
      <c r="AE817" s="348"/>
      <c r="AF817" s="348"/>
      <c r="AG817" s="349"/>
      <c r="AH817" s="350"/>
      <c r="AK817" s="345"/>
    </row>
    <row r="818" spans="6:37" x14ac:dyDescent="0.25">
      <c r="F818" s="348"/>
      <c r="G818" s="348"/>
      <c r="H818" s="349"/>
      <c r="I818" s="350"/>
      <c r="AE818" s="348"/>
      <c r="AF818" s="348"/>
      <c r="AG818" s="351"/>
      <c r="AH818" s="350"/>
    </row>
    <row r="819" spans="6:37" x14ac:dyDescent="0.25">
      <c r="F819" s="348"/>
      <c r="G819" s="348"/>
      <c r="H819" s="349"/>
      <c r="I819" s="349"/>
      <c r="AE819" s="348"/>
      <c r="AF819" s="348"/>
      <c r="AG819" s="350"/>
      <c r="AH819" s="349"/>
    </row>
    <row r="820" spans="6:37" x14ac:dyDescent="0.25">
      <c r="F820" s="348"/>
      <c r="G820" s="348"/>
      <c r="H820" s="349"/>
      <c r="I820" s="350"/>
      <c r="AE820" s="348"/>
      <c r="AF820" s="348"/>
      <c r="AG820" s="349"/>
      <c r="AH820" s="349"/>
    </row>
    <row r="821" spans="6:37" x14ac:dyDescent="0.25">
      <c r="F821" s="348"/>
      <c r="G821" s="348"/>
      <c r="H821" s="349"/>
      <c r="I821" s="349"/>
      <c r="AE821" s="348"/>
      <c r="AF821" s="348"/>
      <c r="AG821" s="350"/>
      <c r="AH821" s="349"/>
      <c r="AI821" s="345"/>
    </row>
    <row r="822" spans="6:37" x14ac:dyDescent="0.25">
      <c r="F822" s="348"/>
      <c r="G822" s="348"/>
      <c r="H822" s="350"/>
      <c r="I822" s="349"/>
      <c r="AE822" s="348"/>
      <c r="AF822" s="348"/>
      <c r="AG822" s="350"/>
      <c r="AH822" s="349"/>
    </row>
    <row r="823" spans="6:37" x14ac:dyDescent="0.25">
      <c r="F823" s="348"/>
      <c r="G823" s="348"/>
      <c r="H823" s="349"/>
      <c r="I823" s="349"/>
      <c r="AE823" s="348"/>
      <c r="AF823" s="348"/>
      <c r="AG823" s="349"/>
      <c r="AH823" s="350"/>
    </row>
    <row r="824" spans="6:37" x14ac:dyDescent="0.25">
      <c r="F824" s="348"/>
      <c r="G824" s="348"/>
      <c r="H824" s="349"/>
      <c r="I824" s="350"/>
      <c r="J824" s="345"/>
      <c r="AE824" s="348"/>
      <c r="AF824" s="348"/>
      <c r="AG824" s="349"/>
      <c r="AH824" s="349"/>
    </row>
    <row r="825" spans="6:37" x14ac:dyDescent="0.25">
      <c r="F825" s="348"/>
      <c r="G825" s="348"/>
      <c r="H825" s="349"/>
      <c r="I825" s="349"/>
      <c r="AE825" s="348"/>
      <c r="AF825" s="348"/>
      <c r="AG825" s="350"/>
      <c r="AH825" s="349"/>
    </row>
    <row r="826" spans="6:37" x14ac:dyDescent="0.25">
      <c r="F826" s="348"/>
      <c r="G826" s="348"/>
      <c r="H826" s="349"/>
      <c r="I826" s="350"/>
      <c r="AE826" s="348"/>
      <c r="AF826" s="348"/>
      <c r="AG826" s="350"/>
      <c r="AH826" s="349"/>
    </row>
    <row r="827" spans="6:37" x14ac:dyDescent="0.25">
      <c r="AE827" s="348"/>
      <c r="AF827" s="348"/>
      <c r="AG827" s="350"/>
      <c r="AH827" s="349"/>
    </row>
    <row r="828" spans="6:37" x14ac:dyDescent="0.25">
      <c r="AE828" s="348"/>
      <c r="AF828" s="348"/>
      <c r="AG828" s="349"/>
      <c r="AH828" s="349"/>
    </row>
    <row r="829" spans="6:37" x14ac:dyDescent="0.2">
      <c r="F829" s="352"/>
      <c r="G829" s="352"/>
      <c r="H829" s="352"/>
      <c r="I829" s="352"/>
      <c r="AE829" s="348"/>
      <c r="AF829" s="348"/>
      <c r="AG829" s="349"/>
      <c r="AH829" s="350"/>
    </row>
    <row r="830" spans="6:37" x14ac:dyDescent="0.2">
      <c r="F830" s="352"/>
      <c r="G830" s="352"/>
      <c r="H830" s="352"/>
      <c r="I830" s="352"/>
      <c r="AE830" s="348"/>
      <c r="AF830" s="348"/>
      <c r="AG830" s="351"/>
      <c r="AH830" s="350"/>
    </row>
    <row r="831" spans="6:37" x14ac:dyDescent="0.2">
      <c r="F831" s="352"/>
      <c r="G831" s="352"/>
      <c r="H831" s="352"/>
      <c r="I831" s="352"/>
      <c r="AE831" s="348"/>
      <c r="AF831" s="348"/>
      <c r="AG831" s="350"/>
      <c r="AH831" s="349"/>
    </row>
    <row r="832" spans="6:37" x14ac:dyDescent="0.2">
      <c r="F832" s="348"/>
      <c r="G832" s="348"/>
      <c r="H832" s="352"/>
      <c r="I832" s="352"/>
      <c r="AE832" s="348"/>
      <c r="AF832" s="348"/>
      <c r="AG832" s="350"/>
      <c r="AH832" s="351"/>
    </row>
    <row r="833" spans="6:36" x14ac:dyDescent="0.2">
      <c r="F833" s="352"/>
      <c r="G833" s="352"/>
      <c r="H833" s="352"/>
      <c r="I833" s="352"/>
      <c r="AE833" s="348"/>
      <c r="AF833" s="348"/>
      <c r="AG833" s="349"/>
      <c r="AH833" s="349"/>
    </row>
    <row r="834" spans="6:36" x14ac:dyDescent="0.25">
      <c r="F834" s="348"/>
      <c r="G834" s="348"/>
      <c r="H834" s="348"/>
      <c r="I834" s="348"/>
      <c r="AE834" s="348"/>
      <c r="AF834" s="348"/>
      <c r="AG834" s="350"/>
      <c r="AH834" s="349"/>
      <c r="AI834" s="345"/>
    </row>
    <row r="835" spans="6:36" x14ac:dyDescent="0.25">
      <c r="F835" s="348"/>
      <c r="G835" s="348"/>
      <c r="H835" s="348"/>
      <c r="I835" s="348"/>
      <c r="AE835" s="348"/>
      <c r="AF835" s="348"/>
      <c r="AG835" s="349"/>
      <c r="AH835" s="349"/>
    </row>
    <row r="836" spans="6:36" x14ac:dyDescent="0.25">
      <c r="F836" s="348"/>
      <c r="G836" s="348"/>
      <c r="H836" s="350"/>
      <c r="I836" s="350"/>
      <c r="AE836" s="348"/>
      <c r="AF836" s="348"/>
      <c r="AG836" s="350"/>
      <c r="AH836" s="349"/>
    </row>
    <row r="837" spans="6:36" x14ac:dyDescent="0.25">
      <c r="F837" s="348"/>
      <c r="G837" s="348"/>
      <c r="H837" s="350"/>
      <c r="I837" s="350"/>
    </row>
    <row r="838" spans="6:36" x14ac:dyDescent="0.25">
      <c r="F838" s="348"/>
      <c r="G838" s="348"/>
      <c r="H838" s="350"/>
      <c r="I838" s="349"/>
    </row>
    <row r="839" spans="6:36" x14ac:dyDescent="0.2">
      <c r="F839" s="348"/>
      <c r="G839" s="348"/>
      <c r="H839" s="349"/>
      <c r="I839" s="350"/>
      <c r="AE839" s="352"/>
      <c r="AF839" s="352"/>
      <c r="AG839" s="352"/>
      <c r="AH839" s="352"/>
    </row>
    <row r="840" spans="6:36" x14ac:dyDescent="0.2">
      <c r="F840" s="348"/>
      <c r="G840" s="348"/>
      <c r="H840" s="350"/>
      <c r="I840" s="349"/>
      <c r="AE840" s="352"/>
      <c r="AF840" s="352"/>
      <c r="AG840" s="352"/>
      <c r="AH840" s="352"/>
      <c r="AJ840" s="345"/>
    </row>
    <row r="841" spans="6:36" x14ac:dyDescent="0.2">
      <c r="F841" s="348"/>
      <c r="G841" s="348"/>
      <c r="H841" s="349"/>
      <c r="I841" s="350"/>
      <c r="AE841" s="352"/>
      <c r="AF841" s="352"/>
      <c r="AG841" s="352"/>
      <c r="AH841" s="352"/>
    </row>
    <row r="842" spans="6:36" x14ac:dyDescent="0.2">
      <c r="F842" s="348"/>
      <c r="G842" s="348"/>
      <c r="H842" s="349"/>
      <c r="I842" s="349"/>
      <c r="AE842" s="348"/>
      <c r="AF842" s="348"/>
      <c r="AG842" s="352"/>
      <c r="AH842" s="352"/>
    </row>
    <row r="843" spans="6:36" x14ac:dyDescent="0.2">
      <c r="F843" s="348"/>
      <c r="G843" s="348"/>
      <c r="H843" s="349"/>
      <c r="I843" s="350"/>
      <c r="AE843" s="352"/>
      <c r="AF843" s="352"/>
      <c r="AG843" s="352"/>
      <c r="AH843" s="352"/>
    </row>
    <row r="844" spans="6:36" x14ac:dyDescent="0.25">
      <c r="F844" s="348"/>
      <c r="G844" s="348"/>
      <c r="H844" s="349"/>
      <c r="I844" s="350"/>
      <c r="AE844" s="348"/>
      <c r="AF844" s="348"/>
      <c r="AG844" s="348"/>
      <c r="AH844" s="348"/>
    </row>
    <row r="845" spans="6:36" x14ac:dyDescent="0.25">
      <c r="F845" s="348"/>
      <c r="G845" s="348"/>
      <c r="H845" s="349"/>
      <c r="I845" s="350"/>
      <c r="AE845" s="348"/>
      <c r="AF845" s="348"/>
      <c r="AG845" s="348"/>
      <c r="AH845" s="348"/>
    </row>
    <row r="846" spans="6:36" x14ac:dyDescent="0.25">
      <c r="F846" s="348"/>
      <c r="G846" s="348"/>
      <c r="H846" s="350"/>
      <c r="I846" s="349"/>
      <c r="AE846" s="348"/>
      <c r="AF846" s="348"/>
      <c r="AG846" s="349"/>
      <c r="AH846" s="350"/>
    </row>
    <row r="847" spans="6:36" x14ac:dyDescent="0.25">
      <c r="F847" s="348"/>
      <c r="G847" s="348"/>
      <c r="H847" s="350"/>
      <c r="I847" s="349"/>
      <c r="AE847" s="348"/>
      <c r="AF847" s="348"/>
      <c r="AG847" s="349"/>
      <c r="AH847" s="350"/>
    </row>
    <row r="848" spans="6:36" x14ac:dyDescent="0.25">
      <c r="F848" s="348"/>
      <c r="G848" s="348"/>
      <c r="H848" s="349"/>
      <c r="I848" s="349"/>
      <c r="J848" s="345"/>
      <c r="AE848" s="348"/>
      <c r="AF848" s="348"/>
      <c r="AG848" s="349"/>
      <c r="AH848" s="349"/>
    </row>
    <row r="849" spans="6:35" x14ac:dyDescent="0.25">
      <c r="F849" s="348"/>
      <c r="G849" s="348"/>
      <c r="H849" s="349"/>
      <c r="I849" s="350"/>
      <c r="J849" s="345"/>
      <c r="AE849" s="348"/>
      <c r="AF849" s="348"/>
      <c r="AG849" s="349"/>
      <c r="AH849" s="349"/>
    </row>
    <row r="850" spans="6:35" x14ac:dyDescent="0.25">
      <c r="F850" s="348"/>
      <c r="G850" s="348"/>
      <c r="H850" s="349"/>
      <c r="I850" s="349"/>
      <c r="AE850" s="348"/>
      <c r="AF850" s="348"/>
      <c r="AG850" s="349"/>
      <c r="AH850" s="350"/>
    </row>
    <row r="851" spans="6:35" x14ac:dyDescent="0.25">
      <c r="F851" s="348"/>
      <c r="G851" s="348"/>
      <c r="H851" s="349"/>
      <c r="I851" s="350"/>
      <c r="AE851" s="348"/>
      <c r="AF851" s="348"/>
      <c r="AG851" s="349"/>
      <c r="AH851" s="349"/>
    </row>
    <row r="852" spans="6:35" x14ac:dyDescent="0.25">
      <c r="AE852" s="348"/>
      <c r="AF852" s="348"/>
      <c r="AG852" s="350"/>
      <c r="AH852" s="349"/>
    </row>
    <row r="853" spans="6:35" x14ac:dyDescent="0.25">
      <c r="AE853" s="348"/>
      <c r="AF853" s="348"/>
      <c r="AG853" s="350"/>
      <c r="AH853" s="351"/>
    </row>
    <row r="854" spans="6:35" x14ac:dyDescent="0.2">
      <c r="F854" s="352"/>
      <c r="G854" s="352"/>
      <c r="H854" s="352"/>
      <c r="I854" s="352"/>
      <c r="AE854" s="348"/>
      <c r="AF854" s="348"/>
      <c r="AG854" s="349"/>
      <c r="AH854" s="349"/>
    </row>
    <row r="855" spans="6:35" x14ac:dyDescent="0.2">
      <c r="F855" s="352"/>
      <c r="G855" s="352"/>
      <c r="H855" s="352"/>
      <c r="I855" s="352"/>
      <c r="AE855" s="348"/>
      <c r="AF855" s="348"/>
      <c r="AG855" s="349"/>
      <c r="AH855" s="350"/>
      <c r="AI855" s="345"/>
    </row>
    <row r="856" spans="6:35" x14ac:dyDescent="0.2">
      <c r="F856" s="352"/>
      <c r="G856" s="352"/>
      <c r="H856" s="352"/>
      <c r="I856" s="352"/>
      <c r="AE856" s="348"/>
      <c r="AF856" s="348"/>
      <c r="AG856" s="349"/>
      <c r="AH856" s="350"/>
    </row>
    <row r="857" spans="6:35" x14ac:dyDescent="0.2">
      <c r="F857" s="348"/>
      <c r="G857" s="348"/>
      <c r="H857" s="352"/>
      <c r="I857" s="352"/>
      <c r="AE857" s="348"/>
      <c r="AF857" s="348"/>
      <c r="AG857" s="349"/>
      <c r="AH857" s="349"/>
    </row>
    <row r="858" spans="6:35" x14ac:dyDescent="0.2">
      <c r="F858" s="352"/>
      <c r="G858" s="352"/>
      <c r="H858" s="352"/>
      <c r="I858" s="352"/>
      <c r="AE858" s="348"/>
      <c r="AF858" s="348"/>
      <c r="AG858" s="349"/>
      <c r="AH858" s="350"/>
    </row>
    <row r="859" spans="6:35" x14ac:dyDescent="0.25">
      <c r="F859" s="348"/>
      <c r="G859" s="348"/>
      <c r="H859" s="348"/>
      <c r="I859" s="348"/>
      <c r="AE859" s="348"/>
      <c r="AF859" s="348"/>
      <c r="AG859" s="349"/>
      <c r="AH859" s="349"/>
    </row>
    <row r="860" spans="6:35" x14ac:dyDescent="0.25">
      <c r="F860" s="348"/>
      <c r="G860" s="348"/>
      <c r="H860" s="348"/>
      <c r="I860" s="348"/>
      <c r="AE860" s="348"/>
      <c r="AF860" s="348"/>
      <c r="AG860" s="349"/>
      <c r="AH860" s="350"/>
    </row>
    <row r="861" spans="6:35" x14ac:dyDescent="0.25">
      <c r="F861" s="348"/>
      <c r="G861" s="348"/>
      <c r="H861" s="350"/>
      <c r="I861" s="350"/>
      <c r="AE861" s="348"/>
      <c r="AF861" s="348"/>
      <c r="AG861" s="349"/>
      <c r="AH861" s="349"/>
    </row>
    <row r="862" spans="6:35" x14ac:dyDescent="0.25">
      <c r="F862" s="348"/>
      <c r="G862" s="348"/>
      <c r="H862" s="350"/>
      <c r="I862" s="350"/>
      <c r="AE862" s="348"/>
      <c r="AF862" s="348"/>
      <c r="AG862" s="350"/>
      <c r="AH862" s="349"/>
    </row>
    <row r="863" spans="6:35" x14ac:dyDescent="0.25">
      <c r="F863" s="348"/>
      <c r="G863" s="348"/>
      <c r="H863" s="350"/>
      <c r="I863" s="349"/>
      <c r="AE863" s="348"/>
      <c r="AF863" s="348"/>
      <c r="AG863" s="349"/>
      <c r="AH863" s="349"/>
    </row>
    <row r="864" spans="6:35" x14ac:dyDescent="0.25">
      <c r="F864" s="348"/>
      <c r="G864" s="348"/>
      <c r="H864" s="349"/>
      <c r="I864" s="350"/>
      <c r="AE864" s="348"/>
      <c r="AF864" s="348"/>
      <c r="AG864" s="349"/>
      <c r="AH864" s="350"/>
      <c r="AI864" s="345"/>
    </row>
    <row r="865" spans="6:34" x14ac:dyDescent="0.25">
      <c r="F865" s="348"/>
      <c r="G865" s="348"/>
      <c r="H865" s="350"/>
      <c r="I865" s="349"/>
      <c r="AE865" s="348"/>
      <c r="AF865" s="348"/>
      <c r="AG865" s="349"/>
      <c r="AH865" s="349"/>
    </row>
    <row r="866" spans="6:34" x14ac:dyDescent="0.25">
      <c r="F866" s="348"/>
      <c r="G866" s="348"/>
      <c r="H866" s="349"/>
      <c r="I866" s="350"/>
      <c r="AE866" s="348"/>
      <c r="AF866" s="348"/>
      <c r="AG866" s="349"/>
      <c r="AH866" s="350"/>
    </row>
    <row r="867" spans="6:34" x14ac:dyDescent="0.25">
      <c r="F867" s="348"/>
      <c r="G867" s="348"/>
      <c r="H867" s="350"/>
      <c r="I867" s="349"/>
    </row>
    <row r="868" spans="6:34" x14ac:dyDescent="0.25">
      <c r="F868" s="348"/>
      <c r="G868" s="348"/>
      <c r="H868" s="350"/>
      <c r="I868" s="349"/>
    </row>
    <row r="869" spans="6:34" x14ac:dyDescent="0.2">
      <c r="F869" s="348"/>
      <c r="G869" s="348"/>
      <c r="H869" s="350"/>
      <c r="I869" s="349"/>
      <c r="AE869" s="352"/>
      <c r="AF869" s="352"/>
      <c r="AG869" s="352"/>
      <c r="AH869" s="352"/>
    </row>
    <row r="870" spans="6:34" x14ac:dyDescent="0.2">
      <c r="F870" s="348"/>
      <c r="G870" s="348"/>
      <c r="H870" s="349"/>
      <c r="I870" s="349"/>
      <c r="J870" s="345"/>
      <c r="AE870" s="352"/>
      <c r="AF870" s="352"/>
      <c r="AG870" s="352"/>
      <c r="AH870" s="352"/>
    </row>
    <row r="871" spans="6:34" x14ac:dyDescent="0.2">
      <c r="F871" s="348"/>
      <c r="G871" s="348"/>
      <c r="H871" s="350"/>
      <c r="I871" s="350"/>
      <c r="J871" s="345"/>
      <c r="AE871" s="352"/>
      <c r="AF871" s="352"/>
      <c r="AG871" s="352"/>
      <c r="AH871" s="352"/>
    </row>
    <row r="872" spans="6:34" x14ac:dyDescent="0.2">
      <c r="F872" s="348"/>
      <c r="G872" s="348"/>
      <c r="H872" s="349"/>
      <c r="I872" s="349"/>
      <c r="AE872" s="348"/>
      <c r="AF872" s="348"/>
      <c r="AG872" s="352"/>
      <c r="AH872" s="352"/>
    </row>
    <row r="873" spans="6:34" x14ac:dyDescent="0.2">
      <c r="F873" s="348"/>
      <c r="G873" s="348"/>
      <c r="H873" s="350"/>
      <c r="I873" s="350"/>
      <c r="AE873" s="352"/>
      <c r="AF873" s="352"/>
      <c r="AG873" s="352"/>
      <c r="AH873" s="352"/>
    </row>
    <row r="874" spans="6:34" x14ac:dyDescent="0.25">
      <c r="AE874" s="348"/>
      <c r="AF874" s="348"/>
      <c r="AG874" s="348"/>
      <c r="AH874" s="348"/>
    </row>
    <row r="875" spans="6:34" x14ac:dyDescent="0.25">
      <c r="AE875" s="348"/>
      <c r="AF875" s="348"/>
      <c r="AG875" s="348"/>
      <c r="AH875" s="348"/>
    </row>
    <row r="876" spans="6:34" x14ac:dyDescent="0.2">
      <c r="F876" s="352"/>
      <c r="G876" s="352"/>
      <c r="H876" s="352"/>
      <c r="I876" s="352"/>
      <c r="AE876" s="348"/>
      <c r="AF876" s="348"/>
      <c r="AG876" s="350"/>
      <c r="AH876" s="350"/>
    </row>
    <row r="877" spans="6:34" x14ac:dyDescent="0.2">
      <c r="F877" s="352"/>
      <c r="G877" s="352"/>
      <c r="H877" s="352"/>
      <c r="I877" s="352"/>
      <c r="AE877" s="348"/>
      <c r="AF877" s="348"/>
      <c r="AG877" s="350"/>
      <c r="AH877" s="350"/>
    </row>
    <row r="878" spans="6:34" x14ac:dyDescent="0.2">
      <c r="F878" s="352"/>
      <c r="G878" s="352"/>
      <c r="H878" s="352"/>
      <c r="I878" s="352"/>
      <c r="AE878" s="348"/>
      <c r="AF878" s="348"/>
      <c r="AG878" s="350"/>
      <c r="AH878" s="349"/>
    </row>
    <row r="879" spans="6:34" x14ac:dyDescent="0.2">
      <c r="F879" s="348"/>
      <c r="G879" s="348"/>
      <c r="H879" s="352"/>
      <c r="I879" s="352"/>
      <c r="AE879" s="348"/>
      <c r="AF879" s="348"/>
      <c r="AG879" s="349"/>
      <c r="AH879" s="350"/>
    </row>
    <row r="880" spans="6:34" x14ac:dyDescent="0.2">
      <c r="F880" s="352"/>
      <c r="G880" s="352"/>
      <c r="H880" s="352"/>
      <c r="I880" s="352"/>
      <c r="AE880" s="348"/>
      <c r="AF880" s="348"/>
      <c r="AG880" s="350"/>
      <c r="AH880" s="349"/>
    </row>
    <row r="881" spans="6:35" x14ac:dyDescent="0.25">
      <c r="F881" s="348"/>
      <c r="G881" s="348"/>
      <c r="H881" s="348"/>
      <c r="I881" s="348"/>
      <c r="AE881" s="348"/>
      <c r="AF881" s="348"/>
      <c r="AG881" s="349"/>
      <c r="AH881" s="350"/>
    </row>
    <row r="882" spans="6:35" x14ac:dyDescent="0.25">
      <c r="F882" s="348"/>
      <c r="G882" s="348"/>
      <c r="H882" s="348"/>
      <c r="I882" s="348"/>
      <c r="AE882" s="348"/>
      <c r="AF882" s="348"/>
      <c r="AG882" s="349"/>
      <c r="AH882" s="349"/>
    </row>
    <row r="883" spans="6:35" x14ac:dyDescent="0.25">
      <c r="F883" s="348"/>
      <c r="G883" s="348"/>
      <c r="H883" s="349"/>
      <c r="I883" s="350"/>
      <c r="AE883" s="348"/>
      <c r="AF883" s="348"/>
      <c r="AG883" s="349"/>
      <c r="AH883" s="350"/>
    </row>
    <row r="884" spans="6:35" x14ac:dyDescent="0.25">
      <c r="F884" s="348"/>
      <c r="G884" s="348"/>
      <c r="H884" s="349"/>
      <c r="I884" s="350"/>
      <c r="AE884" s="348"/>
      <c r="AF884" s="348"/>
      <c r="AG884" s="349"/>
      <c r="AH884" s="350"/>
    </row>
    <row r="885" spans="6:35" x14ac:dyDescent="0.25">
      <c r="F885" s="348"/>
      <c r="G885" s="348"/>
      <c r="H885" s="349"/>
      <c r="I885" s="349"/>
      <c r="AE885" s="348"/>
      <c r="AF885" s="348"/>
      <c r="AG885" s="349"/>
      <c r="AH885" s="350"/>
    </row>
    <row r="886" spans="6:35" x14ac:dyDescent="0.25">
      <c r="F886" s="348"/>
      <c r="G886" s="348"/>
      <c r="H886" s="350"/>
      <c r="I886" s="349"/>
      <c r="AE886" s="348"/>
      <c r="AF886" s="348"/>
      <c r="AG886" s="350"/>
      <c r="AH886" s="349"/>
    </row>
    <row r="887" spans="6:35" x14ac:dyDescent="0.25">
      <c r="F887" s="348"/>
      <c r="G887" s="348"/>
      <c r="H887" s="349"/>
      <c r="I887" s="350"/>
      <c r="AE887" s="348"/>
      <c r="AF887" s="348"/>
      <c r="AG887" s="350"/>
      <c r="AH887" s="349"/>
    </row>
    <row r="888" spans="6:35" x14ac:dyDescent="0.25">
      <c r="F888" s="348"/>
      <c r="G888" s="348"/>
      <c r="H888" s="350"/>
      <c r="I888" s="349"/>
      <c r="AE888" s="348"/>
      <c r="AF888" s="348"/>
      <c r="AG888" s="349"/>
      <c r="AH888" s="349"/>
      <c r="AI888" s="345"/>
    </row>
    <row r="889" spans="6:35" x14ac:dyDescent="0.25">
      <c r="F889" s="348"/>
      <c r="G889" s="348"/>
      <c r="H889" s="349"/>
      <c r="I889" s="350"/>
      <c r="AE889" s="348"/>
      <c r="AF889" s="348"/>
      <c r="AG889" s="349"/>
      <c r="AH889" s="350"/>
      <c r="AI889" s="345"/>
    </row>
    <row r="890" spans="6:35" x14ac:dyDescent="0.25">
      <c r="F890" s="348"/>
      <c r="G890" s="348"/>
      <c r="H890" s="349"/>
      <c r="I890" s="349"/>
      <c r="AE890" s="348"/>
      <c r="AF890" s="348"/>
      <c r="AG890" s="349"/>
      <c r="AH890" s="349"/>
    </row>
    <row r="891" spans="6:35" x14ac:dyDescent="0.25">
      <c r="F891" s="348"/>
      <c r="G891" s="348"/>
      <c r="H891" s="349"/>
      <c r="I891" s="350"/>
      <c r="AE891" s="348"/>
      <c r="AF891" s="348"/>
      <c r="AG891" s="349"/>
      <c r="AH891" s="350"/>
    </row>
    <row r="892" spans="6:35" x14ac:dyDescent="0.25">
      <c r="F892" s="348"/>
      <c r="G892" s="348"/>
      <c r="H892" s="349"/>
      <c r="I892" s="350"/>
    </row>
    <row r="893" spans="6:35" x14ac:dyDescent="0.25">
      <c r="F893" s="348"/>
      <c r="G893" s="348"/>
      <c r="H893" s="349"/>
      <c r="I893" s="350"/>
    </row>
    <row r="894" spans="6:35" x14ac:dyDescent="0.2">
      <c r="F894" s="348"/>
      <c r="G894" s="348"/>
      <c r="H894" s="349"/>
      <c r="I894" s="350"/>
      <c r="AE894" s="352"/>
      <c r="AF894" s="352"/>
      <c r="AG894" s="352"/>
      <c r="AH894" s="352"/>
    </row>
    <row r="895" spans="6:35" x14ac:dyDescent="0.2">
      <c r="F895" s="348"/>
      <c r="G895" s="348"/>
      <c r="H895" s="350"/>
      <c r="I895" s="349"/>
      <c r="AE895" s="352"/>
      <c r="AF895" s="352"/>
      <c r="AG895" s="352"/>
      <c r="AH895" s="352"/>
    </row>
    <row r="896" spans="6:35" x14ac:dyDescent="0.2">
      <c r="F896" s="348"/>
      <c r="G896" s="348"/>
      <c r="H896" s="350"/>
      <c r="I896" s="349"/>
      <c r="AE896" s="352"/>
      <c r="AF896" s="352"/>
      <c r="AG896" s="352"/>
      <c r="AH896" s="352"/>
    </row>
    <row r="897" spans="6:35" x14ac:dyDescent="0.2">
      <c r="F897" s="348"/>
      <c r="G897" s="348"/>
      <c r="H897" s="349"/>
      <c r="I897" s="349"/>
      <c r="J897" s="345"/>
      <c r="AE897" s="348"/>
      <c r="AF897" s="348"/>
      <c r="AG897" s="352"/>
      <c r="AH897" s="352"/>
    </row>
    <row r="898" spans="6:35" x14ac:dyDescent="0.2">
      <c r="F898" s="348"/>
      <c r="G898" s="348"/>
      <c r="H898" s="349"/>
      <c r="I898" s="350"/>
      <c r="AE898" s="352"/>
      <c r="AF898" s="352"/>
      <c r="AG898" s="352"/>
      <c r="AH898" s="352"/>
    </row>
    <row r="899" spans="6:35" x14ac:dyDescent="0.25">
      <c r="F899" s="348"/>
      <c r="G899" s="348"/>
      <c r="H899" s="349"/>
      <c r="I899" s="350"/>
      <c r="AE899" s="348"/>
      <c r="AF899" s="348"/>
      <c r="AG899" s="348"/>
      <c r="AH899" s="348"/>
    </row>
    <row r="900" spans="6:35" x14ac:dyDescent="0.25">
      <c r="F900" s="348"/>
      <c r="G900" s="348"/>
      <c r="H900" s="350"/>
      <c r="I900" s="349"/>
      <c r="AE900" s="348"/>
      <c r="AF900" s="348"/>
      <c r="AG900" s="348"/>
      <c r="AH900" s="348"/>
    </row>
    <row r="901" spans="6:35" x14ac:dyDescent="0.25">
      <c r="F901" s="348"/>
      <c r="G901" s="348"/>
      <c r="H901" s="349"/>
      <c r="I901" s="349"/>
      <c r="AE901" s="348"/>
      <c r="AF901" s="348"/>
      <c r="AG901" s="350"/>
      <c r="AH901" s="350"/>
    </row>
    <row r="902" spans="6:35" x14ac:dyDescent="0.25">
      <c r="F902" s="348"/>
      <c r="G902" s="348"/>
      <c r="H902" s="349"/>
      <c r="I902" s="350"/>
      <c r="AE902" s="348"/>
      <c r="AF902" s="348"/>
      <c r="AG902" s="350"/>
      <c r="AH902" s="350"/>
    </row>
    <row r="903" spans="6:35" x14ac:dyDescent="0.25">
      <c r="F903" s="348"/>
      <c r="G903" s="348"/>
      <c r="H903" s="349"/>
      <c r="I903" s="350"/>
      <c r="AE903" s="348"/>
      <c r="AF903" s="348"/>
      <c r="AG903" s="350"/>
      <c r="AH903" s="349"/>
    </row>
    <row r="904" spans="6:35" x14ac:dyDescent="0.25">
      <c r="F904" s="348"/>
      <c r="G904" s="348"/>
      <c r="H904" s="349"/>
      <c r="I904" s="350"/>
      <c r="AE904" s="348"/>
      <c r="AF904" s="348"/>
      <c r="AG904" s="349"/>
      <c r="AH904" s="350"/>
    </row>
    <row r="905" spans="6:35" x14ac:dyDescent="0.25">
      <c r="F905" s="348"/>
      <c r="G905" s="348"/>
      <c r="H905" s="350"/>
      <c r="I905" s="351"/>
      <c r="AE905" s="348"/>
      <c r="AF905" s="348"/>
      <c r="AG905" s="350"/>
      <c r="AH905" s="349"/>
    </row>
    <row r="906" spans="6:35" x14ac:dyDescent="0.25">
      <c r="F906" s="348"/>
      <c r="G906" s="348"/>
      <c r="H906" s="350"/>
      <c r="I906" s="351"/>
      <c r="AE906" s="348"/>
      <c r="AF906" s="348"/>
      <c r="AG906" s="349"/>
      <c r="AH906" s="350"/>
    </row>
    <row r="907" spans="6:35" x14ac:dyDescent="0.25">
      <c r="F907" s="348"/>
      <c r="G907" s="348"/>
      <c r="H907" s="349"/>
      <c r="I907" s="349"/>
      <c r="J907" s="345"/>
      <c r="AE907" s="348"/>
      <c r="AF907" s="348"/>
      <c r="AG907" s="350"/>
      <c r="AH907" s="349"/>
    </row>
    <row r="908" spans="6:35" x14ac:dyDescent="0.25">
      <c r="F908" s="348"/>
      <c r="G908" s="348"/>
      <c r="H908" s="350"/>
      <c r="I908" s="350"/>
      <c r="AE908" s="348"/>
      <c r="AF908" s="348"/>
      <c r="AG908" s="350"/>
      <c r="AH908" s="349"/>
    </row>
    <row r="909" spans="6:35" x14ac:dyDescent="0.25">
      <c r="F909" s="348"/>
      <c r="G909" s="348"/>
      <c r="H909" s="349"/>
      <c r="I909" s="349"/>
      <c r="AE909" s="348"/>
      <c r="AF909" s="348"/>
      <c r="AG909" s="350"/>
      <c r="AH909" s="349"/>
    </row>
    <row r="910" spans="6:35" x14ac:dyDescent="0.25">
      <c r="F910" s="348"/>
      <c r="G910" s="348"/>
      <c r="H910" s="350"/>
      <c r="I910" s="350"/>
      <c r="AE910" s="348"/>
      <c r="AF910" s="348"/>
      <c r="AG910" s="349"/>
      <c r="AH910" s="349"/>
      <c r="AI910" s="345"/>
    </row>
    <row r="911" spans="6:35" x14ac:dyDescent="0.25">
      <c r="AE911" s="348"/>
      <c r="AF911" s="348"/>
      <c r="AG911" s="350"/>
      <c r="AH911" s="350"/>
      <c r="AI911" s="345"/>
    </row>
    <row r="912" spans="6:35" x14ac:dyDescent="0.25">
      <c r="AE912" s="348"/>
      <c r="AF912" s="348"/>
      <c r="AG912" s="349"/>
      <c r="AH912" s="349"/>
    </row>
    <row r="913" spans="6:34" x14ac:dyDescent="0.2">
      <c r="F913" s="352"/>
      <c r="G913" s="352"/>
      <c r="H913" s="352"/>
      <c r="I913" s="352"/>
      <c r="AE913" s="348"/>
      <c r="AF913" s="348"/>
      <c r="AG913" s="350"/>
      <c r="AH913" s="350"/>
    </row>
    <row r="914" spans="6:34" x14ac:dyDescent="0.2">
      <c r="F914" s="352"/>
      <c r="G914" s="352"/>
      <c r="H914" s="352"/>
      <c r="I914" s="352"/>
    </row>
    <row r="915" spans="6:34" x14ac:dyDescent="0.2">
      <c r="F915" s="352"/>
      <c r="G915" s="352"/>
      <c r="H915" s="352"/>
      <c r="I915" s="352"/>
    </row>
    <row r="916" spans="6:34" x14ac:dyDescent="0.2">
      <c r="F916" s="348"/>
      <c r="G916" s="348"/>
      <c r="H916" s="352"/>
      <c r="I916" s="352"/>
      <c r="AE916" s="352"/>
      <c r="AF916" s="352"/>
      <c r="AG916" s="352"/>
      <c r="AH916" s="352"/>
    </row>
    <row r="917" spans="6:34" x14ac:dyDescent="0.2">
      <c r="F917" s="352"/>
      <c r="G917" s="352"/>
      <c r="H917" s="352"/>
      <c r="I917" s="352"/>
      <c r="AE917" s="352"/>
      <c r="AF917" s="352"/>
      <c r="AG917" s="352"/>
      <c r="AH917" s="352"/>
    </row>
    <row r="918" spans="6:34" x14ac:dyDescent="0.2">
      <c r="F918" s="348"/>
      <c r="G918" s="348"/>
      <c r="H918" s="348"/>
      <c r="I918" s="348"/>
      <c r="AE918" s="352"/>
      <c r="AF918" s="352"/>
      <c r="AG918" s="352"/>
      <c r="AH918" s="352"/>
    </row>
    <row r="919" spans="6:34" x14ac:dyDescent="0.2">
      <c r="F919" s="348"/>
      <c r="G919" s="348"/>
      <c r="H919" s="348"/>
      <c r="I919" s="348"/>
      <c r="AE919" s="348"/>
      <c r="AF919" s="348"/>
      <c r="AG919" s="352"/>
      <c r="AH919" s="352"/>
    </row>
    <row r="920" spans="6:34" x14ac:dyDescent="0.2">
      <c r="F920" s="348"/>
      <c r="G920" s="348"/>
      <c r="H920" s="349"/>
      <c r="I920" s="350"/>
      <c r="AE920" s="352"/>
      <c r="AF920" s="352"/>
      <c r="AG920" s="352"/>
      <c r="AH920" s="352"/>
    </row>
    <row r="921" spans="6:34" x14ac:dyDescent="0.25">
      <c r="F921" s="348"/>
      <c r="G921" s="348"/>
      <c r="H921" s="349"/>
      <c r="I921" s="350"/>
      <c r="AE921" s="348"/>
      <c r="AF921" s="348"/>
      <c r="AG921" s="348"/>
      <c r="AH921" s="348"/>
    </row>
    <row r="922" spans="6:34" x14ac:dyDescent="0.25">
      <c r="F922" s="348"/>
      <c r="G922" s="348"/>
      <c r="H922" s="350"/>
      <c r="I922" s="349"/>
      <c r="AE922" s="348"/>
      <c r="AF922" s="348"/>
      <c r="AG922" s="348"/>
      <c r="AH922" s="348"/>
    </row>
    <row r="923" spans="6:34" x14ac:dyDescent="0.25">
      <c r="F923" s="348"/>
      <c r="G923" s="348"/>
      <c r="H923" s="349"/>
      <c r="I923" s="349"/>
      <c r="AE923" s="348"/>
      <c r="AF923" s="348"/>
      <c r="AG923" s="349"/>
      <c r="AH923" s="350"/>
    </row>
    <row r="924" spans="6:34" x14ac:dyDescent="0.25">
      <c r="F924" s="348"/>
      <c r="G924" s="348"/>
      <c r="H924" s="349"/>
      <c r="I924" s="349"/>
      <c r="AE924" s="348"/>
      <c r="AF924" s="348"/>
      <c r="AG924" s="349"/>
      <c r="AH924" s="350"/>
    </row>
    <row r="925" spans="6:34" x14ac:dyDescent="0.25">
      <c r="F925" s="348"/>
      <c r="G925" s="348"/>
      <c r="H925" s="349"/>
      <c r="I925" s="349"/>
      <c r="AE925" s="348"/>
      <c r="AF925" s="348"/>
      <c r="AG925" s="349"/>
      <c r="AH925" s="349"/>
    </row>
    <row r="926" spans="6:34" x14ac:dyDescent="0.25">
      <c r="F926" s="348"/>
      <c r="G926" s="348"/>
      <c r="H926" s="349"/>
      <c r="I926" s="349"/>
      <c r="AE926" s="348"/>
      <c r="AF926" s="348"/>
      <c r="AG926" s="350"/>
      <c r="AH926" s="349"/>
    </row>
    <row r="927" spans="6:34" x14ac:dyDescent="0.25">
      <c r="F927" s="348"/>
      <c r="G927" s="348"/>
      <c r="H927" s="349"/>
      <c r="I927" s="350"/>
      <c r="AE927" s="348"/>
      <c r="AF927" s="348"/>
      <c r="AG927" s="349"/>
      <c r="AH927" s="350"/>
    </row>
    <row r="928" spans="6:34" x14ac:dyDescent="0.25">
      <c r="F928" s="348"/>
      <c r="G928" s="348"/>
      <c r="H928" s="349"/>
      <c r="I928" s="349"/>
      <c r="AE928" s="348"/>
      <c r="AF928" s="348"/>
      <c r="AG928" s="350"/>
      <c r="AH928" s="349"/>
    </row>
    <row r="929" spans="6:35" x14ac:dyDescent="0.25">
      <c r="F929" s="348"/>
      <c r="G929" s="348"/>
      <c r="H929" s="349"/>
      <c r="I929" s="349"/>
      <c r="AE929" s="348"/>
      <c r="AF929" s="348"/>
      <c r="AG929" s="349"/>
      <c r="AH929" s="350"/>
    </row>
    <row r="930" spans="6:35" x14ac:dyDescent="0.25">
      <c r="F930" s="348"/>
      <c r="G930" s="348"/>
      <c r="H930" s="349"/>
      <c r="I930" s="350"/>
      <c r="AE930" s="348"/>
      <c r="AF930" s="348"/>
      <c r="AG930" s="349"/>
      <c r="AH930" s="349"/>
    </row>
    <row r="931" spans="6:35" x14ac:dyDescent="0.25">
      <c r="F931" s="348"/>
      <c r="G931" s="348"/>
      <c r="H931" s="349"/>
      <c r="I931" s="350"/>
      <c r="AE931" s="348"/>
      <c r="AF931" s="348"/>
      <c r="AG931" s="349"/>
      <c r="AH931" s="350"/>
    </row>
    <row r="932" spans="6:35" x14ac:dyDescent="0.25">
      <c r="F932" s="348"/>
      <c r="G932" s="348"/>
      <c r="H932" s="349"/>
      <c r="I932" s="350"/>
      <c r="AE932" s="348"/>
      <c r="AF932" s="348"/>
      <c r="AG932" s="349"/>
      <c r="AH932" s="350"/>
    </row>
    <row r="933" spans="6:35" x14ac:dyDescent="0.25">
      <c r="F933" s="348"/>
      <c r="G933" s="348"/>
      <c r="H933" s="350"/>
      <c r="I933" s="349"/>
      <c r="AE933" s="348"/>
      <c r="AF933" s="348"/>
      <c r="AG933" s="349"/>
      <c r="AH933" s="350"/>
    </row>
    <row r="934" spans="6:35" x14ac:dyDescent="0.25">
      <c r="F934" s="348"/>
      <c r="G934" s="348"/>
      <c r="H934" s="350"/>
      <c r="I934" s="349"/>
      <c r="AE934" s="348"/>
      <c r="AF934" s="348"/>
      <c r="AG934" s="349"/>
      <c r="AH934" s="350"/>
    </row>
    <row r="935" spans="6:35" x14ac:dyDescent="0.25">
      <c r="F935" s="348"/>
      <c r="G935" s="348"/>
      <c r="H935" s="349"/>
      <c r="I935" s="349"/>
      <c r="J935" s="345"/>
      <c r="AE935" s="348"/>
      <c r="AF935" s="348"/>
      <c r="AG935" s="350"/>
      <c r="AH935" s="349"/>
    </row>
    <row r="936" spans="6:35" x14ac:dyDescent="0.25">
      <c r="F936" s="348"/>
      <c r="G936" s="348"/>
      <c r="H936" s="349"/>
      <c r="I936" s="350"/>
      <c r="AE936" s="348"/>
      <c r="AF936" s="348"/>
      <c r="AG936" s="350"/>
      <c r="AH936" s="349"/>
    </row>
    <row r="937" spans="6:35" x14ac:dyDescent="0.25">
      <c r="F937" s="348"/>
      <c r="G937" s="348"/>
      <c r="H937" s="349"/>
      <c r="I937" s="350"/>
      <c r="AE937" s="348"/>
      <c r="AF937" s="348"/>
      <c r="AG937" s="349"/>
      <c r="AH937" s="349"/>
      <c r="AI937" s="345"/>
    </row>
    <row r="938" spans="6:35" x14ac:dyDescent="0.25">
      <c r="F938" s="348"/>
      <c r="G938" s="348"/>
      <c r="H938" s="350"/>
      <c r="I938" s="349"/>
      <c r="AE938" s="348"/>
      <c r="AF938" s="348"/>
      <c r="AG938" s="349"/>
      <c r="AH938" s="350"/>
    </row>
    <row r="939" spans="6:35" x14ac:dyDescent="0.25">
      <c r="F939" s="348"/>
      <c r="G939" s="348"/>
      <c r="H939" s="350"/>
      <c r="I939" s="349"/>
      <c r="AE939" s="348"/>
      <c r="AF939" s="348"/>
      <c r="AG939" s="349"/>
      <c r="AH939" s="350"/>
    </row>
    <row r="940" spans="6:35" x14ac:dyDescent="0.25">
      <c r="F940" s="348"/>
      <c r="G940" s="348"/>
      <c r="H940" s="349"/>
      <c r="I940" s="349"/>
      <c r="AE940" s="348"/>
      <c r="AF940" s="348"/>
      <c r="AG940" s="350"/>
      <c r="AH940" s="349"/>
    </row>
    <row r="941" spans="6:35" x14ac:dyDescent="0.25">
      <c r="F941" s="348"/>
      <c r="G941" s="348"/>
      <c r="H941" s="349"/>
      <c r="I941" s="349"/>
      <c r="AE941" s="348"/>
      <c r="AF941" s="348"/>
      <c r="AG941" s="349"/>
      <c r="AH941" s="349"/>
    </row>
    <row r="942" spans="6:35" x14ac:dyDescent="0.25">
      <c r="F942" s="348"/>
      <c r="G942" s="348"/>
      <c r="H942" s="349"/>
      <c r="I942" s="349"/>
      <c r="AE942" s="348"/>
      <c r="AF942" s="348"/>
      <c r="AG942" s="349"/>
      <c r="AH942" s="350"/>
    </row>
    <row r="943" spans="6:35" x14ac:dyDescent="0.25">
      <c r="F943" s="348"/>
      <c r="G943" s="348"/>
      <c r="H943" s="349"/>
      <c r="I943" s="349"/>
      <c r="AE943" s="348"/>
      <c r="AF943" s="348"/>
      <c r="AG943" s="349"/>
      <c r="AH943" s="350"/>
    </row>
    <row r="944" spans="6:35" x14ac:dyDescent="0.25">
      <c r="F944" s="348"/>
      <c r="G944" s="348"/>
      <c r="H944" s="350"/>
      <c r="I944" s="349"/>
      <c r="AE944" s="348"/>
      <c r="AF944" s="348"/>
      <c r="AG944" s="349"/>
      <c r="AH944" s="350"/>
    </row>
    <row r="945" spans="6:35" x14ac:dyDescent="0.25">
      <c r="F945" s="348"/>
      <c r="G945" s="348"/>
      <c r="H945" s="349"/>
      <c r="I945" s="349"/>
      <c r="AE945" s="348"/>
      <c r="AF945" s="348"/>
      <c r="AG945" s="350"/>
      <c r="AH945" s="351"/>
    </row>
    <row r="946" spans="6:35" x14ac:dyDescent="0.25">
      <c r="F946" s="348"/>
      <c r="G946" s="348"/>
      <c r="H946" s="349"/>
      <c r="I946" s="350"/>
      <c r="AE946" s="348"/>
      <c r="AF946" s="348"/>
      <c r="AG946" s="350"/>
      <c r="AH946" s="351"/>
    </row>
    <row r="947" spans="6:35" x14ac:dyDescent="0.25">
      <c r="F947" s="348"/>
      <c r="G947" s="348"/>
      <c r="H947" s="349"/>
      <c r="I947" s="350"/>
      <c r="AE947" s="348"/>
      <c r="AF947" s="348"/>
      <c r="AG947" s="349"/>
      <c r="AH947" s="349"/>
      <c r="AI947" s="345"/>
    </row>
    <row r="948" spans="6:35" x14ac:dyDescent="0.25">
      <c r="F948" s="348"/>
      <c r="G948" s="348"/>
      <c r="H948" s="349"/>
      <c r="I948" s="350"/>
      <c r="AE948" s="348"/>
      <c r="AF948" s="348"/>
      <c r="AG948" s="350"/>
      <c r="AH948" s="350"/>
    </row>
    <row r="949" spans="6:35" x14ac:dyDescent="0.25">
      <c r="F949" s="348"/>
      <c r="G949" s="348"/>
      <c r="H949" s="349"/>
      <c r="I949" s="351"/>
      <c r="AE949" s="348"/>
      <c r="AF949" s="348"/>
      <c r="AG949" s="349"/>
      <c r="AH949" s="349"/>
    </row>
    <row r="950" spans="6:35" x14ac:dyDescent="0.25">
      <c r="F950" s="348"/>
      <c r="G950" s="348"/>
      <c r="H950" s="350"/>
      <c r="I950" s="349"/>
      <c r="AE950" s="348"/>
      <c r="AF950" s="348"/>
      <c r="AG950" s="350"/>
      <c r="AH950" s="350"/>
    </row>
    <row r="951" spans="6:35" x14ac:dyDescent="0.25">
      <c r="F951" s="348"/>
      <c r="G951" s="348"/>
      <c r="H951" s="350"/>
      <c r="I951" s="349"/>
    </row>
    <row r="952" spans="6:35" x14ac:dyDescent="0.25">
      <c r="F952" s="348"/>
      <c r="G952" s="348"/>
      <c r="H952" s="349"/>
      <c r="I952" s="349"/>
      <c r="J952" s="345"/>
    </row>
    <row r="953" spans="6:35" x14ac:dyDescent="0.2">
      <c r="F953" s="348"/>
      <c r="G953" s="348"/>
      <c r="H953" s="349"/>
      <c r="I953" s="350"/>
      <c r="AE953" s="352"/>
      <c r="AF953" s="352"/>
      <c r="AG953" s="352"/>
      <c r="AH953" s="352"/>
    </row>
    <row r="954" spans="6:35" x14ac:dyDescent="0.2">
      <c r="F954" s="348"/>
      <c r="G954" s="348"/>
      <c r="H954" s="349"/>
      <c r="I954" s="349"/>
      <c r="AE954" s="352"/>
      <c r="AF954" s="352"/>
      <c r="AG954" s="352"/>
      <c r="AH954" s="352"/>
    </row>
    <row r="955" spans="6:35" x14ac:dyDescent="0.2">
      <c r="F955" s="348"/>
      <c r="G955" s="348"/>
      <c r="H955" s="349"/>
      <c r="I955" s="350"/>
      <c r="AE955" s="352"/>
      <c r="AF955" s="352"/>
      <c r="AG955" s="352"/>
      <c r="AH955" s="352"/>
    </row>
    <row r="956" spans="6:35" x14ac:dyDescent="0.2">
      <c r="AE956" s="348"/>
      <c r="AF956" s="348"/>
      <c r="AG956" s="352"/>
      <c r="AH956" s="352"/>
    </row>
    <row r="957" spans="6:35" x14ac:dyDescent="0.2">
      <c r="AE957" s="352"/>
      <c r="AF957" s="352"/>
      <c r="AG957" s="352"/>
      <c r="AH957" s="352"/>
    </row>
    <row r="958" spans="6:35" x14ac:dyDescent="0.2">
      <c r="F958" s="352"/>
      <c r="G958" s="352"/>
      <c r="H958" s="352"/>
      <c r="I958" s="352"/>
      <c r="AE958" s="348"/>
      <c r="AF958" s="348"/>
      <c r="AG958" s="348"/>
      <c r="AH958" s="348"/>
    </row>
    <row r="959" spans="6:35" x14ac:dyDescent="0.2">
      <c r="F959" s="352"/>
      <c r="G959" s="352"/>
      <c r="H959" s="352"/>
      <c r="I959" s="352"/>
      <c r="AE959" s="348"/>
      <c r="AF959" s="348"/>
      <c r="AG959" s="348"/>
      <c r="AH959" s="348"/>
    </row>
    <row r="960" spans="6:35" x14ac:dyDescent="0.2">
      <c r="F960" s="352"/>
      <c r="G960" s="352"/>
      <c r="H960" s="352"/>
      <c r="I960" s="352"/>
      <c r="AE960" s="348"/>
      <c r="AF960" s="348"/>
      <c r="AG960" s="349"/>
      <c r="AH960" s="350"/>
    </row>
    <row r="961" spans="6:35" x14ac:dyDescent="0.2">
      <c r="F961" s="348"/>
      <c r="G961" s="348"/>
      <c r="H961" s="352"/>
      <c r="I961" s="352"/>
      <c r="AE961" s="348"/>
      <c r="AF961" s="348"/>
      <c r="AG961" s="349"/>
      <c r="AH961" s="350"/>
    </row>
    <row r="962" spans="6:35" x14ac:dyDescent="0.2">
      <c r="F962" s="352"/>
      <c r="G962" s="352"/>
      <c r="H962" s="352"/>
      <c r="I962" s="352"/>
      <c r="AE962" s="348"/>
      <c r="AF962" s="348"/>
      <c r="AG962" s="350"/>
      <c r="AH962" s="349"/>
    </row>
    <row r="963" spans="6:35" x14ac:dyDescent="0.25">
      <c r="F963" s="348"/>
      <c r="G963" s="348"/>
      <c r="H963" s="348"/>
      <c r="I963" s="348"/>
      <c r="AE963" s="348"/>
      <c r="AF963" s="348"/>
      <c r="AG963" s="349"/>
      <c r="AH963" s="349"/>
    </row>
    <row r="964" spans="6:35" x14ac:dyDescent="0.25">
      <c r="F964" s="348"/>
      <c r="G964" s="348"/>
      <c r="H964" s="348"/>
      <c r="I964" s="348"/>
      <c r="AE964" s="348"/>
      <c r="AF964" s="348"/>
      <c r="AG964" s="349"/>
      <c r="AH964" s="349"/>
    </row>
    <row r="965" spans="6:35" x14ac:dyDescent="0.25">
      <c r="F965" s="348"/>
      <c r="G965" s="348"/>
      <c r="H965" s="350"/>
      <c r="I965" s="349"/>
      <c r="AE965" s="348"/>
      <c r="AF965" s="348"/>
      <c r="AG965" s="349"/>
      <c r="AH965" s="349"/>
    </row>
    <row r="966" spans="6:35" x14ac:dyDescent="0.25">
      <c r="F966" s="348"/>
      <c r="G966" s="348"/>
      <c r="H966" s="350"/>
      <c r="I966" s="349"/>
      <c r="AE966" s="348"/>
      <c r="AF966" s="348"/>
      <c r="AG966" s="349"/>
      <c r="AH966" s="349"/>
    </row>
    <row r="967" spans="6:35" x14ac:dyDescent="0.25">
      <c r="F967" s="348"/>
      <c r="G967" s="348"/>
      <c r="H967" s="349"/>
      <c r="I967" s="350"/>
      <c r="AE967" s="348"/>
      <c r="AF967" s="348"/>
      <c r="AG967" s="349"/>
      <c r="AH967" s="350"/>
    </row>
    <row r="968" spans="6:35" x14ac:dyDescent="0.25">
      <c r="F968" s="348"/>
      <c r="G968" s="348"/>
      <c r="H968" s="350"/>
      <c r="I968" s="349"/>
      <c r="AE968" s="348"/>
      <c r="AF968" s="348"/>
      <c r="AG968" s="349"/>
      <c r="AH968" s="349"/>
    </row>
    <row r="969" spans="6:35" x14ac:dyDescent="0.25">
      <c r="F969" s="348"/>
      <c r="G969" s="348"/>
      <c r="H969" s="350"/>
      <c r="I969" s="349"/>
      <c r="AE969" s="348"/>
      <c r="AF969" s="348"/>
      <c r="AG969" s="349"/>
      <c r="AH969" s="349"/>
    </row>
    <row r="970" spans="6:35" x14ac:dyDescent="0.25">
      <c r="F970" s="348"/>
      <c r="G970" s="348"/>
      <c r="H970" s="349"/>
      <c r="I970" s="349"/>
      <c r="AE970" s="348"/>
      <c r="AF970" s="348"/>
      <c r="AG970" s="349"/>
      <c r="AH970" s="350"/>
    </row>
    <row r="971" spans="6:35" x14ac:dyDescent="0.25">
      <c r="F971" s="348"/>
      <c r="G971" s="348"/>
      <c r="H971" s="350"/>
      <c r="I971" s="349"/>
      <c r="AE971" s="348"/>
      <c r="AF971" s="348"/>
      <c r="AG971" s="349"/>
      <c r="AH971" s="350"/>
    </row>
    <row r="972" spans="6:35" x14ac:dyDescent="0.25">
      <c r="F972" s="348"/>
      <c r="G972" s="348"/>
      <c r="H972" s="350"/>
      <c r="I972" s="349"/>
      <c r="AE972" s="348"/>
      <c r="AF972" s="348"/>
      <c r="AG972" s="349"/>
      <c r="AH972" s="350"/>
    </row>
    <row r="973" spans="6:35" x14ac:dyDescent="0.25">
      <c r="F973" s="348"/>
      <c r="G973" s="348"/>
      <c r="H973" s="349"/>
      <c r="I973" s="350"/>
      <c r="AE973" s="348"/>
      <c r="AF973" s="348"/>
      <c r="AG973" s="350"/>
      <c r="AH973" s="349"/>
    </row>
    <row r="974" spans="6:35" x14ac:dyDescent="0.25">
      <c r="F974" s="348"/>
      <c r="G974" s="348"/>
      <c r="H974" s="349"/>
      <c r="I974" s="350"/>
      <c r="AE974" s="348"/>
      <c r="AF974" s="348"/>
      <c r="AG974" s="350"/>
      <c r="AH974" s="349"/>
    </row>
    <row r="975" spans="6:35" x14ac:dyDescent="0.25">
      <c r="F975" s="348"/>
      <c r="G975" s="348"/>
      <c r="H975" s="349"/>
      <c r="I975" s="350"/>
      <c r="AE975" s="348"/>
      <c r="AF975" s="348"/>
      <c r="AG975" s="349"/>
      <c r="AH975" s="349"/>
      <c r="AI975" s="345"/>
    </row>
    <row r="976" spans="6:35" x14ac:dyDescent="0.25">
      <c r="F976" s="348"/>
      <c r="G976" s="348"/>
      <c r="H976" s="349"/>
      <c r="I976" s="350"/>
      <c r="AE976" s="348"/>
      <c r="AF976" s="348"/>
      <c r="AG976" s="349"/>
      <c r="AH976" s="350"/>
    </row>
    <row r="977" spans="6:35" x14ac:dyDescent="0.25">
      <c r="F977" s="348"/>
      <c r="G977" s="348"/>
      <c r="H977" s="349"/>
      <c r="I977" s="350"/>
      <c r="AE977" s="348"/>
      <c r="AF977" s="348"/>
      <c r="AG977" s="349"/>
      <c r="AH977" s="350"/>
    </row>
    <row r="978" spans="6:35" x14ac:dyDescent="0.25">
      <c r="F978" s="348"/>
      <c r="G978" s="348"/>
      <c r="H978" s="350"/>
      <c r="I978" s="349"/>
      <c r="AE978" s="348"/>
      <c r="AF978" s="348"/>
      <c r="AG978" s="350"/>
      <c r="AH978" s="349"/>
    </row>
    <row r="979" spans="6:35" x14ac:dyDescent="0.25">
      <c r="F979" s="348"/>
      <c r="G979" s="348"/>
      <c r="H979" s="349"/>
      <c r="I979" s="349"/>
      <c r="AE979" s="348"/>
      <c r="AF979" s="348"/>
      <c r="AG979" s="350"/>
      <c r="AH979" s="349"/>
    </row>
    <row r="980" spans="6:35" x14ac:dyDescent="0.25">
      <c r="F980" s="348"/>
      <c r="G980" s="348"/>
      <c r="H980" s="350"/>
      <c r="I980" s="349"/>
      <c r="AE980" s="348"/>
      <c r="AF980" s="348"/>
      <c r="AG980" s="349"/>
      <c r="AH980" s="349"/>
    </row>
    <row r="981" spans="6:35" x14ac:dyDescent="0.25">
      <c r="F981" s="348"/>
      <c r="G981" s="348"/>
      <c r="H981" s="350"/>
      <c r="I981" s="349"/>
      <c r="AE981" s="348"/>
      <c r="AF981" s="348"/>
      <c r="AG981" s="349"/>
      <c r="AH981" s="349"/>
    </row>
    <row r="982" spans="6:35" x14ac:dyDescent="0.25">
      <c r="F982" s="348"/>
      <c r="G982" s="348"/>
      <c r="H982" s="349"/>
      <c r="I982" s="349"/>
      <c r="AE982" s="348"/>
      <c r="AF982" s="348"/>
      <c r="AG982" s="349"/>
      <c r="AH982" s="349"/>
    </row>
    <row r="983" spans="6:35" x14ac:dyDescent="0.25">
      <c r="F983" s="348"/>
      <c r="G983" s="348"/>
      <c r="H983" s="350"/>
      <c r="I983" s="349"/>
      <c r="J983" s="345"/>
      <c r="AE983" s="348"/>
      <c r="AF983" s="348"/>
      <c r="AG983" s="349"/>
      <c r="AH983" s="349"/>
    </row>
    <row r="984" spans="6:35" x14ac:dyDescent="0.25">
      <c r="F984" s="348"/>
      <c r="G984" s="348"/>
      <c r="H984" s="349"/>
      <c r="I984" s="349"/>
      <c r="AE984" s="348"/>
      <c r="AF984" s="348"/>
      <c r="AG984" s="350"/>
      <c r="AH984" s="349"/>
    </row>
    <row r="985" spans="6:35" x14ac:dyDescent="0.25">
      <c r="F985" s="348"/>
      <c r="G985" s="348"/>
      <c r="H985" s="350"/>
      <c r="I985" s="349"/>
      <c r="AE985" s="348"/>
      <c r="AF985" s="348"/>
      <c r="AG985" s="349"/>
      <c r="AH985" s="349"/>
    </row>
    <row r="986" spans="6:35" x14ac:dyDescent="0.25">
      <c r="AE986" s="348"/>
      <c r="AF986" s="348"/>
      <c r="AG986" s="349"/>
      <c r="AH986" s="350"/>
    </row>
    <row r="987" spans="6:35" x14ac:dyDescent="0.25">
      <c r="AE987" s="348"/>
      <c r="AF987" s="348"/>
      <c r="AG987" s="349"/>
      <c r="AH987" s="350"/>
    </row>
    <row r="988" spans="6:35" x14ac:dyDescent="0.2">
      <c r="F988" s="352"/>
      <c r="G988" s="352"/>
      <c r="H988" s="352"/>
      <c r="I988" s="352"/>
      <c r="AE988" s="348"/>
      <c r="AF988" s="348"/>
      <c r="AG988" s="349"/>
      <c r="AH988" s="350"/>
    </row>
    <row r="989" spans="6:35" x14ac:dyDescent="0.2">
      <c r="F989" s="352"/>
      <c r="G989" s="352"/>
      <c r="H989" s="352"/>
      <c r="I989" s="352"/>
      <c r="AE989" s="348"/>
      <c r="AF989" s="348"/>
      <c r="AG989" s="349"/>
      <c r="AH989" s="351"/>
    </row>
    <row r="990" spans="6:35" x14ac:dyDescent="0.2">
      <c r="F990" s="352"/>
      <c r="G990" s="352"/>
      <c r="H990" s="352"/>
      <c r="I990" s="352"/>
      <c r="AE990" s="348"/>
      <c r="AF990" s="348"/>
      <c r="AG990" s="350"/>
      <c r="AH990" s="349"/>
    </row>
    <row r="991" spans="6:35" x14ac:dyDescent="0.2">
      <c r="F991" s="348"/>
      <c r="G991" s="348"/>
      <c r="H991" s="352"/>
      <c r="I991" s="352"/>
      <c r="AE991" s="348"/>
      <c r="AF991" s="348"/>
      <c r="AG991" s="350"/>
      <c r="AH991" s="349"/>
    </row>
    <row r="992" spans="6:35" x14ac:dyDescent="0.2">
      <c r="F992" s="352"/>
      <c r="G992" s="352"/>
      <c r="H992" s="352"/>
      <c r="I992" s="352"/>
      <c r="AE992" s="348"/>
      <c r="AF992" s="348"/>
      <c r="AG992" s="349"/>
      <c r="AH992" s="349"/>
      <c r="AI992" s="345"/>
    </row>
    <row r="993" spans="6:34" x14ac:dyDescent="0.25">
      <c r="F993" s="348"/>
      <c r="G993" s="348"/>
      <c r="H993" s="348"/>
      <c r="I993" s="348"/>
      <c r="AE993" s="348"/>
      <c r="AF993" s="348"/>
      <c r="AG993" s="349"/>
      <c r="AH993" s="350"/>
    </row>
    <row r="994" spans="6:34" x14ac:dyDescent="0.25">
      <c r="F994" s="348"/>
      <c r="G994" s="348"/>
      <c r="H994" s="348"/>
      <c r="I994" s="348"/>
      <c r="AE994" s="348"/>
      <c r="AF994" s="348"/>
      <c r="AG994" s="349"/>
      <c r="AH994" s="349"/>
    </row>
    <row r="995" spans="6:34" x14ac:dyDescent="0.25">
      <c r="F995" s="348"/>
      <c r="G995" s="348"/>
      <c r="H995" s="350"/>
      <c r="I995" s="349"/>
      <c r="AE995" s="348"/>
      <c r="AF995" s="348"/>
      <c r="AG995" s="349"/>
      <c r="AH995" s="350"/>
    </row>
    <row r="996" spans="6:34" x14ac:dyDescent="0.25">
      <c r="F996" s="348"/>
      <c r="G996" s="348"/>
      <c r="H996" s="350"/>
      <c r="I996" s="349"/>
      <c r="L996" s="345"/>
    </row>
    <row r="997" spans="6:34" x14ac:dyDescent="0.25">
      <c r="F997" s="348"/>
      <c r="G997" s="348"/>
      <c r="H997" s="349"/>
      <c r="I997" s="350"/>
    </row>
    <row r="998" spans="6:34" x14ac:dyDescent="0.2">
      <c r="F998" s="348"/>
      <c r="G998" s="348"/>
      <c r="H998" s="349"/>
      <c r="I998" s="350"/>
      <c r="AE998" s="352"/>
      <c r="AF998" s="352"/>
      <c r="AG998" s="352"/>
      <c r="AH998" s="352"/>
    </row>
    <row r="999" spans="6:34" x14ac:dyDescent="0.2">
      <c r="F999" s="348"/>
      <c r="G999" s="348"/>
      <c r="H999" s="351"/>
      <c r="I999" s="350"/>
      <c r="AE999" s="352"/>
      <c r="AF999" s="352"/>
      <c r="AG999" s="352"/>
      <c r="AH999" s="352"/>
    </row>
    <row r="1000" spans="6:34" x14ac:dyDescent="0.2">
      <c r="F1000" s="348"/>
      <c r="G1000" s="348"/>
      <c r="H1000" s="350"/>
      <c r="I1000" s="349"/>
      <c r="AE1000" s="352"/>
      <c r="AF1000" s="352"/>
      <c r="AG1000" s="352"/>
      <c r="AH1000" s="352"/>
    </row>
    <row r="1001" spans="6:34" x14ac:dyDescent="0.2">
      <c r="F1001" s="348"/>
      <c r="G1001" s="348"/>
      <c r="H1001" s="350"/>
      <c r="I1001" s="351"/>
      <c r="AE1001" s="348"/>
      <c r="AF1001" s="348"/>
      <c r="AG1001" s="352"/>
      <c r="AH1001" s="352"/>
    </row>
    <row r="1002" spans="6:34" x14ac:dyDescent="0.2">
      <c r="F1002" s="348"/>
      <c r="G1002" s="348"/>
      <c r="H1002" s="349"/>
      <c r="I1002" s="349"/>
      <c r="AE1002" s="352"/>
      <c r="AF1002" s="352"/>
      <c r="AG1002" s="352"/>
      <c r="AH1002" s="352"/>
    </row>
    <row r="1003" spans="6:34" x14ac:dyDescent="0.25">
      <c r="F1003" s="348"/>
      <c r="G1003" s="348"/>
      <c r="H1003" s="350"/>
      <c r="I1003" s="349"/>
      <c r="J1003" s="345"/>
      <c r="AE1003" s="348"/>
      <c r="AF1003" s="348"/>
      <c r="AG1003" s="348"/>
      <c r="AH1003" s="348"/>
    </row>
    <row r="1004" spans="6:34" x14ac:dyDescent="0.25">
      <c r="F1004" s="348"/>
      <c r="G1004" s="348"/>
      <c r="H1004" s="350"/>
      <c r="I1004" s="349"/>
      <c r="AE1004" s="348"/>
      <c r="AF1004" s="348"/>
      <c r="AG1004" s="348"/>
      <c r="AH1004" s="348"/>
    </row>
    <row r="1005" spans="6:34" x14ac:dyDescent="0.25">
      <c r="F1005" s="348"/>
      <c r="G1005" s="348"/>
      <c r="H1005" s="349"/>
      <c r="I1005" s="350"/>
      <c r="AE1005" s="348"/>
      <c r="AF1005" s="348"/>
      <c r="AG1005" s="350"/>
      <c r="AH1005" s="349"/>
    </row>
    <row r="1006" spans="6:34" x14ac:dyDescent="0.25">
      <c r="F1006" s="348"/>
      <c r="G1006" s="348"/>
      <c r="H1006" s="349"/>
      <c r="I1006" s="350"/>
      <c r="AE1006" s="348"/>
      <c r="AF1006" s="348"/>
      <c r="AG1006" s="350"/>
      <c r="AH1006" s="349"/>
    </row>
    <row r="1007" spans="6:34" x14ac:dyDescent="0.25">
      <c r="F1007" s="348"/>
      <c r="G1007" s="348"/>
      <c r="H1007" s="350"/>
      <c r="I1007" s="349"/>
      <c r="K1007" s="345"/>
      <c r="AE1007" s="348"/>
      <c r="AF1007" s="348"/>
      <c r="AG1007" s="349"/>
      <c r="AH1007" s="350"/>
    </row>
    <row r="1008" spans="6:34" x14ac:dyDescent="0.25">
      <c r="F1008" s="348"/>
      <c r="G1008" s="348"/>
      <c r="H1008" s="350"/>
      <c r="I1008" s="349"/>
      <c r="AE1008" s="348"/>
      <c r="AF1008" s="348"/>
      <c r="AG1008" s="350"/>
      <c r="AH1008" s="349"/>
    </row>
    <row r="1009" spans="6:37" x14ac:dyDescent="0.25">
      <c r="F1009" s="348"/>
      <c r="G1009" s="348"/>
      <c r="H1009" s="349"/>
      <c r="I1009" s="349"/>
      <c r="AE1009" s="348"/>
      <c r="AF1009" s="348"/>
      <c r="AG1009" s="350"/>
      <c r="AH1009" s="349"/>
    </row>
    <row r="1010" spans="6:37" x14ac:dyDescent="0.25">
      <c r="F1010" s="348"/>
      <c r="G1010" s="348"/>
      <c r="H1010" s="350"/>
      <c r="I1010" s="349"/>
      <c r="J1010" s="345"/>
      <c r="AE1010" s="348"/>
      <c r="AF1010" s="348"/>
      <c r="AG1010" s="349"/>
      <c r="AH1010" s="349"/>
    </row>
    <row r="1011" spans="6:37" x14ac:dyDescent="0.25">
      <c r="F1011" s="348"/>
      <c r="G1011" s="348"/>
      <c r="H1011" s="349"/>
      <c r="I1011" s="349"/>
      <c r="AE1011" s="348"/>
      <c r="AF1011" s="348"/>
      <c r="AG1011" s="350"/>
      <c r="AH1011" s="349"/>
    </row>
    <row r="1012" spans="6:37" x14ac:dyDescent="0.25">
      <c r="F1012" s="348"/>
      <c r="G1012" s="348"/>
      <c r="H1012" s="350"/>
      <c r="I1012" s="349"/>
      <c r="AE1012" s="348"/>
      <c r="AF1012" s="348"/>
      <c r="AG1012" s="350"/>
      <c r="AH1012" s="349"/>
    </row>
    <row r="1013" spans="6:37" x14ac:dyDescent="0.25">
      <c r="L1013" s="345"/>
      <c r="AE1013" s="348"/>
      <c r="AF1013" s="348"/>
      <c r="AG1013" s="349"/>
      <c r="AH1013" s="350"/>
    </row>
    <row r="1014" spans="6:37" x14ac:dyDescent="0.25">
      <c r="AE1014" s="348"/>
      <c r="AF1014" s="348"/>
      <c r="AG1014" s="349"/>
      <c r="AH1014" s="350"/>
    </row>
    <row r="1015" spans="6:37" x14ac:dyDescent="0.2">
      <c r="F1015" s="352"/>
      <c r="G1015" s="352"/>
      <c r="H1015" s="352"/>
      <c r="I1015" s="352"/>
      <c r="AE1015" s="348"/>
      <c r="AF1015" s="348"/>
      <c r="AG1015" s="349"/>
      <c r="AH1015" s="350"/>
    </row>
    <row r="1016" spans="6:37" x14ac:dyDescent="0.2">
      <c r="F1016" s="352"/>
      <c r="G1016" s="352"/>
      <c r="H1016" s="352"/>
      <c r="I1016" s="352"/>
      <c r="AE1016" s="348"/>
      <c r="AF1016" s="348"/>
      <c r="AG1016" s="349"/>
      <c r="AH1016" s="350"/>
    </row>
    <row r="1017" spans="6:37" x14ac:dyDescent="0.2">
      <c r="F1017" s="352"/>
      <c r="G1017" s="352"/>
      <c r="H1017" s="352"/>
      <c r="I1017" s="352"/>
      <c r="AE1017" s="348"/>
      <c r="AF1017" s="348"/>
      <c r="AG1017" s="349"/>
      <c r="AH1017" s="350"/>
    </row>
    <row r="1018" spans="6:37" x14ac:dyDescent="0.2">
      <c r="F1018" s="348"/>
      <c r="G1018" s="348"/>
      <c r="H1018" s="352"/>
      <c r="I1018" s="352"/>
      <c r="AE1018" s="348"/>
      <c r="AF1018" s="348"/>
      <c r="AG1018" s="350"/>
      <c r="AH1018" s="349"/>
    </row>
    <row r="1019" spans="6:37" x14ac:dyDescent="0.2">
      <c r="F1019" s="352"/>
      <c r="G1019" s="352"/>
      <c r="H1019" s="352"/>
      <c r="I1019" s="352"/>
      <c r="L1019" s="345"/>
      <c r="AE1019" s="348"/>
      <c r="AF1019" s="348"/>
      <c r="AG1019" s="349"/>
      <c r="AH1019" s="349"/>
    </row>
    <row r="1020" spans="6:37" x14ac:dyDescent="0.25">
      <c r="F1020" s="348"/>
      <c r="G1020" s="348"/>
      <c r="H1020" s="348"/>
      <c r="I1020" s="348"/>
      <c r="AE1020" s="348"/>
      <c r="AF1020" s="348"/>
      <c r="AG1020" s="350"/>
      <c r="AH1020" s="349"/>
      <c r="AK1020" s="345"/>
    </row>
    <row r="1021" spans="6:37" x14ac:dyDescent="0.25">
      <c r="F1021" s="348"/>
      <c r="G1021" s="348"/>
      <c r="H1021" s="348"/>
      <c r="I1021" s="348"/>
      <c r="AE1021" s="348"/>
      <c r="AF1021" s="348"/>
      <c r="AG1021" s="350"/>
      <c r="AH1021" s="349"/>
    </row>
    <row r="1022" spans="6:37" x14ac:dyDescent="0.25">
      <c r="F1022" s="348"/>
      <c r="G1022" s="348"/>
      <c r="H1022" s="350"/>
      <c r="I1022" s="349"/>
      <c r="AE1022" s="348"/>
      <c r="AF1022" s="348"/>
      <c r="AG1022" s="349"/>
      <c r="AH1022" s="349"/>
    </row>
    <row r="1023" spans="6:37" x14ac:dyDescent="0.25">
      <c r="F1023" s="348"/>
      <c r="G1023" s="348"/>
      <c r="H1023" s="350"/>
      <c r="I1023" s="349"/>
      <c r="AE1023" s="348"/>
      <c r="AF1023" s="348"/>
      <c r="AG1023" s="350"/>
      <c r="AH1023" s="349"/>
      <c r="AI1023" s="345"/>
    </row>
    <row r="1024" spans="6:37" x14ac:dyDescent="0.25">
      <c r="F1024" s="348"/>
      <c r="G1024" s="348"/>
      <c r="H1024" s="349"/>
      <c r="I1024" s="349"/>
      <c r="K1024" s="345"/>
      <c r="AE1024" s="348"/>
      <c r="AF1024" s="348"/>
      <c r="AG1024" s="349"/>
      <c r="AH1024" s="349"/>
    </row>
    <row r="1025" spans="6:37" x14ac:dyDescent="0.25">
      <c r="F1025" s="348"/>
      <c r="G1025" s="348"/>
      <c r="H1025" s="349"/>
      <c r="I1025" s="349"/>
      <c r="J1025" s="345"/>
      <c r="AE1025" s="348"/>
      <c r="AF1025" s="348"/>
      <c r="AG1025" s="350"/>
      <c r="AH1025" s="349"/>
    </row>
    <row r="1026" spans="6:37" x14ac:dyDescent="0.25">
      <c r="F1026" s="348"/>
      <c r="G1026" s="348"/>
      <c r="H1026" s="349"/>
      <c r="I1026" s="350"/>
    </row>
    <row r="1027" spans="6:37" x14ac:dyDescent="0.25">
      <c r="F1027" s="348"/>
      <c r="G1027" s="348"/>
      <c r="H1027" s="350"/>
      <c r="I1027" s="349"/>
    </row>
    <row r="1028" spans="6:37" x14ac:dyDescent="0.2">
      <c r="F1028" s="348"/>
      <c r="G1028" s="348"/>
      <c r="H1028" s="349"/>
      <c r="I1028" s="349"/>
      <c r="AE1028" s="352"/>
      <c r="AF1028" s="352"/>
      <c r="AG1028" s="352"/>
      <c r="AH1028" s="352"/>
    </row>
    <row r="1029" spans="6:37" x14ac:dyDescent="0.2">
      <c r="F1029" s="348"/>
      <c r="G1029" s="348"/>
      <c r="H1029" s="350"/>
      <c r="I1029" s="349"/>
      <c r="AE1029" s="352"/>
      <c r="AF1029" s="352"/>
      <c r="AG1029" s="352"/>
      <c r="AH1029" s="352"/>
    </row>
    <row r="1030" spans="6:37" x14ac:dyDescent="0.2">
      <c r="F1030" s="348"/>
      <c r="G1030" s="348"/>
      <c r="H1030" s="350"/>
      <c r="I1030" s="349"/>
      <c r="K1030" s="345"/>
      <c r="AE1030" s="352"/>
      <c r="AF1030" s="352"/>
      <c r="AG1030" s="352"/>
      <c r="AH1030" s="352"/>
    </row>
    <row r="1031" spans="6:37" x14ac:dyDescent="0.2">
      <c r="F1031" s="348"/>
      <c r="G1031" s="348"/>
      <c r="H1031" s="349"/>
      <c r="I1031" s="349"/>
      <c r="J1031" s="345"/>
      <c r="AE1031" s="348"/>
      <c r="AF1031" s="348"/>
      <c r="AG1031" s="352"/>
      <c r="AH1031" s="352"/>
    </row>
    <row r="1032" spans="6:37" x14ac:dyDescent="0.2">
      <c r="F1032" s="348"/>
      <c r="G1032" s="348"/>
      <c r="H1032" s="349"/>
      <c r="I1032" s="350"/>
      <c r="AE1032" s="352"/>
      <c r="AF1032" s="352"/>
      <c r="AG1032" s="352"/>
      <c r="AH1032" s="352"/>
    </row>
    <row r="1033" spans="6:37" x14ac:dyDescent="0.25">
      <c r="F1033" s="348"/>
      <c r="G1033" s="348"/>
      <c r="H1033" s="351"/>
      <c r="I1033" s="351"/>
      <c r="AE1033" s="348"/>
      <c r="AF1033" s="348"/>
      <c r="AG1033" s="348"/>
      <c r="AH1033" s="348"/>
    </row>
    <row r="1034" spans="6:37" x14ac:dyDescent="0.25">
      <c r="F1034" s="348"/>
      <c r="G1034" s="348"/>
      <c r="H1034" s="350"/>
      <c r="I1034" s="349"/>
      <c r="AE1034" s="348"/>
      <c r="AF1034" s="348"/>
      <c r="AG1034" s="348"/>
      <c r="AH1034" s="348"/>
    </row>
    <row r="1035" spans="6:37" x14ac:dyDescent="0.25">
      <c r="F1035" s="348"/>
      <c r="G1035" s="348"/>
      <c r="H1035" s="349"/>
      <c r="I1035" s="349"/>
      <c r="AE1035" s="348"/>
      <c r="AF1035" s="348"/>
      <c r="AG1035" s="350"/>
      <c r="AH1035" s="349"/>
    </row>
    <row r="1036" spans="6:37" x14ac:dyDescent="0.25">
      <c r="F1036" s="348"/>
      <c r="G1036" s="348"/>
      <c r="H1036" s="350"/>
      <c r="I1036" s="349"/>
      <c r="AE1036" s="348"/>
      <c r="AF1036" s="348"/>
      <c r="AG1036" s="350"/>
      <c r="AH1036" s="349"/>
    </row>
    <row r="1037" spans="6:37" x14ac:dyDescent="0.25">
      <c r="F1037" s="348"/>
      <c r="G1037" s="348"/>
      <c r="H1037" s="349"/>
      <c r="I1037" s="349"/>
      <c r="AE1037" s="348"/>
      <c r="AF1037" s="348"/>
      <c r="AG1037" s="349"/>
      <c r="AH1037" s="350"/>
      <c r="AK1037" s="345"/>
    </row>
    <row r="1038" spans="6:37" x14ac:dyDescent="0.25">
      <c r="F1038" s="348"/>
      <c r="G1038" s="348"/>
      <c r="H1038" s="350"/>
      <c r="I1038" s="349"/>
      <c r="AE1038" s="348"/>
      <c r="AF1038" s="348"/>
      <c r="AG1038" s="349"/>
      <c r="AH1038" s="350"/>
    </row>
    <row r="1039" spans="6:37" x14ac:dyDescent="0.25">
      <c r="AE1039" s="348"/>
      <c r="AF1039" s="348"/>
      <c r="AG1039" s="351"/>
      <c r="AH1039" s="350"/>
    </row>
    <row r="1040" spans="6:37" x14ac:dyDescent="0.25">
      <c r="AE1040" s="348"/>
      <c r="AF1040" s="348"/>
      <c r="AG1040" s="350"/>
      <c r="AH1040" s="349"/>
    </row>
    <row r="1041" spans="6:37" x14ac:dyDescent="0.2">
      <c r="F1041" s="352"/>
      <c r="G1041" s="352"/>
      <c r="H1041" s="352"/>
      <c r="I1041" s="352"/>
      <c r="AE1041" s="348"/>
      <c r="AF1041" s="348"/>
      <c r="AG1041" s="350"/>
      <c r="AH1041" s="351"/>
    </row>
    <row r="1042" spans="6:37" x14ac:dyDescent="0.2">
      <c r="F1042" s="352"/>
      <c r="G1042" s="352"/>
      <c r="H1042" s="352"/>
      <c r="I1042" s="352"/>
      <c r="AE1042" s="348"/>
      <c r="AF1042" s="348"/>
      <c r="AG1042" s="349"/>
      <c r="AH1042" s="349"/>
    </row>
    <row r="1043" spans="6:37" x14ac:dyDescent="0.2">
      <c r="F1043" s="352"/>
      <c r="G1043" s="352"/>
      <c r="H1043" s="352"/>
      <c r="I1043" s="352"/>
      <c r="AE1043" s="348"/>
      <c r="AF1043" s="348"/>
      <c r="AG1043" s="350"/>
      <c r="AH1043" s="349"/>
      <c r="AI1043" s="345"/>
      <c r="AJ1043" s="345"/>
      <c r="AK1043" s="345"/>
    </row>
    <row r="1044" spans="6:37" x14ac:dyDescent="0.2">
      <c r="F1044" s="348"/>
      <c r="G1044" s="348"/>
      <c r="H1044" s="352"/>
      <c r="I1044" s="352"/>
      <c r="AE1044" s="348"/>
      <c r="AF1044" s="348"/>
      <c r="AG1044" s="350"/>
      <c r="AH1044" s="349"/>
    </row>
    <row r="1045" spans="6:37" x14ac:dyDescent="0.2">
      <c r="F1045" s="352"/>
      <c r="G1045" s="352"/>
      <c r="H1045" s="352"/>
      <c r="I1045" s="352"/>
      <c r="AE1045" s="348"/>
      <c r="AF1045" s="348"/>
      <c r="AG1045" s="349"/>
      <c r="AH1045" s="350"/>
    </row>
    <row r="1046" spans="6:37" x14ac:dyDescent="0.25">
      <c r="F1046" s="348"/>
      <c r="G1046" s="348"/>
      <c r="H1046" s="348"/>
      <c r="I1046" s="348"/>
      <c r="AE1046" s="348"/>
      <c r="AF1046" s="348"/>
      <c r="AG1046" s="349"/>
      <c r="AH1046" s="350"/>
    </row>
    <row r="1047" spans="6:37" x14ac:dyDescent="0.25">
      <c r="F1047" s="348"/>
      <c r="G1047" s="348"/>
      <c r="H1047" s="348"/>
      <c r="I1047" s="348"/>
      <c r="AE1047" s="348"/>
      <c r="AF1047" s="348"/>
      <c r="AG1047" s="350"/>
      <c r="AH1047" s="349"/>
    </row>
    <row r="1048" spans="6:37" x14ac:dyDescent="0.25">
      <c r="F1048" s="348"/>
      <c r="G1048" s="348"/>
      <c r="H1048" s="350"/>
      <c r="I1048" s="349"/>
      <c r="AE1048" s="348"/>
      <c r="AF1048" s="348"/>
      <c r="AG1048" s="350"/>
      <c r="AH1048" s="349"/>
    </row>
    <row r="1049" spans="6:37" x14ac:dyDescent="0.25">
      <c r="F1049" s="348"/>
      <c r="G1049" s="348"/>
      <c r="H1049" s="350"/>
      <c r="I1049" s="349"/>
      <c r="AE1049" s="348"/>
      <c r="AF1049" s="348"/>
      <c r="AG1049" s="349"/>
      <c r="AH1049" s="349"/>
    </row>
    <row r="1050" spans="6:37" x14ac:dyDescent="0.25">
      <c r="F1050" s="348"/>
      <c r="G1050" s="348"/>
      <c r="H1050" s="349"/>
      <c r="I1050" s="349"/>
      <c r="J1050" s="345"/>
      <c r="AE1050" s="348"/>
      <c r="AF1050" s="348"/>
      <c r="AG1050" s="350"/>
      <c r="AH1050" s="349"/>
      <c r="AI1050" s="345"/>
    </row>
    <row r="1051" spans="6:37" x14ac:dyDescent="0.25">
      <c r="F1051" s="348"/>
      <c r="G1051" s="348"/>
      <c r="H1051" s="349"/>
      <c r="I1051" s="350"/>
      <c r="J1051" s="345"/>
      <c r="AE1051" s="348"/>
      <c r="AF1051" s="348"/>
      <c r="AG1051" s="349"/>
      <c r="AH1051" s="349"/>
    </row>
    <row r="1052" spans="6:37" x14ac:dyDescent="0.25">
      <c r="F1052" s="348"/>
      <c r="G1052" s="348"/>
      <c r="H1052" s="349"/>
      <c r="I1052" s="349"/>
      <c r="AE1052" s="348"/>
      <c r="AF1052" s="348"/>
      <c r="AG1052" s="350"/>
      <c r="AH1052" s="349"/>
    </row>
    <row r="1053" spans="6:37" x14ac:dyDescent="0.25">
      <c r="F1053" s="348"/>
      <c r="G1053" s="348"/>
      <c r="H1053" s="349"/>
      <c r="I1053" s="350"/>
    </row>
    <row r="1054" spans="6:37" x14ac:dyDescent="0.25">
      <c r="F1054" s="348"/>
      <c r="G1054" s="348"/>
      <c r="H1054" s="349"/>
      <c r="I1054" s="350"/>
    </row>
    <row r="1055" spans="6:37" x14ac:dyDescent="0.2">
      <c r="F1055" s="348"/>
      <c r="G1055" s="348"/>
      <c r="H1055" s="350"/>
      <c r="I1055" s="349"/>
      <c r="J1055" s="345"/>
      <c r="AE1055" s="352"/>
      <c r="AF1055" s="352"/>
      <c r="AG1055" s="352"/>
      <c r="AH1055" s="352"/>
    </row>
    <row r="1056" spans="6:37" x14ac:dyDescent="0.2">
      <c r="F1056" s="348"/>
      <c r="G1056" s="348"/>
      <c r="H1056" s="349"/>
      <c r="I1056" s="349"/>
      <c r="AE1056" s="352"/>
      <c r="AF1056" s="352"/>
      <c r="AG1056" s="352"/>
      <c r="AH1056" s="352"/>
    </row>
    <row r="1057" spans="6:36" x14ac:dyDescent="0.2">
      <c r="F1057" s="348"/>
      <c r="G1057" s="348"/>
      <c r="H1057" s="350"/>
      <c r="I1057" s="349"/>
      <c r="AE1057" s="352"/>
      <c r="AF1057" s="352"/>
      <c r="AG1057" s="352"/>
      <c r="AH1057" s="352"/>
    </row>
    <row r="1058" spans="6:36" x14ac:dyDescent="0.2">
      <c r="F1058" s="348"/>
      <c r="G1058" s="348"/>
      <c r="H1058" s="350"/>
      <c r="I1058" s="349"/>
      <c r="AE1058" s="348"/>
      <c r="AF1058" s="348"/>
      <c r="AG1058" s="352"/>
      <c r="AH1058" s="352"/>
    </row>
    <row r="1059" spans="6:36" x14ac:dyDescent="0.2">
      <c r="F1059" s="348"/>
      <c r="G1059" s="348"/>
      <c r="H1059" s="349"/>
      <c r="I1059" s="349"/>
      <c r="J1059" s="345"/>
      <c r="AE1059" s="352"/>
      <c r="AF1059" s="352"/>
      <c r="AG1059" s="352"/>
      <c r="AH1059" s="352"/>
    </row>
    <row r="1060" spans="6:36" x14ac:dyDescent="0.25">
      <c r="F1060" s="348"/>
      <c r="G1060" s="348"/>
      <c r="H1060" s="349"/>
      <c r="I1060" s="350"/>
      <c r="J1060" s="345"/>
      <c r="AE1060" s="348"/>
      <c r="AF1060" s="348"/>
      <c r="AG1060" s="348"/>
      <c r="AH1060" s="348"/>
      <c r="AJ1060" s="345"/>
    </row>
    <row r="1061" spans="6:36" x14ac:dyDescent="0.25">
      <c r="F1061" s="348"/>
      <c r="G1061" s="348"/>
      <c r="H1061" s="349"/>
      <c r="I1061" s="350"/>
      <c r="AE1061" s="348"/>
      <c r="AF1061" s="348"/>
      <c r="AG1061" s="348"/>
      <c r="AH1061" s="348"/>
    </row>
    <row r="1062" spans="6:36" x14ac:dyDescent="0.25">
      <c r="F1062" s="348"/>
      <c r="G1062" s="348"/>
      <c r="H1062" s="349"/>
      <c r="I1062" s="349"/>
      <c r="AE1062" s="348"/>
      <c r="AF1062" s="348"/>
      <c r="AG1062" s="350"/>
      <c r="AH1062" s="349"/>
    </row>
    <row r="1063" spans="6:36" x14ac:dyDescent="0.25">
      <c r="F1063" s="348"/>
      <c r="G1063" s="348"/>
      <c r="H1063" s="349"/>
      <c r="I1063" s="349"/>
      <c r="J1063" s="345"/>
      <c r="AE1063" s="348"/>
      <c r="AF1063" s="348"/>
      <c r="AG1063" s="350"/>
      <c r="AH1063" s="349"/>
    </row>
    <row r="1064" spans="6:36" x14ac:dyDescent="0.25">
      <c r="F1064" s="348"/>
      <c r="G1064" s="348"/>
      <c r="H1064" s="349"/>
      <c r="I1064" s="349"/>
      <c r="AE1064" s="348"/>
      <c r="AF1064" s="348"/>
      <c r="AG1064" s="349"/>
      <c r="AH1064" s="349"/>
    </row>
    <row r="1065" spans="6:36" x14ac:dyDescent="0.25">
      <c r="F1065" s="348"/>
      <c r="G1065" s="348"/>
      <c r="H1065" s="350"/>
      <c r="I1065" s="349"/>
      <c r="AE1065" s="348"/>
      <c r="AF1065" s="348"/>
      <c r="AG1065" s="349"/>
      <c r="AH1065" s="349"/>
      <c r="AI1065" s="345"/>
    </row>
    <row r="1066" spans="6:36" x14ac:dyDescent="0.25">
      <c r="F1066" s="348"/>
      <c r="G1066" s="348"/>
      <c r="H1066" s="349"/>
      <c r="I1066" s="349"/>
      <c r="AE1066" s="348"/>
      <c r="AF1066" s="348"/>
      <c r="AG1066" s="349"/>
      <c r="AH1066" s="350"/>
      <c r="AJ1066" s="345"/>
    </row>
    <row r="1067" spans="6:36" x14ac:dyDescent="0.25">
      <c r="F1067" s="348"/>
      <c r="G1067" s="348"/>
      <c r="H1067" s="350"/>
      <c r="I1067" s="349"/>
      <c r="AE1067" s="348"/>
      <c r="AF1067" s="348"/>
      <c r="AG1067" s="350"/>
      <c r="AH1067" s="349"/>
    </row>
    <row r="1068" spans="6:36" x14ac:dyDescent="0.25">
      <c r="AE1068" s="348"/>
      <c r="AF1068" s="348"/>
      <c r="AG1068" s="349"/>
      <c r="AH1068" s="349"/>
    </row>
    <row r="1069" spans="6:36" x14ac:dyDescent="0.25">
      <c r="AE1069" s="348"/>
      <c r="AF1069" s="348"/>
      <c r="AG1069" s="350"/>
      <c r="AH1069" s="349"/>
    </row>
    <row r="1070" spans="6:36" x14ac:dyDescent="0.2">
      <c r="F1070" s="352"/>
      <c r="G1070" s="352"/>
      <c r="H1070" s="352"/>
      <c r="I1070" s="352"/>
      <c r="AE1070" s="348"/>
      <c r="AF1070" s="348"/>
      <c r="AG1070" s="350"/>
      <c r="AH1070" s="349"/>
    </row>
    <row r="1071" spans="6:36" x14ac:dyDescent="0.2">
      <c r="F1071" s="352"/>
      <c r="G1071" s="352"/>
      <c r="H1071" s="352"/>
      <c r="I1071" s="352"/>
      <c r="AE1071" s="348"/>
      <c r="AF1071" s="348"/>
      <c r="AG1071" s="349"/>
      <c r="AH1071" s="349"/>
      <c r="AI1071" s="345"/>
    </row>
    <row r="1072" spans="6:36" x14ac:dyDescent="0.2">
      <c r="F1072" s="352"/>
      <c r="G1072" s="352"/>
      <c r="H1072" s="352"/>
      <c r="I1072" s="352"/>
      <c r="AE1072" s="348"/>
      <c r="AF1072" s="348"/>
      <c r="AG1072" s="349"/>
      <c r="AH1072" s="350"/>
    </row>
    <row r="1073" spans="6:34" x14ac:dyDescent="0.2">
      <c r="F1073" s="348"/>
      <c r="G1073" s="348"/>
      <c r="H1073" s="352"/>
      <c r="I1073" s="352"/>
      <c r="AE1073" s="348"/>
      <c r="AF1073" s="348"/>
      <c r="AG1073" s="351"/>
      <c r="AH1073" s="351"/>
    </row>
    <row r="1074" spans="6:34" x14ac:dyDescent="0.2">
      <c r="F1074" s="352"/>
      <c r="G1074" s="352"/>
      <c r="H1074" s="352"/>
      <c r="I1074" s="352"/>
      <c r="AE1074" s="348"/>
      <c r="AF1074" s="348"/>
      <c r="AG1074" s="350"/>
      <c r="AH1074" s="349"/>
    </row>
    <row r="1075" spans="6:34" x14ac:dyDescent="0.25">
      <c r="F1075" s="348"/>
      <c r="G1075" s="348"/>
      <c r="H1075" s="348"/>
      <c r="I1075" s="348"/>
      <c r="AE1075" s="348"/>
      <c r="AF1075" s="348"/>
      <c r="AG1075" s="349"/>
      <c r="AH1075" s="349"/>
    </row>
    <row r="1076" spans="6:34" x14ac:dyDescent="0.25">
      <c r="F1076" s="348"/>
      <c r="G1076" s="348"/>
      <c r="H1076" s="348"/>
      <c r="I1076" s="348"/>
      <c r="AE1076" s="348"/>
      <c r="AF1076" s="348"/>
      <c r="AG1076" s="350"/>
      <c r="AH1076" s="349"/>
    </row>
    <row r="1077" spans="6:34" x14ac:dyDescent="0.25">
      <c r="F1077" s="348"/>
      <c r="G1077" s="348"/>
      <c r="H1077" s="350"/>
      <c r="I1077" s="350"/>
      <c r="AE1077" s="348"/>
      <c r="AF1077" s="348"/>
      <c r="AG1077" s="349"/>
      <c r="AH1077" s="349"/>
    </row>
    <row r="1078" spans="6:34" x14ac:dyDescent="0.25">
      <c r="F1078" s="348"/>
      <c r="G1078" s="348"/>
      <c r="H1078" s="350"/>
      <c r="I1078" s="350"/>
      <c r="AE1078" s="348"/>
      <c r="AF1078" s="348"/>
      <c r="AG1078" s="350"/>
      <c r="AH1078" s="349"/>
    </row>
    <row r="1079" spans="6:34" x14ac:dyDescent="0.25">
      <c r="F1079" s="348"/>
      <c r="G1079" s="348"/>
      <c r="H1079" s="350"/>
      <c r="I1079" s="349"/>
    </row>
    <row r="1080" spans="6:34" x14ac:dyDescent="0.25">
      <c r="F1080" s="348"/>
      <c r="G1080" s="348"/>
      <c r="H1080" s="349"/>
      <c r="I1080" s="350"/>
    </row>
    <row r="1081" spans="6:34" x14ac:dyDescent="0.2">
      <c r="F1081" s="348"/>
      <c r="G1081" s="348"/>
      <c r="H1081" s="349"/>
      <c r="I1081" s="350"/>
      <c r="AE1081" s="352"/>
      <c r="AF1081" s="352"/>
      <c r="AG1081" s="352"/>
      <c r="AH1081" s="352"/>
    </row>
    <row r="1082" spans="6:34" x14ac:dyDescent="0.2">
      <c r="F1082" s="348"/>
      <c r="G1082" s="348"/>
      <c r="H1082" s="350"/>
      <c r="I1082" s="349"/>
      <c r="AE1082" s="352"/>
      <c r="AF1082" s="352"/>
      <c r="AG1082" s="352"/>
      <c r="AH1082" s="352"/>
    </row>
    <row r="1083" spans="6:34" x14ac:dyDescent="0.2">
      <c r="F1083" s="348"/>
      <c r="G1083" s="348"/>
      <c r="H1083" s="350"/>
      <c r="I1083" s="349"/>
      <c r="AE1083" s="352"/>
      <c r="AF1083" s="352"/>
      <c r="AG1083" s="352"/>
      <c r="AH1083" s="352"/>
    </row>
    <row r="1084" spans="6:34" x14ac:dyDescent="0.2">
      <c r="F1084" s="348"/>
      <c r="G1084" s="348"/>
      <c r="H1084" s="349"/>
      <c r="I1084" s="349"/>
      <c r="AE1084" s="348"/>
      <c r="AF1084" s="348"/>
      <c r="AG1084" s="352"/>
      <c r="AH1084" s="352"/>
    </row>
    <row r="1085" spans="6:34" x14ac:dyDescent="0.2">
      <c r="F1085" s="348"/>
      <c r="G1085" s="348"/>
      <c r="H1085" s="350"/>
      <c r="I1085" s="349"/>
      <c r="J1085" s="345"/>
      <c r="AE1085" s="352"/>
      <c r="AF1085" s="352"/>
      <c r="AG1085" s="352"/>
      <c r="AH1085" s="352"/>
    </row>
    <row r="1086" spans="6:34" x14ac:dyDescent="0.25">
      <c r="F1086" s="348"/>
      <c r="G1086" s="348"/>
      <c r="H1086" s="349"/>
      <c r="I1086" s="349"/>
      <c r="AE1086" s="348"/>
      <c r="AF1086" s="348"/>
      <c r="AG1086" s="348"/>
      <c r="AH1086" s="348"/>
    </row>
    <row r="1087" spans="6:34" x14ac:dyDescent="0.25">
      <c r="F1087" s="348"/>
      <c r="G1087" s="348"/>
      <c r="H1087" s="350"/>
      <c r="I1087" s="349"/>
      <c r="AE1087" s="348"/>
      <c r="AF1087" s="348"/>
      <c r="AG1087" s="348"/>
      <c r="AH1087" s="348"/>
    </row>
    <row r="1088" spans="6:34" x14ac:dyDescent="0.25">
      <c r="AE1088" s="348"/>
      <c r="AF1088" s="348"/>
      <c r="AG1088" s="350"/>
      <c r="AH1088" s="349"/>
    </row>
    <row r="1089" spans="6:35" x14ac:dyDescent="0.25">
      <c r="AE1089" s="348"/>
      <c r="AF1089" s="348"/>
      <c r="AG1089" s="350"/>
      <c r="AH1089" s="349"/>
    </row>
    <row r="1090" spans="6:35" x14ac:dyDescent="0.2">
      <c r="F1090" s="352"/>
      <c r="G1090" s="352"/>
      <c r="H1090" s="352"/>
      <c r="I1090" s="352"/>
      <c r="AE1090" s="348"/>
      <c r="AF1090" s="348"/>
      <c r="AG1090" s="349"/>
      <c r="AH1090" s="349"/>
      <c r="AI1090" s="345"/>
    </row>
    <row r="1091" spans="6:35" x14ac:dyDescent="0.2">
      <c r="F1091" s="352"/>
      <c r="G1091" s="352"/>
      <c r="H1091" s="352"/>
      <c r="I1091" s="352"/>
      <c r="AE1091" s="348"/>
      <c r="AF1091" s="348"/>
      <c r="AG1091" s="349"/>
      <c r="AH1091" s="350"/>
      <c r="AI1091" s="345"/>
    </row>
    <row r="1092" spans="6:35" x14ac:dyDescent="0.2">
      <c r="F1092" s="352"/>
      <c r="G1092" s="352"/>
      <c r="H1092" s="352"/>
      <c r="I1092" s="352"/>
      <c r="AE1092" s="348"/>
      <c r="AF1092" s="348"/>
      <c r="AG1092" s="349"/>
      <c r="AH1092" s="349"/>
    </row>
    <row r="1093" spans="6:35" x14ac:dyDescent="0.2">
      <c r="F1093" s="348"/>
      <c r="G1093" s="348"/>
      <c r="H1093" s="352"/>
      <c r="I1093" s="352"/>
      <c r="AE1093" s="348"/>
      <c r="AF1093" s="348"/>
      <c r="AG1093" s="349"/>
      <c r="AH1093" s="350"/>
    </row>
    <row r="1094" spans="6:35" x14ac:dyDescent="0.2">
      <c r="F1094" s="352"/>
      <c r="G1094" s="352"/>
      <c r="H1094" s="352"/>
      <c r="I1094" s="352"/>
      <c r="AE1094" s="348"/>
      <c r="AF1094" s="348"/>
      <c r="AG1094" s="349"/>
      <c r="AH1094" s="350"/>
    </row>
    <row r="1095" spans="6:35" x14ac:dyDescent="0.25">
      <c r="F1095" s="348"/>
      <c r="G1095" s="348"/>
      <c r="H1095" s="348"/>
      <c r="I1095" s="348"/>
      <c r="AE1095" s="348"/>
      <c r="AF1095" s="348"/>
      <c r="AG1095" s="350"/>
      <c r="AH1095" s="349"/>
      <c r="AI1095" s="345"/>
    </row>
    <row r="1096" spans="6:35" x14ac:dyDescent="0.25">
      <c r="F1096" s="348"/>
      <c r="G1096" s="348"/>
      <c r="H1096" s="348"/>
      <c r="I1096" s="348"/>
      <c r="AE1096" s="348"/>
      <c r="AF1096" s="348"/>
      <c r="AG1096" s="349"/>
      <c r="AH1096" s="349"/>
    </row>
    <row r="1097" spans="6:35" x14ac:dyDescent="0.25">
      <c r="F1097" s="348"/>
      <c r="G1097" s="348"/>
      <c r="H1097" s="350"/>
      <c r="I1097" s="350"/>
      <c r="AE1097" s="348"/>
      <c r="AF1097" s="348"/>
      <c r="AG1097" s="350"/>
      <c r="AH1097" s="349"/>
    </row>
    <row r="1098" spans="6:35" x14ac:dyDescent="0.25">
      <c r="F1098" s="348"/>
      <c r="G1098" s="348"/>
      <c r="H1098" s="350"/>
      <c r="I1098" s="350"/>
      <c r="AE1098" s="348"/>
      <c r="AF1098" s="348"/>
      <c r="AG1098" s="350"/>
      <c r="AH1098" s="349"/>
    </row>
    <row r="1099" spans="6:35" x14ac:dyDescent="0.25">
      <c r="F1099" s="348"/>
      <c r="G1099" s="348"/>
      <c r="H1099" s="349"/>
      <c r="I1099" s="350"/>
      <c r="AE1099" s="348"/>
      <c r="AF1099" s="348"/>
      <c r="AG1099" s="349"/>
      <c r="AH1099" s="349"/>
      <c r="AI1099" s="345"/>
    </row>
    <row r="1100" spans="6:35" x14ac:dyDescent="0.25">
      <c r="F1100" s="348"/>
      <c r="G1100" s="348"/>
      <c r="H1100" s="349"/>
      <c r="I1100" s="350"/>
      <c r="AE1100" s="348"/>
      <c r="AF1100" s="348"/>
      <c r="AG1100" s="349"/>
      <c r="AH1100" s="350"/>
      <c r="AI1100" s="345"/>
    </row>
    <row r="1101" spans="6:35" x14ac:dyDescent="0.25">
      <c r="F1101" s="348"/>
      <c r="G1101" s="348"/>
      <c r="H1101" s="350"/>
      <c r="I1101" s="349"/>
      <c r="AE1101" s="348"/>
      <c r="AF1101" s="348"/>
      <c r="AG1101" s="349"/>
      <c r="AH1101" s="350"/>
    </row>
    <row r="1102" spans="6:35" x14ac:dyDescent="0.25">
      <c r="F1102" s="348"/>
      <c r="G1102" s="348"/>
      <c r="H1102" s="350"/>
      <c r="I1102" s="349"/>
      <c r="AE1102" s="348"/>
      <c r="AF1102" s="348"/>
      <c r="AG1102" s="349"/>
      <c r="AH1102" s="349"/>
    </row>
    <row r="1103" spans="6:35" x14ac:dyDescent="0.25">
      <c r="F1103" s="348"/>
      <c r="G1103" s="348"/>
      <c r="H1103" s="349"/>
      <c r="I1103" s="349"/>
      <c r="AE1103" s="348"/>
      <c r="AF1103" s="348"/>
      <c r="AG1103" s="349"/>
      <c r="AH1103" s="349"/>
      <c r="AI1103" s="345"/>
    </row>
    <row r="1104" spans="6:35" x14ac:dyDescent="0.25">
      <c r="F1104" s="348"/>
      <c r="G1104" s="348"/>
      <c r="H1104" s="350"/>
      <c r="I1104" s="349"/>
      <c r="J1104" s="345"/>
      <c r="AE1104" s="348"/>
      <c r="AF1104" s="348"/>
      <c r="AG1104" s="349"/>
      <c r="AH1104" s="349"/>
    </row>
    <row r="1105" spans="6:34" x14ac:dyDescent="0.25">
      <c r="F1105" s="348"/>
      <c r="G1105" s="348"/>
      <c r="H1105" s="349"/>
      <c r="I1105" s="349"/>
      <c r="AE1105" s="348"/>
      <c r="AF1105" s="348"/>
      <c r="AG1105" s="350"/>
      <c r="AH1105" s="349"/>
    </row>
    <row r="1106" spans="6:34" x14ac:dyDescent="0.25">
      <c r="F1106" s="348"/>
      <c r="G1106" s="348"/>
      <c r="H1106" s="350"/>
      <c r="I1106" s="349"/>
      <c r="AE1106" s="348"/>
      <c r="AF1106" s="348"/>
      <c r="AG1106" s="349"/>
      <c r="AH1106" s="349"/>
    </row>
    <row r="1107" spans="6:34" x14ac:dyDescent="0.25">
      <c r="AE1107" s="348"/>
      <c r="AF1107" s="348"/>
      <c r="AG1107" s="350"/>
      <c r="AH1107" s="349"/>
    </row>
    <row r="1110" spans="6:34" x14ac:dyDescent="0.2">
      <c r="AE1110" s="352"/>
      <c r="AF1110" s="352"/>
      <c r="AG1110" s="352"/>
      <c r="AH1110" s="352"/>
    </row>
    <row r="1111" spans="6:34" x14ac:dyDescent="0.2">
      <c r="AE1111" s="352"/>
      <c r="AF1111" s="352"/>
      <c r="AG1111" s="352"/>
      <c r="AH1111" s="352"/>
    </row>
    <row r="1112" spans="6:34" x14ac:dyDescent="0.2">
      <c r="AE1112" s="352"/>
      <c r="AF1112" s="352"/>
      <c r="AG1112" s="352"/>
      <c r="AH1112" s="352"/>
    </row>
    <row r="1113" spans="6:34" x14ac:dyDescent="0.2">
      <c r="AE1113" s="348"/>
      <c r="AF1113" s="348"/>
      <c r="AG1113" s="352"/>
      <c r="AH1113" s="352"/>
    </row>
    <row r="1114" spans="6:34" x14ac:dyDescent="0.2">
      <c r="AE1114" s="352"/>
      <c r="AF1114" s="352"/>
      <c r="AG1114" s="352"/>
      <c r="AH1114" s="352"/>
    </row>
    <row r="1115" spans="6:34" x14ac:dyDescent="0.25">
      <c r="AE1115" s="348"/>
      <c r="AF1115" s="348"/>
      <c r="AG1115" s="348"/>
      <c r="AH1115" s="348"/>
    </row>
    <row r="1116" spans="6:34" x14ac:dyDescent="0.25">
      <c r="AE1116" s="348"/>
      <c r="AF1116" s="348"/>
      <c r="AG1116" s="348"/>
      <c r="AH1116" s="348"/>
    </row>
    <row r="1117" spans="6:34" x14ac:dyDescent="0.25">
      <c r="AE1117" s="348"/>
      <c r="AF1117" s="348"/>
      <c r="AG1117" s="350"/>
      <c r="AH1117" s="350"/>
    </row>
    <row r="1118" spans="6:34" x14ac:dyDescent="0.25">
      <c r="AE1118" s="348"/>
      <c r="AF1118" s="348"/>
      <c r="AG1118" s="350"/>
      <c r="AH1118" s="350"/>
    </row>
    <row r="1119" spans="6:34" x14ac:dyDescent="0.25">
      <c r="AE1119" s="348"/>
      <c r="AF1119" s="348"/>
      <c r="AG1119" s="350"/>
      <c r="AH1119" s="349"/>
    </row>
    <row r="1120" spans="6:34" x14ac:dyDescent="0.25">
      <c r="AE1120" s="348"/>
      <c r="AF1120" s="348"/>
      <c r="AG1120" s="349"/>
      <c r="AH1120" s="350"/>
    </row>
    <row r="1121" spans="31:35" x14ac:dyDescent="0.25">
      <c r="AE1121" s="348"/>
      <c r="AF1121" s="348"/>
      <c r="AG1121" s="349"/>
      <c r="AH1121" s="350"/>
    </row>
    <row r="1122" spans="31:35" x14ac:dyDescent="0.25">
      <c r="AE1122" s="348"/>
      <c r="AF1122" s="348"/>
      <c r="AG1122" s="350"/>
      <c r="AH1122" s="349"/>
    </row>
    <row r="1123" spans="31:35" x14ac:dyDescent="0.25">
      <c r="AE1123" s="348"/>
      <c r="AF1123" s="348"/>
      <c r="AG1123" s="350"/>
      <c r="AH1123" s="349"/>
    </row>
    <row r="1124" spans="31:35" x14ac:dyDescent="0.25">
      <c r="AE1124" s="348"/>
      <c r="AF1124" s="348"/>
      <c r="AG1124" s="349"/>
      <c r="AH1124" s="349"/>
    </row>
    <row r="1125" spans="31:35" x14ac:dyDescent="0.25">
      <c r="AE1125" s="348"/>
      <c r="AF1125" s="348"/>
      <c r="AG1125" s="350"/>
      <c r="AH1125" s="349"/>
      <c r="AI1125" s="345"/>
    </row>
    <row r="1126" spans="31:35" x14ac:dyDescent="0.25">
      <c r="AE1126" s="348"/>
      <c r="AF1126" s="348"/>
      <c r="AG1126" s="349"/>
      <c r="AH1126" s="349"/>
    </row>
    <row r="1127" spans="31:35" x14ac:dyDescent="0.25">
      <c r="AE1127" s="348"/>
      <c r="AF1127" s="348"/>
      <c r="AG1127" s="350"/>
      <c r="AH1127" s="349"/>
    </row>
    <row r="1130" spans="31:35" x14ac:dyDescent="0.2">
      <c r="AE1130" s="352"/>
      <c r="AF1130" s="352"/>
      <c r="AG1130" s="352"/>
      <c r="AH1130" s="352"/>
    </row>
    <row r="1131" spans="31:35" x14ac:dyDescent="0.2">
      <c r="AE1131" s="352"/>
      <c r="AF1131" s="352"/>
      <c r="AG1131" s="352"/>
      <c r="AH1131" s="352"/>
    </row>
    <row r="1132" spans="31:35" x14ac:dyDescent="0.2">
      <c r="AE1132" s="352"/>
      <c r="AF1132" s="352"/>
      <c r="AG1132" s="352"/>
      <c r="AH1132" s="352"/>
    </row>
    <row r="1133" spans="31:35" x14ac:dyDescent="0.2">
      <c r="AE1133" s="348"/>
      <c r="AF1133" s="348"/>
      <c r="AG1133" s="352"/>
      <c r="AH1133" s="352"/>
    </row>
    <row r="1134" spans="31:35" x14ac:dyDescent="0.2">
      <c r="AE1134" s="352"/>
      <c r="AF1134" s="352"/>
      <c r="AG1134" s="352"/>
      <c r="AH1134" s="352"/>
    </row>
    <row r="1135" spans="31:35" x14ac:dyDescent="0.25">
      <c r="AE1135" s="348"/>
      <c r="AF1135" s="348"/>
      <c r="AG1135" s="348"/>
      <c r="AH1135" s="348"/>
    </row>
    <row r="1136" spans="31:35" x14ac:dyDescent="0.25">
      <c r="AE1136" s="348"/>
      <c r="AF1136" s="348"/>
      <c r="AG1136" s="348"/>
      <c r="AH1136" s="348"/>
    </row>
    <row r="1137" spans="31:35" x14ac:dyDescent="0.25">
      <c r="AE1137" s="348"/>
      <c r="AF1137" s="348"/>
      <c r="AG1137" s="350"/>
      <c r="AH1137" s="350"/>
    </row>
    <row r="1138" spans="31:35" x14ac:dyDescent="0.25">
      <c r="AE1138" s="348"/>
      <c r="AF1138" s="348"/>
      <c r="AG1138" s="350"/>
      <c r="AH1138" s="350"/>
    </row>
    <row r="1139" spans="31:35" x14ac:dyDescent="0.25">
      <c r="AE1139" s="348"/>
      <c r="AF1139" s="348"/>
      <c r="AG1139" s="349"/>
      <c r="AH1139" s="350"/>
    </row>
    <row r="1140" spans="31:35" x14ac:dyDescent="0.25">
      <c r="AE1140" s="348"/>
      <c r="AF1140" s="348"/>
      <c r="AG1140" s="349"/>
      <c r="AH1140" s="350"/>
    </row>
    <row r="1141" spans="31:35" x14ac:dyDescent="0.25">
      <c r="AE1141" s="348"/>
      <c r="AF1141" s="348"/>
      <c r="AG1141" s="350"/>
      <c r="AH1141" s="349"/>
    </row>
    <row r="1142" spans="31:35" x14ac:dyDescent="0.25">
      <c r="AE1142" s="348"/>
      <c r="AF1142" s="348"/>
      <c r="AG1142" s="350"/>
      <c r="AH1142" s="349"/>
    </row>
    <row r="1143" spans="31:35" x14ac:dyDescent="0.25">
      <c r="AE1143" s="348"/>
      <c r="AF1143" s="348"/>
      <c r="AG1143" s="349"/>
      <c r="AH1143" s="349"/>
    </row>
    <row r="1144" spans="31:35" x14ac:dyDescent="0.25">
      <c r="AE1144" s="348"/>
      <c r="AF1144" s="348"/>
      <c r="AG1144" s="350"/>
      <c r="AH1144" s="349"/>
      <c r="AI1144" s="345"/>
    </row>
    <row r="1145" spans="31:35" x14ac:dyDescent="0.25">
      <c r="AE1145" s="348"/>
      <c r="AF1145" s="348"/>
      <c r="AG1145" s="349"/>
      <c r="AH1145" s="349"/>
    </row>
    <row r="1146" spans="31:35" x14ac:dyDescent="0.25">
      <c r="AE1146" s="348"/>
      <c r="AF1146" s="348"/>
      <c r="AG1146" s="350"/>
      <c r="AH1146" s="34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FOREX</vt:lpstr>
      <vt:lpstr>ББ</vt:lpstr>
      <vt:lpstr>ОПУ</vt:lpstr>
      <vt:lpstr>ИК</vt:lpstr>
      <vt:lpstr>ДДС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Юсупов Фархад Рахимович</dc:creator>
  <cp:lastModifiedBy>Торгеева Гулим Рахимжановна</cp:lastModifiedBy>
  <dcterms:created xsi:type="dcterms:W3CDTF">2015-06-05T18:19:34Z</dcterms:created>
  <dcterms:modified xsi:type="dcterms:W3CDTF">2025-05-14T12:27:58Z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1-bc88714345d2_Enabled">
    <vt:lpwstr>true</vt:lpwstr>
  </property>
  <property fmtid="{D5CDD505-2E9C-101B-9397-08002B2CF9AE}" pid="3" name="MSIP_Label_defa4170-0d19-0005-0001-bc88714345d2_SetDate">
    <vt:lpwstr>2024-04-15T12:21:46Z</vt:lpwstr>
  </property>
  <property fmtid="{D5CDD505-2E9C-101B-9397-08002B2CF9AE}" pid="4" name="MSIP_Label_defa4170-0d19-0005-0001-bc88714345d2_Method">
    <vt:lpwstr>Standard</vt:lpwstr>
  </property>
  <property fmtid="{D5CDD505-2E9C-101B-9397-08002B2CF9AE}" pid="5" name="MSIP_Label_defa4170-0d19-0005-0001-bc88714345d2_Name">
    <vt:lpwstr>defa4170-0d19-0005-0001-bc88714345d2</vt:lpwstr>
  </property>
  <property fmtid="{D5CDD505-2E9C-101B-9397-08002B2CF9AE}" pid="6" name="MSIP_Label_defa4170-0d19-0005-0001-bc88714345d2_SiteId">
    <vt:lpwstr>7470e6aa-7ba3-459b-b601-e987fc0a153a</vt:lpwstr>
  </property>
  <property fmtid="{D5CDD505-2E9C-101B-9397-08002B2CF9AE}" pid="7" name="MSIP_Label_defa4170-0d19-0005-0001-bc88714345d2_ActionId">
    <vt:lpwstr>cb052c01-5bc1-46d1-9287-977a57f33757</vt:lpwstr>
  </property>
  <property fmtid="{D5CDD505-2E9C-101B-9397-08002B2CF9AE}" pid="8" name="MSIP_Label_defa4170-0d19-0005-0001-bc88714345d2_ContentBits">
    <vt:lpwstr>0</vt:lpwstr>
  </property>
</Properties>
</file>