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M-FS01\Common$\FinDep\Планово экономический отдел\Report - КОНСОЛИДАЦИЯ\1 КОНСОЛИДАЦИЯ\Консолидация_2025\1 Квартал\"/>
    </mc:Choice>
  </mc:AlternateContent>
  <xr:revisionPtr revIDLastSave="0" documentId="13_ncr:1_{D073EC0E-C305-4086-844C-DF1003682C5E}" xr6:coauthVersionLast="47" xr6:coauthVersionMax="47" xr10:uidLastSave="{00000000-0000-0000-0000-000000000000}"/>
  <bookViews>
    <workbookView xWindow="-108" yWindow="-108" windowWidth="23256" windowHeight="12456" xr2:uid="{2DA37BE8-9DF6-452E-8F0C-DD25278817BE}"/>
  </bookViews>
  <sheets>
    <sheet name="1" sheetId="1" r:id="rId1"/>
    <sheet name="2" sheetId="2" r:id="rId2"/>
    <sheet name="3" sheetId="3" r:id="rId3"/>
    <sheet name="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4" i="4" l="1"/>
  <c r="P23" i="4"/>
  <c r="P22" i="4"/>
  <c r="P21" i="4"/>
  <c r="P20" i="4"/>
  <c r="P16" i="4"/>
  <c r="P13" i="4"/>
  <c r="P12" i="4"/>
  <c r="P11" i="4"/>
  <c r="P9" i="4"/>
  <c r="A3" i="4"/>
  <c r="F6" i="3"/>
  <c r="D6" i="3"/>
  <c r="B3" i="3"/>
  <c r="B3" i="2"/>
  <c r="F34" i="1"/>
  <c r="D34" i="1"/>
  <c r="N18" i="4" l="1"/>
  <c r="N26" i="4" s="1"/>
  <c r="J18" i="4"/>
  <c r="J26" i="4" s="1"/>
  <c r="H18" i="4"/>
  <c r="H26" i="4" s="1"/>
  <c r="F18" i="4"/>
  <c r="F26" i="4" s="1"/>
  <c r="D18" i="4"/>
  <c r="D26" i="4" s="1"/>
  <c r="B18" i="4"/>
  <c r="B26" i="4" s="1"/>
  <c r="P18" i="4"/>
  <c r="F51" i="3"/>
  <c r="D51" i="3"/>
  <c r="F42" i="3"/>
  <c r="F18" i="3"/>
  <c r="F31" i="3" s="1"/>
  <c r="F34" i="3" s="1"/>
  <c r="D18" i="3"/>
  <c r="I39" i="2"/>
  <c r="I36" i="2"/>
  <c r="I35" i="2"/>
  <c r="I33" i="2"/>
  <c r="I32" i="2"/>
  <c r="I31" i="2"/>
  <c r="I29" i="2"/>
  <c r="H28" i="2"/>
  <c r="I28" i="2" s="1"/>
  <c r="I27" i="2"/>
  <c r="I26" i="2"/>
  <c r="I25" i="2"/>
  <c r="I23" i="2"/>
  <c r="I22" i="2"/>
  <c r="I21" i="2"/>
  <c r="H20" i="2"/>
  <c r="H24" i="2" s="1"/>
  <c r="I19" i="2"/>
  <c r="I18" i="2"/>
  <c r="I17" i="2"/>
  <c r="I16" i="2"/>
  <c r="I15" i="2"/>
  <c r="I14" i="2"/>
  <c r="I13" i="2"/>
  <c r="I12" i="2"/>
  <c r="H11" i="2"/>
  <c r="F11" i="2"/>
  <c r="F20" i="2" s="1"/>
  <c r="I9" i="2"/>
  <c r="I8" i="2"/>
  <c r="D11" i="2"/>
  <c r="D20" i="2" s="1"/>
  <c r="D24" i="2" s="1"/>
  <c r="F45" i="1"/>
  <c r="D45" i="1"/>
  <c r="D39" i="1"/>
  <c r="F39" i="1"/>
  <c r="F24" i="1"/>
  <c r="D24" i="1"/>
  <c r="F13" i="1"/>
  <c r="D13" i="1"/>
  <c r="F52" i="3" l="1"/>
  <c r="F55" i="3" s="1"/>
  <c r="P26" i="4"/>
  <c r="L18" i="4"/>
  <c r="L26" i="4" s="1"/>
  <c r="D31" i="3"/>
  <c r="D42" i="3"/>
  <c r="I11" i="2"/>
  <c r="H37" i="2"/>
  <c r="H34" i="2" s="1"/>
  <c r="H30" i="2"/>
  <c r="D30" i="2"/>
  <c r="D37" i="2"/>
  <c r="F24" i="2"/>
  <c r="F30" i="2" s="1"/>
  <c r="I20" i="2"/>
  <c r="F47" i="1"/>
  <c r="D26" i="1"/>
  <c r="F26" i="1"/>
  <c r="D47" i="1"/>
  <c r="D34" i="3" l="1"/>
  <c r="F37" i="2"/>
  <c r="I30" i="2"/>
  <c r="I24" i="2"/>
  <c r="D52" i="3" l="1"/>
  <c r="D55" i="3" s="1"/>
  <c r="I34" i="2"/>
  <c r="I37" i="2"/>
</calcChain>
</file>

<file path=xl/sharedStrings.xml><?xml version="1.0" encoding="utf-8"?>
<sst xmlns="http://schemas.openxmlformats.org/spreadsheetml/2006/main" count="279" uniqueCount="213">
  <si>
    <t>-</t>
  </si>
  <si>
    <t>(в тысячах тенге)</t>
  </si>
  <si>
    <t>Приме-чания</t>
  </si>
  <si>
    <t>2024 год</t>
  </si>
  <si>
    <t>АКТИВЫ</t>
  </si>
  <si>
    <t>ДОЛГОСРОЧНЫЕ АКТИВЫ:</t>
  </si>
  <si>
    <t>a111</t>
  </si>
  <si>
    <t>Основные средства</t>
  </si>
  <si>
    <t>a112</t>
  </si>
  <si>
    <t>Нематериальные активы</t>
  </si>
  <si>
    <t>a113</t>
  </si>
  <si>
    <t>Авансы выданные</t>
  </si>
  <si>
    <t>a11</t>
  </si>
  <si>
    <t>Итого долгосрочные активы</t>
  </si>
  <si>
    <t xml:space="preserve">ТЕКУЩИЕ АКТИВЫ: </t>
  </si>
  <si>
    <t>a121</t>
  </si>
  <si>
    <t>Товарно-материальные запасы</t>
  </si>
  <si>
    <t>a122</t>
  </si>
  <si>
    <t>Торговая дебиторская задолженность</t>
  </si>
  <si>
    <t>a123</t>
  </si>
  <si>
    <t xml:space="preserve">Авансы выданные </t>
  </si>
  <si>
    <t>a125</t>
  </si>
  <si>
    <t>Предоплата по налогу на прибыль</t>
  </si>
  <si>
    <t>a126</t>
  </si>
  <si>
    <t>Предоплата по прочим налогам</t>
  </si>
  <si>
    <t>a127</t>
  </si>
  <si>
    <t>Прочие текущие активы</t>
  </si>
  <si>
    <t>a128</t>
  </si>
  <si>
    <t>Денежные средства и их эквиваленты</t>
  </si>
  <si>
    <t>a12</t>
  </si>
  <si>
    <t>Итого текущие активы</t>
  </si>
  <si>
    <t>a1</t>
  </si>
  <si>
    <t>ИТОГО АКТИВЫ</t>
  </si>
  <si>
    <t>КАПИТАЛ И ОБЯЗАТЕЛЬСТВА</t>
  </si>
  <si>
    <t>КАПИТАЛ:</t>
  </si>
  <si>
    <t>b111</t>
  </si>
  <si>
    <r>
      <t>Акционерный капитал</t>
    </r>
    <r>
      <rPr>
        <sz val="9"/>
        <color indexed="8"/>
        <rFont val="Times New Roman"/>
        <family val="1"/>
        <charset val="204"/>
      </rPr>
      <t xml:space="preserve"> </t>
    </r>
  </si>
  <si>
    <t>b118</t>
  </si>
  <si>
    <t>Резервы</t>
  </si>
  <si>
    <t>Прочие резервы</t>
  </si>
  <si>
    <t>b115</t>
  </si>
  <si>
    <t>Нераспределенная прибыль</t>
  </si>
  <si>
    <t xml:space="preserve"> </t>
  </si>
  <si>
    <t>b11</t>
  </si>
  <si>
    <t>ИТОГО КАПИТАЛ</t>
  </si>
  <si>
    <t>ДОЛГОСРОЧНЫЕ ОБЯЗАТЕЛЬСТВА:</t>
  </si>
  <si>
    <t>b123</t>
  </si>
  <si>
    <t>Отложенные налоговые обязательства</t>
  </si>
  <si>
    <t>ТЕКУЩИЕ ОБЯЗАТЕЛЬСТВА:</t>
  </si>
  <si>
    <t>b131</t>
  </si>
  <si>
    <t xml:space="preserve">Торговая кредиторская задолженность </t>
  </si>
  <si>
    <t>b134</t>
  </si>
  <si>
    <t xml:space="preserve">Налоги к уплате </t>
  </si>
  <si>
    <t>b135</t>
  </si>
  <si>
    <t xml:space="preserve">Прочая кредиторская задолженность и начисленные обязательства  </t>
  </si>
  <si>
    <t>Итого текущие обязательства</t>
  </si>
  <si>
    <t>b1</t>
  </si>
  <si>
    <t>ИТОГО КАПИТАЛ И ОБЯЗАТЕЛЬСТВА</t>
  </si>
  <si>
    <t>c11</t>
  </si>
  <si>
    <t>Балансовая стоимость 1 простой акции (тенге)</t>
  </si>
  <si>
    <t>c12</t>
  </si>
  <si>
    <t>Балансовая стоимость 1 привилегированной акции (тенге)</t>
  </si>
  <si>
    <t>___________________</t>
  </si>
  <si>
    <t>Вице-президент по экономике и финансам</t>
  </si>
  <si>
    <t>Главный бухгалтер</t>
  </si>
  <si>
    <t>аудит 2018 с бумажного отчета</t>
  </si>
  <si>
    <t>d111</t>
  </si>
  <si>
    <t>ВЫРУЧКА</t>
  </si>
  <si>
    <t>d112</t>
  </si>
  <si>
    <t>СЕБЕСТОИМОСТЬ РЕАЛИЗАЦИИ</t>
  </si>
  <si>
    <t>d113</t>
  </si>
  <si>
    <t>ВАЛОВАЯ ПРИБЫЛЬ</t>
  </si>
  <si>
    <t>d114</t>
  </si>
  <si>
    <t>Расходы по реализации</t>
  </si>
  <si>
    <t>d115</t>
  </si>
  <si>
    <t>Общие и административные расходы</t>
  </si>
  <si>
    <t>d116</t>
  </si>
  <si>
    <t>Расходы по финансированию</t>
  </si>
  <si>
    <t>d117</t>
  </si>
  <si>
    <t>Доходы от финансирования</t>
  </si>
  <si>
    <t>d118</t>
  </si>
  <si>
    <t xml:space="preserve">(Убыток)/доход от курсовой разницы  </t>
  </si>
  <si>
    <t>d119</t>
  </si>
  <si>
    <t>Прочие доходы/(расходы)</t>
  </si>
  <si>
    <t>d12</t>
  </si>
  <si>
    <t xml:space="preserve">ПРИБЫЛЬ ДО РАСХОДОВ ПО ПОДОХОДНОМУ НАЛОГУ  </t>
  </si>
  <si>
    <t>d13</t>
  </si>
  <si>
    <t>Расходы по подоходному налогу</t>
  </si>
  <si>
    <t>d14</t>
  </si>
  <si>
    <t>ПРИБЫЛЬ ЗА ГОД</t>
  </si>
  <si>
    <t>d15</t>
  </si>
  <si>
    <t>Курсовая разница от пересчета зарубежного подразделения</t>
  </si>
  <si>
    <t>d16</t>
  </si>
  <si>
    <t>ПРОЧИЙ СОВОКУПНЫЙ ДОХОД ЗА ГОД</t>
  </si>
  <si>
    <t>d17</t>
  </si>
  <si>
    <t>ВСЕГО СОВОКУПНЫЙ ДОХОД ЗА ГОД</t>
  </si>
  <si>
    <t>Прибыль относящаяся к:</t>
  </si>
  <si>
    <t>d18</t>
  </si>
  <si>
    <t>Акционерам материнской компании</t>
  </si>
  <si>
    <t>d19</t>
  </si>
  <si>
    <t>Доле меньшинства</t>
  </si>
  <si>
    <t>d2</t>
  </si>
  <si>
    <t>d21</t>
  </si>
  <si>
    <t xml:space="preserve">ПРИБЫЛЬ НА ПРОСТУЮ АКЦИЮ в расчете базовой и разводненной, в тенге </t>
  </si>
  <si>
    <t>Пак Л. В.</t>
  </si>
  <si>
    <t>Хан О. В.</t>
  </si>
  <si>
    <t>Примечания</t>
  </si>
  <si>
    <t>ОПЕРАЦИОННАЯ ДЕЯТЕЛЬНОСТЬ:</t>
  </si>
  <si>
    <t>e111</t>
  </si>
  <si>
    <t>Прибыль до налогообложения</t>
  </si>
  <si>
    <t>Корректировки на:</t>
  </si>
  <si>
    <t>e112</t>
  </si>
  <si>
    <t>Износ и амортизацию</t>
  </si>
  <si>
    <t>e114</t>
  </si>
  <si>
    <t>e113</t>
  </si>
  <si>
    <t xml:space="preserve">Расходы по финансированию </t>
  </si>
  <si>
    <t>e135</t>
  </si>
  <si>
    <t>(Восстановление)/начисление резерва по сомнительной задолженности</t>
  </si>
  <si>
    <t>e117</t>
  </si>
  <si>
    <t>Востановление резерва по неликвидным и устаревшим товарно материальным запасам</t>
  </si>
  <si>
    <t>e119</t>
  </si>
  <si>
    <t>Доход от выбытия основных средств и нематериальных активов</t>
  </si>
  <si>
    <t>e118</t>
  </si>
  <si>
    <t>Убыток от продажи дочерней компании</t>
  </si>
  <si>
    <t>e121</t>
  </si>
  <si>
    <t xml:space="preserve">Доход от курсовой разницы </t>
  </si>
  <si>
    <t>Движение денежных средств от операционной деятельности до изменений в оборотном капитале</t>
  </si>
  <si>
    <t>e122</t>
  </si>
  <si>
    <t>Уменьшение/(увеличение) товарно-материальных запасов</t>
  </si>
  <si>
    <t>e123</t>
  </si>
  <si>
    <t>Уменьшение/(увеличение) торговой дебиторской задолженности</t>
  </si>
  <si>
    <t>e124</t>
  </si>
  <si>
    <t xml:space="preserve">Уменьшение/(увеличение) авансов выданных </t>
  </si>
  <si>
    <t>e125</t>
  </si>
  <si>
    <t>Уменьшение/(увеличение) предоплаты по налогам</t>
  </si>
  <si>
    <t>e126</t>
  </si>
  <si>
    <t>Уменьшение/(увеличение) прочих текущих активов</t>
  </si>
  <si>
    <t>e138</t>
  </si>
  <si>
    <t>Уменьшение/(увеличение) прочей долгосрочной дебиторской задолженности</t>
  </si>
  <si>
    <t>e127</t>
  </si>
  <si>
    <t>Увеличение /(уменьшение) торговой кредиторской задолженности</t>
  </si>
  <si>
    <t>e128</t>
  </si>
  <si>
    <t>Увеличение /(уменьшение) налогов к уплате</t>
  </si>
  <si>
    <t>Увеличение /(уменьшение) КПН к уплате</t>
  </si>
  <si>
    <t>e129</t>
  </si>
  <si>
    <t xml:space="preserve">Увеличение /(уменьшение) прочей кредиторской задолженности и начисленных обязательств </t>
  </si>
  <si>
    <t>Денежные средства от операционной деятельности</t>
  </si>
  <si>
    <t>e131</t>
  </si>
  <si>
    <t xml:space="preserve">      Проценты выплаченные</t>
  </si>
  <si>
    <t>e132</t>
  </si>
  <si>
    <t xml:space="preserve">      Уплаченный подоходный налог</t>
  </si>
  <si>
    <t>Чистые денежные средства, полученные от операционной деятельности</t>
  </si>
  <si>
    <t>ИНВЕСТИЦИОННАЯ ДЕЯТЕЛЬНОСТЬ:</t>
  </si>
  <si>
    <t>e211</t>
  </si>
  <si>
    <t>Приобретение основных средств и нематериальных активов</t>
  </si>
  <si>
    <t>e212</t>
  </si>
  <si>
    <t>Поступление от выбытия основных средств и  нематериальных активов</t>
  </si>
  <si>
    <t>e215</t>
  </si>
  <si>
    <t>Поступление от продажи дочерней компании</t>
  </si>
  <si>
    <t>e213</t>
  </si>
  <si>
    <t>Приобретение финансовых активов</t>
  </si>
  <si>
    <t>Реализация финансовых активов</t>
  </si>
  <si>
    <t>e216</t>
  </si>
  <si>
    <t>Выдача займа связанным сторонам</t>
  </si>
  <si>
    <t>Чистые денежные средства, использованные в инвестиционной деятельности</t>
  </si>
  <si>
    <t>ФИНАНСОВАЯ ДЕЯТЕЛЬНОСТЬ:</t>
  </si>
  <si>
    <t>e311</t>
  </si>
  <si>
    <t>Погашение заемных средств</t>
  </si>
  <si>
    <t>e316</t>
  </si>
  <si>
    <t>Заемные средства полученные</t>
  </si>
  <si>
    <t>e312</t>
  </si>
  <si>
    <t>Выплата дивидендов</t>
  </si>
  <si>
    <t>e313</t>
  </si>
  <si>
    <t xml:space="preserve">Прочие поступления </t>
  </si>
  <si>
    <t>e315</t>
  </si>
  <si>
    <t>Прочие выплаты</t>
  </si>
  <si>
    <t>e317</t>
  </si>
  <si>
    <t>Распределение акционерам</t>
  </si>
  <si>
    <t>e318</t>
  </si>
  <si>
    <t>Возврат выданных займов акционерам</t>
  </si>
  <si>
    <t>Чистые денежные средства, полученные от финансовой деятельности</t>
  </si>
  <si>
    <t>ЧИСТОЕ УВЕЛИЧЕНИЕ ДЕНЕЖНЫХ СРЕДСТВ И ИХ ЭКВИВАЛЕНТОВ</t>
  </si>
  <si>
    <t>e5</t>
  </si>
  <si>
    <t>ДЕНЕЖНЫЕ СРЕДСТВА И ИХ ЭКВИВАЛЕНТЫ, начало года</t>
  </si>
  <si>
    <t>e6</t>
  </si>
  <si>
    <t>Влияние изменений курса иностранной валюты на остатки денежных средств в иностранной валюте</t>
  </si>
  <si>
    <t>e7</t>
  </si>
  <si>
    <t>ДЕНЕЖНЫЕ СРЕДСТВА И ИХ ЭКВИВАЛЕНТЫ, конец года</t>
  </si>
  <si>
    <t>Акционерный капитал</t>
  </si>
  <si>
    <t>Прив. акции</t>
  </si>
  <si>
    <t>Резерв курсовых разниц</t>
  </si>
  <si>
    <t xml:space="preserve"> Нераспреде-ленная прибыль  </t>
  </si>
  <si>
    <t xml:space="preserve">Собственный капитал, относящийся к акционерам материнской компании </t>
  </si>
  <si>
    <t xml:space="preserve">Доля мень-шинства </t>
  </si>
  <si>
    <t>Всего собственный капитал</t>
  </si>
  <si>
    <t>Чистая прибыль</t>
  </si>
  <si>
    <t>Выпуск привелегированных акций</t>
  </si>
  <si>
    <t>Чистый эффект от операций с акционерами</t>
  </si>
  <si>
    <t>Прочий совокупный доход</t>
  </si>
  <si>
    <t>Выбытие дочерних компаний</t>
  </si>
  <si>
    <t>Дивиденды</t>
  </si>
  <si>
    <t>АО «ASTEL» (АСТЕЛ)</t>
  </si>
  <si>
    <t>ОТДЕЛЬНЫЙ ОТЧЕТ О ФИНАНСОВОМ ПОЛОЖЕНИИ</t>
  </si>
  <si>
    <t>ПО СОСТОЯНИЮ НА 31 МАРТА 2025 г.</t>
  </si>
  <si>
    <t>2025 год</t>
  </si>
  <si>
    <t>ОТДЕЛЬНЫЙ ОТЧЕТ О СОВОКУПНОМ ДОХОДЕ</t>
  </si>
  <si>
    <t>3 месяца 2025 г.</t>
  </si>
  <si>
    <t>3 месяца 2024 г.</t>
  </si>
  <si>
    <t>Сальдо на 1 января 2024 г.</t>
  </si>
  <si>
    <t xml:space="preserve">Сальдо на 31 декабря 2024 г. </t>
  </si>
  <si>
    <t>Сальдо на 31 марта 2025 г.</t>
  </si>
  <si>
    <t>ОТДЕЛЬНЫЙ ОТЧЕТ О ДВИЖЕНИИ ДЕНЕЖНЫХ СРЕДСТВ</t>
  </si>
  <si>
    <t>ОТДЕЛЬНЫЙ ОТЧЕТ ОБ ИЗМЕНЕНИЯХ В СОБСТВЕННОМ КАПИТАЛЕ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</si>
</sst>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р_._-;\-* #,##0_р_._-;_-* &quot;-&quot;??_р_._-;_-@_-"/>
    <numFmt numFmtId="165" formatCode="_(* #,##0_);_(* \(#,##0\);_(* &quot;-&quot;_);_(@_)"/>
    <numFmt numFmtId="166" formatCode="#,##0_);\(#,##0\)"/>
  </numFmts>
  <fonts count="27" x14ac:knownFonts="1"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i/>
      <sz val="10"/>
      <name val="Arial"/>
      <family val="2"/>
      <charset val="204"/>
    </font>
    <font>
      <b/>
      <i/>
      <sz val="8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8"/>
      <color theme="0"/>
      <name val="Arial Cyr"/>
      <charset val="204"/>
    </font>
    <font>
      <sz val="10"/>
      <color theme="0"/>
      <name val="Arial Cyr"/>
      <charset val="204"/>
    </font>
    <font>
      <b/>
      <sz val="10"/>
      <name val="Times New Roman"/>
      <family val="1"/>
      <charset val="204"/>
    </font>
    <font>
      <sz val="10"/>
      <color rgb="FFFF0000"/>
      <name val="Arial Cyr"/>
      <charset val="204"/>
    </font>
    <font>
      <b/>
      <i/>
      <sz val="10"/>
      <name val="Times New Roman"/>
      <family val="1"/>
      <charset val="204"/>
    </font>
    <font>
      <sz val="12"/>
      <name val="Times New Roman CYR"/>
    </font>
    <font>
      <i/>
      <sz val="12"/>
      <name val="Times New Roman CYR"/>
    </font>
    <font>
      <sz val="9.5"/>
      <name val="Times New Roman"/>
      <family val="1"/>
      <charset val="204"/>
    </font>
    <font>
      <sz val="12"/>
      <color indexed="10"/>
      <name val="Times New Roman CYR"/>
    </font>
    <font>
      <b/>
      <i/>
      <sz val="8"/>
      <name val="Times New Roman"/>
      <family val="1"/>
      <charset val="204"/>
    </font>
    <font>
      <sz val="10"/>
      <color indexed="10"/>
      <name val="Arial Cyr"/>
      <charset val="204"/>
    </font>
    <font>
      <sz val="10"/>
      <color rgb="FF0000CC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1" applyNumberFormat="1" applyFont="1"/>
    <xf numFmtId="43" fontId="3" fillId="0" borderId="0" xfId="1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164" fontId="8" fillId="0" borderId="0" xfId="1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164" fontId="8" fillId="0" borderId="0" xfId="1" applyNumberFormat="1" applyFont="1" applyAlignment="1">
      <alignment horizontal="center" vertical="top"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164" fontId="7" fillId="0" borderId="0" xfId="1" applyNumberFormat="1" applyFont="1" applyAlignment="1">
      <alignment horizontal="center" wrapText="1"/>
    </xf>
    <xf numFmtId="0" fontId="7" fillId="0" borderId="0" xfId="0" applyFont="1" applyAlignment="1">
      <alignment horizontal="left" wrapText="1" indent="1"/>
    </xf>
    <xf numFmtId="164" fontId="10" fillId="0" borderId="0" xfId="0" applyNumberFormat="1" applyFont="1" applyAlignment="1">
      <alignment horizontal="right" wrapText="1"/>
    </xf>
    <xf numFmtId="165" fontId="10" fillId="0" borderId="0" xfId="0" applyNumberFormat="1" applyFont="1" applyAlignment="1">
      <alignment horizontal="right" wrapText="1"/>
    </xf>
    <xf numFmtId="43" fontId="3" fillId="0" borderId="0" xfId="1" applyFont="1" applyBorder="1"/>
    <xf numFmtId="0" fontId="0" fillId="0" borderId="0" xfId="0" applyAlignment="1">
      <alignment horizontal="center"/>
    </xf>
    <xf numFmtId="164" fontId="10" fillId="0" borderId="1" xfId="1" applyNumberFormat="1" applyFont="1" applyBorder="1" applyAlignment="1">
      <alignment horizontal="right" wrapText="1"/>
    </xf>
    <xf numFmtId="165" fontId="10" fillId="0" borderId="1" xfId="1" applyNumberFormat="1" applyFont="1" applyBorder="1" applyAlignment="1">
      <alignment horizontal="right" wrapText="1"/>
    </xf>
    <xf numFmtId="164" fontId="10" fillId="0" borderId="0" xfId="1" applyNumberFormat="1" applyFont="1" applyBorder="1" applyAlignment="1">
      <alignment horizontal="right" wrapText="1"/>
    </xf>
    <xf numFmtId="165" fontId="10" fillId="0" borderId="0" xfId="1" applyNumberFormat="1" applyFont="1" applyBorder="1" applyAlignment="1">
      <alignment horizontal="right" wrapText="1"/>
    </xf>
    <xf numFmtId="164" fontId="10" fillId="0" borderId="2" xfId="1" applyNumberFormat="1" applyFont="1" applyBorder="1" applyAlignment="1">
      <alignment horizontal="right" wrapText="1"/>
    </xf>
    <xf numFmtId="165" fontId="10" fillId="0" borderId="2" xfId="1" applyNumberFormat="1" applyFont="1" applyBorder="1" applyAlignment="1">
      <alignment horizontal="right" wrapText="1"/>
    </xf>
    <xf numFmtId="0" fontId="7" fillId="0" borderId="0" xfId="0" applyFont="1" applyAlignment="1">
      <alignment horizontal="left" wrapText="1" indent="2"/>
    </xf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43" fontId="13" fillId="0" borderId="0" xfId="1" applyFont="1"/>
    <xf numFmtId="0" fontId="14" fillId="0" borderId="0" xfId="0" applyFont="1"/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43" fontId="0" fillId="0" borderId="0" xfId="1" applyFont="1"/>
    <xf numFmtId="164" fontId="14" fillId="0" borderId="0" xfId="1" applyNumberFormat="1" applyFont="1"/>
    <xf numFmtId="164" fontId="15" fillId="0" borderId="0" xfId="1" applyNumberFormat="1" applyFont="1"/>
    <xf numFmtId="164" fontId="15" fillId="0" borderId="0" xfId="1" applyNumberFormat="1" applyFont="1" applyAlignment="1">
      <alignment wrapText="1"/>
    </xf>
    <xf numFmtId="0" fontId="17" fillId="0" borderId="0" xfId="0" applyFont="1"/>
    <xf numFmtId="0" fontId="17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8" fillId="0" borderId="0" xfId="0" applyFont="1"/>
    <xf numFmtId="0" fontId="10" fillId="0" borderId="0" xfId="0" applyFont="1" applyAlignment="1">
      <alignment wrapText="1"/>
    </xf>
    <xf numFmtId="165" fontId="18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 wrapText="1"/>
    </xf>
    <xf numFmtId="3" fontId="0" fillId="0" borderId="0" xfId="0" applyNumberFormat="1"/>
    <xf numFmtId="166" fontId="10" fillId="0" borderId="0" xfId="0" applyNumberFormat="1" applyFont="1" applyAlignment="1">
      <alignment horizontal="right" wrapText="1"/>
    </xf>
    <xf numFmtId="165" fontId="19" fillId="0" borderId="0" xfId="0" applyNumberFormat="1" applyFont="1" applyAlignment="1">
      <alignment horizontal="right"/>
    </xf>
    <xf numFmtId="165" fontId="10" fillId="0" borderId="3" xfId="0" applyNumberFormat="1" applyFont="1" applyBorder="1" applyAlignment="1">
      <alignment horizontal="right" wrapText="1"/>
    </xf>
    <xf numFmtId="165" fontId="18" fillId="0" borderId="3" xfId="0" applyNumberFormat="1" applyFont="1" applyBorder="1" applyAlignment="1">
      <alignment horizontal="right"/>
    </xf>
    <xf numFmtId="166" fontId="10" fillId="0" borderId="3" xfId="0" applyNumberFormat="1" applyFont="1" applyBorder="1" applyAlignment="1">
      <alignment horizontal="right" wrapText="1"/>
    </xf>
    <xf numFmtId="165" fontId="0" fillId="0" borderId="0" xfId="0" applyNumberFormat="1"/>
    <xf numFmtId="0" fontId="20" fillId="0" borderId="0" xfId="0" applyFont="1" applyAlignment="1">
      <alignment horizontal="left"/>
    </xf>
    <xf numFmtId="165" fontId="21" fillId="0" borderId="0" xfId="0" applyNumberFormat="1" applyFont="1" applyAlignment="1">
      <alignment horizontal="right"/>
    </xf>
    <xf numFmtId="165" fontId="21" fillId="0" borderId="0" xfId="1" applyNumberFormat="1" applyFont="1" applyBorder="1" applyAlignment="1">
      <alignment horizontal="right"/>
    </xf>
    <xf numFmtId="165" fontId="10" fillId="0" borderId="2" xfId="0" applyNumberFormat="1" applyFont="1" applyBorder="1" applyAlignment="1">
      <alignment horizontal="right" wrapText="1"/>
    </xf>
    <xf numFmtId="165" fontId="18" fillId="0" borderId="2" xfId="0" applyNumberFormat="1" applyFont="1" applyBorder="1" applyAlignment="1">
      <alignment horizontal="right"/>
    </xf>
    <xf numFmtId="166" fontId="10" fillId="0" borderId="2" xfId="0" applyNumberFormat="1" applyFont="1" applyBorder="1" applyAlignment="1">
      <alignment horizontal="right" wrapText="1"/>
    </xf>
    <xf numFmtId="166" fontId="0" fillId="0" borderId="0" xfId="0" applyNumberFormat="1"/>
    <xf numFmtId="165" fontId="10" fillId="0" borderId="1" xfId="0" applyNumberFormat="1" applyFont="1" applyBorder="1" applyAlignment="1">
      <alignment horizontal="right" wrapText="1"/>
    </xf>
    <xf numFmtId="165" fontId="18" fillId="0" borderId="1" xfId="0" applyNumberFormat="1" applyFont="1" applyBorder="1" applyAlignment="1">
      <alignment horizontal="right"/>
    </xf>
    <xf numFmtId="0" fontId="0" fillId="0" borderId="1" xfId="0" applyBorder="1"/>
    <xf numFmtId="166" fontId="10" fillId="0" borderId="1" xfId="0" applyNumberFormat="1" applyFont="1" applyBorder="1" applyAlignment="1">
      <alignment horizontal="right" wrapText="1"/>
    </xf>
    <xf numFmtId="165" fontId="10" fillId="0" borderId="0" xfId="0" applyNumberFormat="1" applyFont="1" applyAlignment="1">
      <alignment horizontal="center" wrapText="1"/>
    </xf>
    <xf numFmtId="165" fontId="18" fillId="0" borderId="0" xfId="0" applyNumberFormat="1" applyFont="1"/>
    <xf numFmtId="166" fontId="10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center"/>
    </xf>
    <xf numFmtId="0" fontId="0" fillId="0" borderId="4" xfId="0" applyBorder="1"/>
    <xf numFmtId="164" fontId="0" fillId="0" borderId="0" xfId="0" applyNumberFormat="1"/>
    <xf numFmtId="0" fontId="22" fillId="0" borderId="0" xfId="0" applyFont="1"/>
    <xf numFmtId="0" fontId="22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10" fillId="0" borderId="0" xfId="0" applyFont="1" applyAlignment="1">
      <alignment horizontal="left" wrapText="1" indent="2"/>
    </xf>
    <xf numFmtId="165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left" wrapText="1" indent="1"/>
    </xf>
    <xf numFmtId="0" fontId="10" fillId="0" borderId="0" xfId="0" applyFont="1" applyAlignment="1">
      <alignment horizontal="left" wrapText="1" indent="3"/>
    </xf>
    <xf numFmtId="165" fontId="7" fillId="0" borderId="5" xfId="0" applyNumberFormat="1" applyFont="1" applyBorder="1" applyAlignment="1">
      <alignment horizontal="right" wrapText="1"/>
    </xf>
    <xf numFmtId="165" fontId="10" fillId="0" borderId="6" xfId="0" applyNumberFormat="1" applyFont="1" applyBorder="1" applyAlignment="1">
      <alignment wrapText="1"/>
    </xf>
    <xf numFmtId="0" fontId="23" fillId="0" borderId="0" xfId="0" applyFont="1"/>
    <xf numFmtId="0" fontId="24" fillId="0" borderId="0" xfId="0" applyFont="1" applyAlignment="1">
      <alignment wrapText="1"/>
    </xf>
    <xf numFmtId="0" fontId="24" fillId="0" borderId="0" xfId="0" applyFont="1" applyAlignment="1">
      <alignment horizontal="center" wrapText="1"/>
    </xf>
    <xf numFmtId="165" fontId="24" fillId="0" borderId="7" xfId="0" applyNumberFormat="1" applyFont="1" applyBorder="1" applyAlignment="1">
      <alignment horizontal="right" wrapText="1"/>
    </xf>
    <xf numFmtId="165" fontId="10" fillId="0" borderId="7" xfId="0" applyNumberFormat="1" applyFont="1" applyBorder="1" applyAlignment="1">
      <alignment horizontal="right" wrapText="1"/>
    </xf>
    <xf numFmtId="0" fontId="15" fillId="0" borderId="0" xfId="0" applyFont="1" applyAlignment="1">
      <alignment horizontal="left" wrapText="1"/>
    </xf>
    <xf numFmtId="165" fontId="15" fillId="0" borderId="7" xfId="0" applyNumberFormat="1" applyFont="1" applyBorder="1" applyAlignment="1">
      <alignment horizontal="right" wrapText="1"/>
    </xf>
    <xf numFmtId="165" fontId="15" fillId="0" borderId="0" xfId="0" applyNumberFormat="1" applyFont="1" applyAlignment="1">
      <alignment horizontal="center"/>
    </xf>
    <xf numFmtId="165" fontId="10" fillId="0" borderId="8" xfId="0" applyNumberFormat="1" applyFont="1" applyBorder="1" applyAlignment="1">
      <alignment horizontal="right" wrapText="1"/>
    </xf>
    <xf numFmtId="164" fontId="16" fillId="0" borderId="0" xfId="1" applyNumberFormat="1" applyFont="1"/>
    <xf numFmtId="0" fontId="25" fillId="0" borderId="0" xfId="0" applyFont="1"/>
    <xf numFmtId="0" fontId="15" fillId="0" borderId="0" xfId="0" applyFont="1" applyAlignment="1">
      <alignment vertical="top" wrapText="1"/>
    </xf>
    <xf numFmtId="0" fontId="26" fillId="0" borderId="0" xfId="0" applyFont="1" applyAlignment="1">
      <alignment horizontal="center" vertical="top" wrapText="1"/>
    </xf>
    <xf numFmtId="0" fontId="10" fillId="0" borderId="0" xfId="0" applyFont="1" applyAlignment="1">
      <alignment vertical="center" wrapText="1"/>
    </xf>
    <xf numFmtId="43" fontId="10" fillId="0" borderId="0" xfId="1" applyFont="1" applyAlignment="1">
      <alignment horizontal="right" wrapText="1"/>
    </xf>
    <xf numFmtId="0" fontId="0" fillId="0" borderId="0" xfId="0" applyAlignment="1">
      <alignment vertical="center"/>
    </xf>
    <xf numFmtId="0" fontId="15" fillId="0" borderId="1" xfId="0" applyFont="1" applyBorder="1" applyAlignment="1">
      <alignment vertical="top" wrapText="1"/>
    </xf>
    <xf numFmtId="166" fontId="10" fillId="0" borderId="1" xfId="1" applyNumberFormat="1" applyFont="1" applyBorder="1" applyAlignment="1">
      <alignment horizontal="right" wrapText="1"/>
    </xf>
    <xf numFmtId="164" fontId="0" fillId="0" borderId="0" xfId="1" applyNumberFormat="1" applyFont="1" applyBorder="1"/>
    <xf numFmtId="164" fontId="25" fillId="0" borderId="0" xfId="1" applyNumberFormat="1" applyFont="1"/>
    <xf numFmtId="164" fontId="3" fillId="0" borderId="0" xfId="1" applyNumberFormat="1" applyFont="1" applyBorder="1"/>
    <xf numFmtId="164" fontId="3" fillId="0" borderId="0" xfId="1" applyNumberFormat="1" applyFont="1"/>
    <xf numFmtId="43" fontId="10" fillId="0" borderId="0" xfId="1" applyFont="1" applyBorder="1" applyAlignment="1">
      <alignment horizontal="right" wrapText="1"/>
    </xf>
    <xf numFmtId="164" fontId="10" fillId="0" borderId="0" xfId="1" applyNumberFormat="1" applyFont="1" applyAlignment="1">
      <alignment horizontal="right" wrapText="1"/>
    </xf>
    <xf numFmtId="43" fontId="10" fillId="0" borderId="1" xfId="1" applyFont="1" applyBorder="1" applyAlignment="1">
      <alignment horizontal="right" wrapText="1"/>
    </xf>
    <xf numFmtId="164" fontId="15" fillId="0" borderId="0" xfId="1" applyNumberFormat="1" applyFont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CDF10-38A9-4198-BF31-5AD414579B0B}">
  <dimension ref="A1:P58"/>
  <sheetViews>
    <sheetView tabSelected="1" workbookViewId="0">
      <selection activeCell="J11" sqref="J11"/>
    </sheetView>
  </sheetViews>
  <sheetFormatPr defaultRowHeight="12.75" x14ac:dyDescent="0.2"/>
  <cols>
    <col min="2" max="2" width="54.7109375" customWidth="1"/>
    <col min="3" max="3" width="5.85546875" style="26" customWidth="1"/>
    <col min="4" max="4" width="21.7109375" style="3" customWidth="1"/>
    <col min="5" max="5" width="2" customWidth="1"/>
    <col min="6" max="6" width="21.5703125" style="3" bestFit="1" customWidth="1"/>
    <col min="7" max="7" width="2.5703125" style="4" bestFit="1" customWidth="1"/>
    <col min="8" max="8" width="14" style="3" bestFit="1" customWidth="1"/>
    <col min="9" max="9" width="11.85546875" bestFit="1" customWidth="1"/>
    <col min="10" max="10" width="15.5703125" bestFit="1" customWidth="1"/>
    <col min="11" max="11" width="17.28515625" bestFit="1" customWidth="1"/>
    <col min="12" max="12" width="12.7109375" customWidth="1"/>
    <col min="13" max="13" width="13.7109375" customWidth="1"/>
    <col min="14" max="14" width="14.140625" customWidth="1"/>
  </cols>
  <sheetData>
    <row r="1" spans="1:16" x14ac:dyDescent="0.2">
      <c r="B1" s="1" t="s">
        <v>201</v>
      </c>
      <c r="C1" s="2"/>
    </row>
    <row r="2" spans="1:16" x14ac:dyDescent="0.2">
      <c r="B2" s="5" t="s">
        <v>202</v>
      </c>
      <c r="C2" s="6"/>
      <c r="L2" t="s">
        <v>0</v>
      </c>
    </row>
    <row r="3" spans="1:16" x14ac:dyDescent="0.2">
      <c r="B3" s="1" t="s">
        <v>203</v>
      </c>
      <c r="C3" s="2"/>
    </row>
    <row r="4" spans="1:16" x14ac:dyDescent="0.2">
      <c r="B4" s="7" t="s">
        <v>1</v>
      </c>
      <c r="C4" s="8"/>
    </row>
    <row r="5" spans="1:16" x14ac:dyDescent="0.2">
      <c r="B5" s="9"/>
      <c r="C5" s="10"/>
      <c r="I5" s="3"/>
      <c r="J5" s="3"/>
      <c r="K5" s="3"/>
      <c r="L5" s="3"/>
      <c r="M5" s="3"/>
      <c r="N5" s="3"/>
      <c r="O5" s="3"/>
      <c r="P5" s="3"/>
    </row>
    <row r="6" spans="1:16" ht="24" x14ac:dyDescent="0.2">
      <c r="B6" s="11"/>
      <c r="C6" s="12" t="s">
        <v>2</v>
      </c>
      <c r="D6" s="13" t="s">
        <v>204</v>
      </c>
      <c r="E6" s="14"/>
      <c r="F6" s="13" t="s">
        <v>3</v>
      </c>
      <c r="I6" s="3"/>
      <c r="J6" s="3"/>
      <c r="K6" s="3"/>
      <c r="L6" s="3"/>
      <c r="M6" s="3"/>
      <c r="N6" s="3"/>
      <c r="O6" s="3"/>
      <c r="P6" s="3"/>
    </row>
    <row r="7" spans="1:16" ht="15" x14ac:dyDescent="0.25">
      <c r="B7" s="15" t="s">
        <v>4</v>
      </c>
      <c r="C7" s="16"/>
      <c r="D7" s="17"/>
      <c r="E7" s="18"/>
      <c r="F7" s="17"/>
      <c r="I7" s="3"/>
      <c r="J7" s="3"/>
      <c r="K7" s="3"/>
      <c r="L7" s="3"/>
      <c r="M7" s="3"/>
      <c r="N7" s="3"/>
      <c r="O7" s="3"/>
      <c r="P7" s="3"/>
    </row>
    <row r="8" spans="1:16" ht="15" x14ac:dyDescent="0.25">
      <c r="B8" s="19" t="s">
        <v>5</v>
      </c>
      <c r="C8" s="20"/>
      <c r="D8" s="21"/>
      <c r="E8" s="18"/>
      <c r="F8" s="21"/>
      <c r="I8" s="3"/>
      <c r="J8" s="3"/>
      <c r="K8" s="3"/>
      <c r="L8" s="3"/>
      <c r="M8" s="3"/>
      <c r="N8" s="3"/>
      <c r="O8" s="3"/>
      <c r="P8" s="3"/>
    </row>
    <row r="9" spans="1:16" x14ac:dyDescent="0.2">
      <c r="A9" t="s">
        <v>6</v>
      </c>
      <c r="B9" s="22" t="s">
        <v>7</v>
      </c>
      <c r="C9" s="20">
        <v>3</v>
      </c>
      <c r="D9" s="23">
        <v>2906604</v>
      </c>
      <c r="E9" s="24"/>
      <c r="F9" s="24">
        <v>2948145</v>
      </c>
      <c r="I9" s="3"/>
      <c r="J9" s="3"/>
      <c r="K9" s="3"/>
      <c r="L9" s="3"/>
      <c r="M9" s="3"/>
      <c r="N9" s="3"/>
      <c r="O9" s="3"/>
      <c r="P9" s="3"/>
    </row>
    <row r="10" spans="1:16" x14ac:dyDescent="0.2">
      <c r="A10" t="s">
        <v>8</v>
      </c>
      <c r="B10" s="22" t="s">
        <v>9</v>
      </c>
      <c r="C10" s="20"/>
      <c r="D10" s="23">
        <v>166644</v>
      </c>
      <c r="E10" s="24"/>
      <c r="F10" s="24">
        <v>179182</v>
      </c>
      <c r="I10" s="3"/>
      <c r="J10" s="3"/>
      <c r="K10" s="3"/>
      <c r="L10" s="3"/>
      <c r="M10" s="3"/>
      <c r="N10" s="3"/>
      <c r="O10" s="3"/>
      <c r="P10" s="3"/>
    </row>
    <row r="11" spans="1:16" x14ac:dyDescent="0.2">
      <c r="A11" t="s">
        <v>10</v>
      </c>
      <c r="B11" s="22" t="s">
        <v>11</v>
      </c>
      <c r="C11" s="20"/>
      <c r="D11" s="23">
        <v>115632</v>
      </c>
      <c r="E11" s="24"/>
      <c r="F11" s="24">
        <v>63630</v>
      </c>
      <c r="G11" s="25"/>
      <c r="I11" s="3"/>
      <c r="J11" s="3"/>
      <c r="K11" s="3"/>
      <c r="L11" s="3"/>
      <c r="M11" s="3"/>
      <c r="N11" s="3"/>
      <c r="O11" s="3"/>
      <c r="P11" s="3"/>
    </row>
    <row r="12" spans="1:16" x14ac:dyDescent="0.2">
      <c r="B12" s="22"/>
      <c r="C12" s="20"/>
      <c r="D12" s="23"/>
      <c r="E12" s="24"/>
      <c r="F12" s="24"/>
      <c r="G12" s="25"/>
      <c r="I12" s="3"/>
      <c r="J12" s="3"/>
      <c r="K12" s="3"/>
      <c r="L12" s="3"/>
      <c r="M12" s="3"/>
      <c r="N12" s="3"/>
      <c r="O12" s="3"/>
      <c r="P12" s="3"/>
    </row>
    <row r="13" spans="1:16" ht="13.5" thickBot="1" x14ac:dyDescent="0.25">
      <c r="A13" t="s">
        <v>12</v>
      </c>
      <c r="B13" s="22" t="s">
        <v>13</v>
      </c>
      <c r="C13" s="20"/>
      <c r="D13" s="27">
        <f>SUM(D9:D11)</f>
        <v>3188880</v>
      </c>
      <c r="E13" s="28"/>
      <c r="F13" s="28">
        <f>SUM(F9:F11)</f>
        <v>3190957</v>
      </c>
      <c r="I13" s="3"/>
      <c r="J13" s="3"/>
      <c r="K13" s="3"/>
      <c r="L13" s="3"/>
      <c r="M13" s="3"/>
      <c r="N13" s="3"/>
      <c r="O13" s="3"/>
      <c r="P13" s="3"/>
    </row>
    <row r="14" spans="1:16" ht="13.5" thickTop="1" x14ac:dyDescent="0.2">
      <c r="B14" s="22"/>
      <c r="C14" s="20"/>
      <c r="D14" s="29"/>
      <c r="E14" s="30"/>
      <c r="F14" s="30"/>
      <c r="I14" s="3"/>
      <c r="J14" s="3"/>
      <c r="K14" s="3"/>
      <c r="L14" s="3"/>
      <c r="M14" s="3"/>
      <c r="N14" s="3"/>
      <c r="O14" s="3"/>
      <c r="P14" s="3"/>
    </row>
    <row r="15" spans="1:16" x14ac:dyDescent="0.2">
      <c r="B15" s="19" t="s">
        <v>14</v>
      </c>
      <c r="C15" s="20"/>
      <c r="D15" s="29"/>
      <c r="E15" s="30"/>
      <c r="F15" s="30"/>
      <c r="I15" s="3"/>
      <c r="J15" s="3"/>
      <c r="K15" s="3"/>
      <c r="L15" s="3"/>
      <c r="M15" s="3"/>
      <c r="N15" s="3"/>
      <c r="O15" s="3"/>
      <c r="P15" s="3"/>
    </row>
    <row r="16" spans="1:16" x14ac:dyDescent="0.2">
      <c r="A16" t="s">
        <v>15</v>
      </c>
      <c r="B16" s="22" t="s">
        <v>16</v>
      </c>
      <c r="C16" s="20"/>
      <c r="D16" s="23">
        <v>1058628</v>
      </c>
      <c r="E16" s="24"/>
      <c r="F16" s="24">
        <v>1086680</v>
      </c>
      <c r="I16" s="3"/>
      <c r="J16" s="3"/>
      <c r="K16" s="3"/>
      <c r="L16" s="3"/>
      <c r="M16" s="3"/>
      <c r="N16" s="3"/>
      <c r="O16" s="3"/>
      <c r="P16" s="3"/>
    </row>
    <row r="17" spans="1:16" x14ac:dyDescent="0.2">
      <c r="A17" t="s">
        <v>17</v>
      </c>
      <c r="B17" s="22" t="s">
        <v>18</v>
      </c>
      <c r="C17" s="20">
        <v>4</v>
      </c>
      <c r="D17" s="23">
        <v>2574127</v>
      </c>
      <c r="E17" s="24"/>
      <c r="F17" s="24">
        <v>3080247.4862099998</v>
      </c>
      <c r="I17" s="3"/>
      <c r="J17" s="3"/>
      <c r="K17" s="3"/>
      <c r="L17" s="3"/>
      <c r="M17" s="3"/>
      <c r="N17" s="3"/>
      <c r="O17" s="3"/>
      <c r="P17" s="3"/>
    </row>
    <row r="18" spans="1:16" x14ac:dyDescent="0.2">
      <c r="A18" t="s">
        <v>19</v>
      </c>
      <c r="B18" s="22" t="s">
        <v>20</v>
      </c>
      <c r="C18" s="20"/>
      <c r="D18" s="23">
        <v>225133</v>
      </c>
      <c r="E18" s="24"/>
      <c r="F18" s="24">
        <v>248093.51379</v>
      </c>
      <c r="I18" s="3"/>
      <c r="J18" s="3"/>
      <c r="K18" s="3"/>
      <c r="L18" s="3"/>
      <c r="M18" s="3"/>
      <c r="N18" s="3"/>
      <c r="O18" s="3"/>
      <c r="P18" s="3"/>
    </row>
    <row r="19" spans="1:16" x14ac:dyDescent="0.2">
      <c r="A19" t="s">
        <v>21</v>
      </c>
      <c r="B19" s="22" t="s">
        <v>22</v>
      </c>
      <c r="C19" s="20"/>
      <c r="D19" s="23">
        <v>288392</v>
      </c>
      <c r="E19" s="24"/>
      <c r="F19" s="24">
        <v>94042</v>
      </c>
      <c r="I19" s="3"/>
      <c r="J19" s="3"/>
      <c r="K19" s="3"/>
      <c r="L19" s="3"/>
      <c r="M19" s="3"/>
      <c r="N19" s="3"/>
      <c r="O19" s="3"/>
      <c r="P19" s="3"/>
    </row>
    <row r="20" spans="1:16" x14ac:dyDescent="0.2">
      <c r="A20" t="s">
        <v>23</v>
      </c>
      <c r="B20" s="22" t="s">
        <v>24</v>
      </c>
      <c r="C20" s="20"/>
      <c r="D20" s="23">
        <v>195766</v>
      </c>
      <c r="E20" s="24"/>
      <c r="F20" s="24">
        <v>0</v>
      </c>
      <c r="I20" s="3"/>
      <c r="J20" s="3"/>
      <c r="K20" s="3"/>
      <c r="L20" s="3"/>
      <c r="M20" s="3"/>
      <c r="N20" s="3"/>
      <c r="O20" s="3"/>
      <c r="P20" s="3"/>
    </row>
    <row r="21" spans="1:16" x14ac:dyDescent="0.2">
      <c r="A21" t="s">
        <v>25</v>
      </c>
      <c r="B21" s="22" t="s">
        <v>26</v>
      </c>
      <c r="C21" s="20">
        <v>5</v>
      </c>
      <c r="D21" s="23">
        <v>162056</v>
      </c>
      <c r="E21" s="24"/>
      <c r="F21" s="24">
        <v>202049</v>
      </c>
      <c r="I21" s="3"/>
      <c r="J21" s="3"/>
      <c r="K21" s="3"/>
      <c r="L21" s="3"/>
      <c r="M21" s="3"/>
      <c r="N21" s="3"/>
      <c r="O21" s="3"/>
      <c r="P21" s="3"/>
    </row>
    <row r="22" spans="1:16" x14ac:dyDescent="0.2">
      <c r="A22" t="s">
        <v>27</v>
      </c>
      <c r="B22" s="22" t="s">
        <v>28</v>
      </c>
      <c r="C22" s="20">
        <v>6</v>
      </c>
      <c r="D22" s="23">
        <v>4154771</v>
      </c>
      <c r="E22" s="24"/>
      <c r="F22" s="24">
        <v>2969277</v>
      </c>
      <c r="I22" s="3"/>
      <c r="J22" s="3"/>
      <c r="K22" s="3"/>
      <c r="L22" s="3"/>
      <c r="M22" s="3"/>
      <c r="N22" s="3"/>
      <c r="O22" s="3"/>
      <c r="P22" s="3"/>
    </row>
    <row r="23" spans="1:16" x14ac:dyDescent="0.2">
      <c r="B23" s="22"/>
      <c r="C23" s="20"/>
      <c r="D23" s="23"/>
      <c r="E23" s="24"/>
      <c r="F23" s="24"/>
      <c r="I23" s="3"/>
      <c r="J23" s="3"/>
      <c r="K23" s="3"/>
      <c r="L23" s="3"/>
      <c r="M23" s="3"/>
      <c r="N23" s="3"/>
      <c r="O23" s="3"/>
      <c r="P23" s="3"/>
    </row>
    <row r="24" spans="1:16" ht="13.5" thickBot="1" x14ac:dyDescent="0.25">
      <c r="A24" t="s">
        <v>29</v>
      </c>
      <c r="B24" s="22" t="s">
        <v>30</v>
      </c>
      <c r="C24" s="20"/>
      <c r="D24" s="31">
        <f>SUM(D16:D22)</f>
        <v>8658873</v>
      </c>
      <c r="E24" s="32"/>
      <c r="F24" s="32">
        <f>SUM(F16:F22)</f>
        <v>7680389</v>
      </c>
      <c r="I24" s="3"/>
      <c r="J24" s="3"/>
      <c r="K24" s="3"/>
      <c r="L24" s="3"/>
      <c r="M24" s="3"/>
      <c r="N24" s="3"/>
      <c r="O24" s="3"/>
      <c r="P24" s="3"/>
    </row>
    <row r="25" spans="1:16" ht="12.75" customHeight="1" x14ac:dyDescent="0.2">
      <c r="C25" s="20"/>
      <c r="D25" s="29"/>
      <c r="E25" s="30"/>
      <c r="F25" s="30"/>
      <c r="I25" s="3"/>
      <c r="J25" s="3"/>
      <c r="K25" s="3"/>
      <c r="L25" s="3"/>
      <c r="M25" s="3"/>
      <c r="N25" s="3"/>
      <c r="O25" s="3"/>
      <c r="P25" s="3"/>
    </row>
    <row r="26" spans="1:16" ht="13.5" customHeight="1" thickBot="1" x14ac:dyDescent="0.25">
      <c r="A26" t="s">
        <v>31</v>
      </c>
      <c r="B26" s="19" t="s">
        <v>32</v>
      </c>
      <c r="C26" s="20"/>
      <c r="D26" s="27">
        <f>D13+D24</f>
        <v>11847753</v>
      </c>
      <c r="E26" s="28"/>
      <c r="F26" s="28">
        <f>F13+F24</f>
        <v>10871346</v>
      </c>
      <c r="I26" s="3"/>
      <c r="J26" s="3"/>
      <c r="K26" s="3"/>
      <c r="L26" s="3"/>
      <c r="M26" s="3"/>
      <c r="N26" s="3"/>
      <c r="O26" s="3"/>
      <c r="P26" s="3"/>
    </row>
    <row r="27" spans="1:16" ht="13.5" thickTop="1" x14ac:dyDescent="0.2">
      <c r="B27" s="19"/>
      <c r="C27" s="20"/>
      <c r="D27" s="29"/>
      <c r="E27" s="30"/>
      <c r="F27" s="30"/>
      <c r="I27" s="3"/>
      <c r="J27" s="3"/>
      <c r="K27" s="3"/>
      <c r="L27" s="3"/>
      <c r="M27" s="3"/>
      <c r="N27" s="3"/>
      <c r="O27" s="3"/>
      <c r="P27" s="3"/>
    </row>
    <row r="28" spans="1:16" x14ac:dyDescent="0.2">
      <c r="B28" s="15" t="s">
        <v>33</v>
      </c>
      <c r="C28" s="16"/>
      <c r="D28" s="29"/>
      <c r="E28" s="30"/>
      <c r="F28" s="30"/>
      <c r="I28" s="3"/>
      <c r="J28" s="3"/>
      <c r="K28" s="3"/>
      <c r="L28" s="3"/>
      <c r="M28" s="3"/>
      <c r="N28" s="3"/>
      <c r="O28" s="3"/>
      <c r="P28" s="3"/>
    </row>
    <row r="29" spans="1:16" x14ac:dyDescent="0.2">
      <c r="B29" s="19" t="s">
        <v>34</v>
      </c>
      <c r="C29" s="20"/>
      <c r="D29" s="23"/>
      <c r="E29" s="24"/>
      <c r="F29" s="24"/>
      <c r="I29" s="3"/>
      <c r="J29" s="3"/>
      <c r="K29" s="3"/>
      <c r="L29" s="3"/>
      <c r="M29" s="3"/>
      <c r="N29" s="3"/>
      <c r="O29" s="3"/>
      <c r="P29" s="3"/>
    </row>
    <row r="30" spans="1:16" x14ac:dyDescent="0.2">
      <c r="A30" t="s">
        <v>35</v>
      </c>
      <c r="B30" s="22" t="s">
        <v>36</v>
      </c>
      <c r="C30" s="20">
        <v>7</v>
      </c>
      <c r="D30" s="23">
        <v>326474</v>
      </c>
      <c r="E30" s="24"/>
      <c r="F30" s="24">
        <v>326474</v>
      </c>
      <c r="I30" s="3"/>
      <c r="J30" s="3"/>
      <c r="K30" s="3"/>
      <c r="L30" s="3"/>
      <c r="M30" s="3"/>
      <c r="N30" s="3"/>
      <c r="O30" s="3"/>
      <c r="P30" s="3"/>
    </row>
    <row r="31" spans="1:16" x14ac:dyDescent="0.2">
      <c r="A31" t="s">
        <v>37</v>
      </c>
      <c r="B31" s="22" t="s">
        <v>38</v>
      </c>
      <c r="C31" s="20"/>
      <c r="D31" s="24">
        <v>11269</v>
      </c>
      <c r="E31" s="24"/>
      <c r="F31" s="24">
        <v>11269</v>
      </c>
      <c r="I31" s="3"/>
      <c r="J31" s="3"/>
      <c r="K31" s="3"/>
      <c r="L31" s="3"/>
      <c r="M31" s="3"/>
      <c r="N31" s="3"/>
      <c r="O31" s="3"/>
      <c r="P31" s="3"/>
    </row>
    <row r="32" spans="1:16" x14ac:dyDescent="0.2">
      <c r="A32" t="s">
        <v>40</v>
      </c>
      <c r="B32" s="34" t="s">
        <v>41</v>
      </c>
      <c r="C32" s="35"/>
      <c r="D32" s="23">
        <v>10425861</v>
      </c>
      <c r="E32" s="24"/>
      <c r="F32" s="24">
        <v>9490900</v>
      </c>
      <c r="G32" s="4" t="s">
        <v>42</v>
      </c>
      <c r="I32" s="3"/>
      <c r="J32" s="3"/>
      <c r="K32" s="3"/>
      <c r="L32" s="3"/>
      <c r="M32" s="3"/>
      <c r="N32" s="3"/>
      <c r="O32" s="3"/>
      <c r="P32" s="3"/>
    </row>
    <row r="33" spans="1:16" x14ac:dyDescent="0.2">
      <c r="B33" s="19"/>
      <c r="C33" s="20"/>
      <c r="D33" s="29"/>
      <c r="E33" s="30"/>
      <c r="F33" s="30"/>
      <c r="I33" s="3"/>
      <c r="J33" s="3"/>
      <c r="K33" s="3"/>
      <c r="L33" s="3"/>
      <c r="M33" s="3"/>
      <c r="N33" s="3"/>
      <c r="O33" s="3"/>
      <c r="P33" s="3"/>
    </row>
    <row r="34" spans="1:16" ht="13.5" thickBot="1" x14ac:dyDescent="0.25">
      <c r="A34" t="s">
        <v>43</v>
      </c>
      <c r="B34" s="19" t="s">
        <v>44</v>
      </c>
      <c r="C34" s="20"/>
      <c r="D34" s="31">
        <f>SUM(D30:D32)</f>
        <v>10763604</v>
      </c>
      <c r="E34" s="32"/>
      <c r="F34" s="31">
        <f>SUM(F30:F32)</f>
        <v>9828643</v>
      </c>
      <c r="I34" s="3"/>
      <c r="J34" s="3"/>
      <c r="K34" s="3"/>
      <c r="L34" s="3"/>
      <c r="M34" s="3"/>
      <c r="N34" s="3"/>
      <c r="O34" s="3"/>
      <c r="P34" s="3"/>
    </row>
    <row r="35" spans="1:16" x14ac:dyDescent="0.2">
      <c r="B35" s="19"/>
      <c r="C35" s="20"/>
      <c r="D35" s="29"/>
      <c r="E35" s="30"/>
      <c r="F35" s="30"/>
      <c r="I35" s="3"/>
      <c r="J35" s="3"/>
      <c r="K35" s="3"/>
      <c r="L35" s="3"/>
      <c r="M35" s="3"/>
      <c r="N35" s="3"/>
      <c r="O35" s="3"/>
      <c r="P35" s="3"/>
    </row>
    <row r="36" spans="1:16" x14ac:dyDescent="0.2">
      <c r="B36" s="19" t="s">
        <v>45</v>
      </c>
      <c r="C36" s="20"/>
      <c r="D36" s="29"/>
      <c r="E36" s="30"/>
      <c r="F36" s="30"/>
      <c r="I36" s="3"/>
      <c r="J36" s="3"/>
      <c r="K36" s="3"/>
      <c r="L36" s="3"/>
      <c r="M36" s="3"/>
      <c r="N36" s="3"/>
      <c r="O36" s="3"/>
      <c r="P36" s="3"/>
    </row>
    <row r="37" spans="1:16" x14ac:dyDescent="0.2">
      <c r="A37" t="s">
        <v>46</v>
      </c>
      <c r="B37" s="34" t="s">
        <v>47</v>
      </c>
      <c r="C37" s="35"/>
      <c r="D37" s="23">
        <v>276936</v>
      </c>
      <c r="E37" s="24"/>
      <c r="F37" s="24">
        <v>276936</v>
      </c>
      <c r="I37" s="3"/>
      <c r="J37" s="3"/>
      <c r="K37" s="3"/>
      <c r="L37" s="3"/>
      <c r="M37" s="3"/>
      <c r="N37" s="3"/>
      <c r="O37" s="3"/>
      <c r="P37" s="3"/>
    </row>
    <row r="38" spans="1:16" x14ac:dyDescent="0.2">
      <c r="B38" s="34"/>
      <c r="K38" s="3"/>
      <c r="L38" s="3"/>
    </row>
    <row r="39" spans="1:16" ht="13.5" thickBot="1" x14ac:dyDescent="0.25">
      <c r="B39" s="22"/>
      <c r="C39" s="20"/>
      <c r="D39" s="31">
        <f>SUM(D37:D37)</f>
        <v>276936</v>
      </c>
      <c r="E39" s="32"/>
      <c r="F39" s="32">
        <f>SUM(F37:F37)</f>
        <v>276936</v>
      </c>
      <c r="I39" s="3"/>
      <c r="J39" s="3"/>
      <c r="K39" s="3"/>
      <c r="L39" s="3"/>
      <c r="M39" s="3"/>
      <c r="N39" s="3"/>
      <c r="O39" s="3"/>
      <c r="P39" s="3"/>
    </row>
    <row r="40" spans="1:16" x14ac:dyDescent="0.2">
      <c r="B40" s="19" t="s">
        <v>48</v>
      </c>
      <c r="C40" s="20"/>
      <c r="D40" s="29"/>
      <c r="E40" s="30"/>
      <c r="F40" s="30"/>
      <c r="I40" s="3"/>
      <c r="J40" s="3"/>
      <c r="K40" s="3"/>
      <c r="L40" s="3"/>
      <c r="M40" s="3"/>
      <c r="N40" s="3"/>
      <c r="O40" s="3"/>
      <c r="P40" s="3"/>
    </row>
    <row r="41" spans="1:16" x14ac:dyDescent="0.2">
      <c r="A41" t="s">
        <v>49</v>
      </c>
      <c r="B41" s="33" t="s">
        <v>50</v>
      </c>
      <c r="C41" s="20">
        <v>8</v>
      </c>
      <c r="D41" s="23">
        <v>536559</v>
      </c>
      <c r="E41" s="24"/>
      <c r="F41" s="24">
        <v>412641</v>
      </c>
      <c r="I41" s="3"/>
      <c r="J41" s="3"/>
      <c r="K41" s="3"/>
      <c r="L41" s="3"/>
      <c r="M41" s="3"/>
      <c r="N41" s="3"/>
      <c r="O41" s="3"/>
      <c r="P41" s="3"/>
    </row>
    <row r="42" spans="1:16" x14ac:dyDescent="0.2">
      <c r="A42" t="s">
        <v>51</v>
      </c>
      <c r="B42" s="33" t="s">
        <v>52</v>
      </c>
      <c r="C42" s="20"/>
      <c r="D42" s="23">
        <v>78627</v>
      </c>
      <c r="E42" s="24"/>
      <c r="F42" s="24">
        <v>117845</v>
      </c>
      <c r="I42" s="3"/>
      <c r="J42" s="3"/>
      <c r="K42" s="3"/>
      <c r="L42" s="3"/>
      <c r="M42" s="3"/>
      <c r="N42" s="3"/>
      <c r="O42" s="3"/>
      <c r="P42" s="3"/>
    </row>
    <row r="43" spans="1:16" x14ac:dyDescent="0.2">
      <c r="A43" t="s">
        <v>53</v>
      </c>
      <c r="B43" s="33" t="s">
        <v>54</v>
      </c>
      <c r="C43" s="20">
        <v>9</v>
      </c>
      <c r="D43" s="23">
        <v>192027</v>
      </c>
      <c r="E43" s="24"/>
      <c r="F43" s="24">
        <v>235281</v>
      </c>
      <c r="I43" s="3"/>
      <c r="J43" s="3"/>
      <c r="K43" s="3"/>
      <c r="L43" s="3"/>
      <c r="M43" s="3"/>
      <c r="N43" s="3"/>
      <c r="O43" s="3"/>
      <c r="P43" s="3"/>
    </row>
    <row r="44" spans="1:16" x14ac:dyDescent="0.2">
      <c r="B44" s="33"/>
      <c r="C44" s="20"/>
      <c r="D44" s="23"/>
      <c r="E44" s="24"/>
      <c r="F44" s="24"/>
      <c r="I44" s="3"/>
      <c r="J44" s="3"/>
      <c r="K44" s="3"/>
      <c r="L44" s="3"/>
      <c r="M44" s="3"/>
      <c r="N44" s="3"/>
      <c r="O44" s="3"/>
      <c r="P44" s="3"/>
    </row>
    <row r="45" spans="1:16" ht="13.5" thickBot="1" x14ac:dyDescent="0.25">
      <c r="B45" s="33" t="s">
        <v>55</v>
      </c>
      <c r="C45" s="20"/>
      <c r="D45" s="31">
        <f>SUM(D41:D43)</f>
        <v>807213</v>
      </c>
      <c r="E45" s="32"/>
      <c r="F45" s="32">
        <f>SUM(F41:F43)</f>
        <v>765767</v>
      </c>
      <c r="I45" s="3"/>
      <c r="J45" s="3"/>
      <c r="K45" s="3"/>
      <c r="L45" s="3"/>
      <c r="M45" s="3"/>
      <c r="N45" s="3"/>
      <c r="O45" s="3"/>
      <c r="P45" s="3"/>
    </row>
    <row r="46" spans="1:16" x14ac:dyDescent="0.2">
      <c r="B46" s="19"/>
      <c r="C46" s="20"/>
      <c r="D46" s="29"/>
      <c r="E46" s="30"/>
      <c r="F46" s="30"/>
      <c r="I46" s="3"/>
      <c r="J46" s="3"/>
      <c r="K46" s="3"/>
      <c r="L46" s="3"/>
      <c r="M46" s="3"/>
      <c r="N46" s="3"/>
      <c r="O46" s="3"/>
      <c r="P46" s="3"/>
    </row>
    <row r="47" spans="1:16" ht="13.5" thickBot="1" x14ac:dyDescent="0.25">
      <c r="A47" t="s">
        <v>56</v>
      </c>
      <c r="B47" s="19" t="s">
        <v>57</v>
      </c>
      <c r="C47" s="20"/>
      <c r="D47" s="27">
        <f>D34+D39+D45</f>
        <v>11847753</v>
      </c>
      <c r="E47" s="28"/>
      <c r="F47" s="28">
        <f>F34+F39+F45</f>
        <v>10871346</v>
      </c>
      <c r="I47" s="3"/>
      <c r="J47" s="3"/>
      <c r="K47" s="3"/>
      <c r="L47" s="3"/>
      <c r="M47" s="3"/>
      <c r="N47" s="3"/>
      <c r="O47" s="3"/>
      <c r="P47" s="3"/>
    </row>
    <row r="48" spans="1:16" s="39" customFormat="1" ht="15.75" thickTop="1" x14ac:dyDescent="0.25">
      <c r="A48"/>
      <c r="B48" s="36"/>
      <c r="C48" s="37"/>
      <c r="D48" s="29"/>
      <c r="E48" s="30" t="s">
        <v>42</v>
      </c>
      <c r="F48" s="30"/>
      <c r="G48" s="38"/>
      <c r="H48" s="3"/>
      <c r="I48" s="3"/>
      <c r="J48" s="3"/>
      <c r="K48" s="3"/>
      <c r="L48" s="3"/>
      <c r="M48" s="3"/>
      <c r="N48" s="3"/>
      <c r="O48" s="3"/>
      <c r="P48" s="3"/>
    </row>
    <row r="49" spans="1:16" s="39" customFormat="1" x14ac:dyDescent="0.2">
      <c r="A49" t="s">
        <v>58</v>
      </c>
      <c r="B49" s="40" t="s">
        <v>59</v>
      </c>
      <c r="C49" s="20">
        <v>10</v>
      </c>
      <c r="D49" s="29">
        <v>46444.627168141596</v>
      </c>
      <c r="E49" s="30"/>
      <c r="F49" s="30">
        <v>42252.153716814166</v>
      </c>
      <c r="G49" s="38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">
      <c r="A50" t="s">
        <v>60</v>
      </c>
      <c r="B50" s="40" t="s">
        <v>61</v>
      </c>
      <c r="C50" s="20">
        <v>11</v>
      </c>
      <c r="D50" s="29">
        <v>14374</v>
      </c>
      <c r="E50" s="30"/>
      <c r="F50" s="30">
        <v>14374</v>
      </c>
      <c r="I50" s="3"/>
      <c r="J50" s="3"/>
      <c r="K50" s="3"/>
      <c r="L50" s="3"/>
      <c r="M50" s="3"/>
      <c r="N50" s="3"/>
      <c r="O50" s="3"/>
      <c r="P50" s="3"/>
    </row>
    <row r="51" spans="1:16" x14ac:dyDescent="0.2">
      <c r="B51" s="41"/>
      <c r="C51" s="42"/>
      <c r="D51" s="43"/>
      <c r="E51" s="3"/>
      <c r="G51" s="3"/>
      <c r="I51" s="3"/>
      <c r="J51" s="3"/>
      <c r="K51" s="3"/>
      <c r="L51" s="3"/>
      <c r="M51" s="3"/>
      <c r="N51" s="3"/>
      <c r="O51" s="3"/>
      <c r="P51" s="3"/>
    </row>
    <row r="52" spans="1:16" x14ac:dyDescent="0.2">
      <c r="B52" s="41"/>
      <c r="C52" s="42"/>
      <c r="D52" s="43" t="s">
        <v>42</v>
      </c>
      <c r="E52" s="44"/>
      <c r="I52" s="3"/>
      <c r="J52" s="3"/>
      <c r="K52" s="3"/>
      <c r="L52" s="3"/>
      <c r="M52" s="3"/>
      <c r="N52" s="3"/>
      <c r="O52" s="3"/>
      <c r="P52" s="3"/>
    </row>
    <row r="53" spans="1:16" x14ac:dyDescent="0.2">
      <c r="B53" s="41"/>
      <c r="C53" s="42"/>
      <c r="E53" s="44"/>
      <c r="I53" s="3"/>
      <c r="J53" s="3"/>
      <c r="K53" s="3"/>
      <c r="L53" s="3"/>
      <c r="M53" s="3"/>
      <c r="N53" s="3"/>
      <c r="O53" s="3"/>
      <c r="P53" s="3"/>
    </row>
    <row r="54" spans="1:16" x14ac:dyDescent="0.2">
      <c r="B54" s="41"/>
      <c r="C54" s="42"/>
      <c r="E54" s="44"/>
    </row>
    <row r="55" spans="1:16" x14ac:dyDescent="0.2">
      <c r="B55" s="41"/>
      <c r="C55" s="42"/>
      <c r="E55" s="44"/>
    </row>
    <row r="56" spans="1:16" ht="20.25" customHeight="1" x14ac:dyDescent="0.2">
      <c r="D56" s="45" t="s">
        <v>62</v>
      </c>
      <c r="F56" s="45" t="s">
        <v>62</v>
      </c>
    </row>
    <row r="57" spans="1:16" x14ac:dyDescent="0.2">
      <c r="D57" s="45" t="s">
        <v>104</v>
      </c>
      <c r="F57" s="45" t="s">
        <v>105</v>
      </c>
    </row>
    <row r="58" spans="1:16" ht="25.5" x14ac:dyDescent="0.2">
      <c r="D58" s="46" t="s">
        <v>63</v>
      </c>
      <c r="F58" s="45" t="s">
        <v>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FF784-9ACB-4378-9DF9-E6E80D46B217}">
  <dimension ref="A1:M50"/>
  <sheetViews>
    <sheetView workbookViewId="0">
      <selection activeCell="M16" sqref="M16"/>
    </sheetView>
  </sheetViews>
  <sheetFormatPr defaultRowHeight="12.75" x14ac:dyDescent="0.2"/>
  <cols>
    <col min="2" max="2" width="49.7109375" customWidth="1"/>
    <col min="3" max="3" width="7" style="26" customWidth="1"/>
    <col min="4" max="4" width="20" bestFit="1" customWidth="1"/>
    <col min="5" max="5" width="1.7109375" customWidth="1"/>
    <col min="6" max="6" width="18.140625" bestFit="1" customWidth="1"/>
    <col min="7" max="7" width="9.140625" hidden="1" customWidth="1"/>
    <col min="8" max="8" width="17" hidden="1" customWidth="1"/>
    <col min="9" max="9" width="11.7109375" hidden="1" customWidth="1"/>
    <col min="13" max="13" width="10.28515625" bestFit="1" customWidth="1"/>
  </cols>
  <sheetData>
    <row r="1" spans="1:13" x14ac:dyDescent="0.2">
      <c r="B1" s="1" t="s">
        <v>201</v>
      </c>
      <c r="C1" s="2"/>
    </row>
    <row r="2" spans="1:13" x14ac:dyDescent="0.2">
      <c r="B2" s="1" t="s">
        <v>205</v>
      </c>
      <c r="C2" s="2"/>
    </row>
    <row r="3" spans="1:13" x14ac:dyDescent="0.2">
      <c r="B3" s="1" t="str">
        <f>'1'!B3</f>
        <v>ПО СОСТОЯНИЮ НА 31 МАРТА 2025 г.</v>
      </c>
      <c r="C3" s="2"/>
    </row>
    <row r="4" spans="1:13" x14ac:dyDescent="0.2">
      <c r="B4" s="7" t="s">
        <v>1</v>
      </c>
      <c r="C4" s="8"/>
    </row>
    <row r="5" spans="1:13" ht="13.5" x14ac:dyDescent="0.25">
      <c r="B5" s="47"/>
      <c r="C5" s="48"/>
    </row>
    <row r="6" spans="1:13" ht="25.5" x14ac:dyDescent="0.2">
      <c r="B6" s="49"/>
      <c r="C6" s="49" t="s">
        <v>2</v>
      </c>
      <c r="D6" s="50" t="s">
        <v>206</v>
      </c>
      <c r="E6" s="51"/>
      <c r="F6" s="50" t="s">
        <v>207</v>
      </c>
      <c r="H6" s="52" t="s">
        <v>65</v>
      </c>
    </row>
    <row r="7" spans="1:13" ht="15.75" x14ac:dyDescent="0.25">
      <c r="B7" s="53"/>
      <c r="C7" s="54"/>
      <c r="D7" s="55"/>
      <c r="E7" s="56"/>
      <c r="F7" s="55"/>
      <c r="H7" s="55"/>
    </row>
    <row r="8" spans="1:13" ht="15.75" x14ac:dyDescent="0.25">
      <c r="A8" t="s">
        <v>66</v>
      </c>
      <c r="B8" s="57" t="s">
        <v>67</v>
      </c>
      <c r="C8" s="49">
        <v>12</v>
      </c>
      <c r="D8" s="24">
        <v>3227597</v>
      </c>
      <c r="E8" s="58"/>
      <c r="F8" s="24">
        <v>3102521</v>
      </c>
      <c r="H8" s="59">
        <v>11141678</v>
      </c>
      <c r="I8" s="60">
        <f>F8-H8</f>
        <v>-8039157</v>
      </c>
    </row>
    <row r="9" spans="1:13" ht="15.75" x14ac:dyDescent="0.25">
      <c r="A9" t="s">
        <v>68</v>
      </c>
      <c r="B9" s="57" t="s">
        <v>69</v>
      </c>
      <c r="C9" s="49">
        <v>13</v>
      </c>
      <c r="D9" s="24">
        <v>-1727151</v>
      </c>
      <c r="E9" s="58"/>
      <c r="F9" s="24">
        <v>-1614223</v>
      </c>
      <c r="H9" s="61">
        <v>-6708153</v>
      </c>
      <c r="I9" s="60">
        <f>F9-H9</f>
        <v>5093930</v>
      </c>
    </row>
    <row r="10" spans="1:13" ht="15.75" x14ac:dyDescent="0.25">
      <c r="B10" s="57"/>
      <c r="C10" s="49"/>
      <c r="D10" s="24"/>
      <c r="E10" s="62"/>
      <c r="F10" s="24"/>
      <c r="H10" s="60"/>
      <c r="I10" s="60"/>
    </row>
    <row r="11" spans="1:13" ht="15.75" x14ac:dyDescent="0.25">
      <c r="A11" t="s">
        <v>70</v>
      </c>
      <c r="B11" s="57" t="s">
        <v>71</v>
      </c>
      <c r="C11" s="49"/>
      <c r="D11" s="63">
        <f>SUM(D8:D9)</f>
        <v>1500446</v>
      </c>
      <c r="E11" s="64"/>
      <c r="F11" s="63">
        <f>SUM(F8:F9)</f>
        <v>1488298</v>
      </c>
      <c r="H11" s="65">
        <f>SUM(H8:H9)</f>
        <v>4433525</v>
      </c>
      <c r="I11" s="60">
        <f t="shared" ref="I11:I36" si="0">F11-H11</f>
        <v>-2945227</v>
      </c>
      <c r="M11" s="66"/>
    </row>
    <row r="12" spans="1:13" ht="15.75" x14ac:dyDescent="0.25">
      <c r="B12" s="57"/>
      <c r="C12" s="49"/>
      <c r="D12" s="24"/>
      <c r="E12" s="58"/>
      <c r="F12" s="24"/>
      <c r="H12" s="61"/>
      <c r="I12" s="60">
        <f t="shared" si="0"/>
        <v>0</v>
      </c>
      <c r="M12" s="66"/>
    </row>
    <row r="13" spans="1:13" ht="15.75" x14ac:dyDescent="0.25">
      <c r="A13" t="s">
        <v>72</v>
      </c>
      <c r="B13" s="57" t="s">
        <v>73</v>
      </c>
      <c r="C13" s="49">
        <v>14</v>
      </c>
      <c r="D13" s="24">
        <v>-150129</v>
      </c>
      <c r="E13" s="58"/>
      <c r="F13" s="24">
        <v>-164490</v>
      </c>
      <c r="H13" s="61">
        <v>-444233</v>
      </c>
      <c r="I13" s="60">
        <f t="shared" si="0"/>
        <v>279743</v>
      </c>
      <c r="M13" s="66"/>
    </row>
    <row r="14" spans="1:13" ht="15.75" x14ac:dyDescent="0.25">
      <c r="A14" t="s">
        <v>74</v>
      </c>
      <c r="B14" s="57" t="s">
        <v>75</v>
      </c>
      <c r="C14" s="49">
        <v>15</v>
      </c>
      <c r="D14" s="24">
        <v>-429190</v>
      </c>
      <c r="E14" s="58"/>
      <c r="F14" s="24">
        <v>-435883</v>
      </c>
      <c r="H14" s="61">
        <v>-1978179</v>
      </c>
      <c r="I14" s="60">
        <f t="shared" si="0"/>
        <v>1542296</v>
      </c>
      <c r="M14" s="66"/>
    </row>
    <row r="15" spans="1:13" ht="15.75" x14ac:dyDescent="0.25">
      <c r="A15" t="s">
        <v>76</v>
      </c>
      <c r="B15" s="57" t="s">
        <v>77</v>
      </c>
      <c r="C15" s="49"/>
      <c r="D15" s="24">
        <v>0</v>
      </c>
      <c r="E15" s="58"/>
      <c r="F15" s="24">
        <v>0</v>
      </c>
      <c r="H15" s="61">
        <v>-12430</v>
      </c>
      <c r="I15" s="60">
        <f t="shared" si="0"/>
        <v>12430</v>
      </c>
      <c r="M15" s="66"/>
    </row>
    <row r="16" spans="1:13" ht="15.75" x14ac:dyDescent="0.25">
      <c r="A16" t="s">
        <v>78</v>
      </c>
      <c r="B16" s="57" t="s">
        <v>79</v>
      </c>
      <c r="C16" s="49"/>
      <c r="D16" s="24">
        <v>73810</v>
      </c>
      <c r="E16" s="58"/>
      <c r="F16" s="24">
        <v>110688</v>
      </c>
      <c r="H16" s="61">
        <v>33764</v>
      </c>
      <c r="I16" s="60">
        <f t="shared" si="0"/>
        <v>76924</v>
      </c>
      <c r="M16" s="66"/>
    </row>
    <row r="17" spans="1:13" ht="15.75" x14ac:dyDescent="0.25">
      <c r="A17" t="s">
        <v>80</v>
      </c>
      <c r="B17" s="57" t="s">
        <v>81</v>
      </c>
      <c r="C17" s="49"/>
      <c r="D17" s="24">
        <v>-62141</v>
      </c>
      <c r="E17" s="58"/>
      <c r="F17" s="24">
        <v>1817</v>
      </c>
      <c r="H17" s="61">
        <v>326705</v>
      </c>
      <c r="I17" s="60">
        <f>F17-H17</f>
        <v>-324888</v>
      </c>
      <c r="M17" s="66"/>
    </row>
    <row r="18" spans="1:13" ht="15.75" x14ac:dyDescent="0.25">
      <c r="A18" t="s">
        <v>82</v>
      </c>
      <c r="B18" s="57" t="s">
        <v>83</v>
      </c>
      <c r="C18" s="49"/>
      <c r="D18" s="24">
        <v>2165</v>
      </c>
      <c r="E18" s="58"/>
      <c r="F18" s="24">
        <v>6852</v>
      </c>
      <c r="H18" s="61">
        <v>9973</v>
      </c>
      <c r="I18" s="60">
        <f t="shared" si="0"/>
        <v>-3121</v>
      </c>
      <c r="M18" s="66"/>
    </row>
    <row r="19" spans="1:13" ht="15.75" x14ac:dyDescent="0.25">
      <c r="B19" s="57"/>
      <c r="C19" s="49"/>
      <c r="D19" s="24"/>
      <c r="E19" s="58"/>
      <c r="F19" s="24"/>
      <c r="H19" s="61"/>
      <c r="I19" s="60">
        <f t="shared" si="0"/>
        <v>0</v>
      </c>
    </row>
    <row r="20" spans="1:13" ht="15.75" x14ac:dyDescent="0.25">
      <c r="A20" t="s">
        <v>84</v>
      </c>
      <c r="B20" s="67" t="s">
        <v>85</v>
      </c>
      <c r="C20" s="49"/>
      <c r="D20" s="63">
        <f>SUM(D11:D18)</f>
        <v>934961</v>
      </c>
      <c r="E20" s="64"/>
      <c r="F20" s="63">
        <f>SUM(F11:F18)</f>
        <v>1007282</v>
      </c>
      <c r="H20" s="63">
        <f>SUM(H11:H18)</f>
        <v>2369125</v>
      </c>
      <c r="I20" s="60">
        <f t="shared" si="0"/>
        <v>-1361843</v>
      </c>
    </row>
    <row r="21" spans="1:13" ht="15.75" x14ac:dyDescent="0.25">
      <c r="B21" s="57"/>
      <c r="C21" s="49"/>
      <c r="D21" s="24"/>
      <c r="E21" s="68"/>
      <c r="F21" s="24"/>
      <c r="H21" s="61"/>
      <c r="I21" s="60">
        <f t="shared" si="0"/>
        <v>0</v>
      </c>
    </row>
    <row r="22" spans="1:13" ht="15.75" x14ac:dyDescent="0.25">
      <c r="A22" t="s">
        <v>86</v>
      </c>
      <c r="B22" s="57" t="s">
        <v>87</v>
      </c>
      <c r="C22" s="49">
        <v>16</v>
      </c>
      <c r="D22" s="30">
        <v>0</v>
      </c>
      <c r="E22" s="69"/>
      <c r="F22" s="24">
        <v>0</v>
      </c>
      <c r="H22" s="61">
        <v>-460887</v>
      </c>
      <c r="I22" s="60">
        <f t="shared" si="0"/>
        <v>460887</v>
      </c>
    </row>
    <row r="23" spans="1:13" ht="15.75" x14ac:dyDescent="0.25">
      <c r="B23" s="57"/>
      <c r="C23" s="49"/>
      <c r="D23" s="24"/>
      <c r="E23" s="58"/>
      <c r="F23" s="24"/>
      <c r="H23" s="61"/>
      <c r="I23" s="60">
        <f t="shared" si="0"/>
        <v>0</v>
      </c>
    </row>
    <row r="24" spans="1:13" ht="16.5" thickBot="1" x14ac:dyDescent="0.3">
      <c r="A24" t="s">
        <v>88</v>
      </c>
      <c r="B24" s="57" t="s">
        <v>89</v>
      </c>
      <c r="C24" s="49"/>
      <c r="D24" s="70">
        <f>D20+D22</f>
        <v>934961</v>
      </c>
      <c r="E24" s="71"/>
      <c r="F24" s="70">
        <f>F20+F22</f>
        <v>1007282</v>
      </c>
      <c r="H24" s="72">
        <f>H20+H22</f>
        <v>1908238</v>
      </c>
      <c r="I24" s="60">
        <f t="shared" si="0"/>
        <v>-900956</v>
      </c>
      <c r="K24" t="s">
        <v>42</v>
      </c>
    </row>
    <row r="25" spans="1:13" ht="15.75" x14ac:dyDescent="0.25">
      <c r="B25" s="57"/>
      <c r="C25" s="49"/>
      <c r="D25" s="24"/>
      <c r="E25" s="58"/>
      <c r="F25" s="24"/>
      <c r="H25" s="61"/>
      <c r="I25" s="60">
        <f t="shared" si="0"/>
        <v>0</v>
      </c>
      <c r="K25" s="73" t="s">
        <v>42</v>
      </c>
    </row>
    <row r="26" spans="1:13" ht="26.25" x14ac:dyDescent="0.25">
      <c r="A26" t="s">
        <v>90</v>
      </c>
      <c r="B26" s="57" t="s">
        <v>91</v>
      </c>
      <c r="C26" s="49"/>
      <c r="D26" s="24">
        <v>0</v>
      </c>
      <c r="E26" s="58"/>
      <c r="F26" s="24">
        <v>0</v>
      </c>
      <c r="H26" s="61">
        <v>5186</v>
      </c>
      <c r="I26" s="60">
        <f>F26-H26</f>
        <v>-5186</v>
      </c>
    </row>
    <row r="27" spans="1:13" ht="15.75" x14ac:dyDescent="0.25">
      <c r="B27" s="57"/>
      <c r="C27" s="49"/>
      <c r="D27" s="24"/>
      <c r="E27" s="58"/>
      <c r="F27" s="24"/>
      <c r="H27" s="61"/>
      <c r="I27" s="60">
        <f t="shared" si="0"/>
        <v>0</v>
      </c>
    </row>
    <row r="28" spans="1:13" ht="15.75" x14ac:dyDescent="0.25">
      <c r="A28" t="s">
        <v>92</v>
      </c>
      <c r="B28" s="57" t="s">
        <v>93</v>
      </c>
      <c r="C28" s="49"/>
      <c r="D28" s="24">
        <v>0</v>
      </c>
      <c r="E28" s="58"/>
      <c r="F28" s="24">
        <v>0</v>
      </c>
      <c r="H28" s="61">
        <f>H26</f>
        <v>5186</v>
      </c>
      <c r="I28" s="60">
        <f t="shared" si="0"/>
        <v>-5186</v>
      </c>
    </row>
    <row r="29" spans="1:13" ht="15.75" x14ac:dyDescent="0.25">
      <c r="B29" s="57"/>
      <c r="C29" s="49"/>
      <c r="D29" s="24"/>
      <c r="E29" s="58"/>
      <c r="F29" s="24"/>
      <c r="H29" s="61"/>
      <c r="I29" s="60">
        <f t="shared" si="0"/>
        <v>0</v>
      </c>
    </row>
    <row r="30" spans="1:13" ht="16.5" thickBot="1" x14ac:dyDescent="0.3">
      <c r="A30" t="s">
        <v>94</v>
      </c>
      <c r="B30" s="57" t="s">
        <v>95</v>
      </c>
      <c r="C30" s="49"/>
      <c r="D30" s="74">
        <f>D24+D28</f>
        <v>934961</v>
      </c>
      <c r="E30" s="75"/>
      <c r="F30" s="74">
        <f>F24+F28</f>
        <v>1007282</v>
      </c>
      <c r="G30" s="76"/>
      <c r="H30" s="77">
        <f>H24+H28</f>
        <v>1913424</v>
      </c>
      <c r="I30" s="60">
        <f t="shared" si="0"/>
        <v>-906142</v>
      </c>
    </row>
    <row r="31" spans="1:13" ht="16.5" thickTop="1" x14ac:dyDescent="0.25">
      <c r="B31" s="57"/>
      <c r="C31" s="49"/>
      <c r="D31" s="78" t="s">
        <v>42</v>
      </c>
      <c r="E31" s="79"/>
      <c r="F31" s="78" t="s">
        <v>42</v>
      </c>
      <c r="H31" s="80"/>
      <c r="I31" s="60" t="e">
        <f t="shared" si="0"/>
        <v>#VALUE!</v>
      </c>
    </row>
    <row r="32" spans="1:13" ht="15.75" x14ac:dyDescent="0.25">
      <c r="B32" s="57" t="s">
        <v>96</v>
      </c>
      <c r="C32" s="49"/>
      <c r="D32" s="78"/>
      <c r="E32" s="79"/>
      <c r="F32" s="78"/>
      <c r="H32" s="80"/>
      <c r="I32" s="60">
        <f t="shared" si="0"/>
        <v>0</v>
      </c>
    </row>
    <row r="33" spans="1:9" ht="15.75" x14ac:dyDescent="0.25">
      <c r="B33" s="57"/>
      <c r="C33" s="49"/>
      <c r="D33" s="78" t="s">
        <v>42</v>
      </c>
      <c r="E33" s="79"/>
      <c r="F33" s="78" t="s">
        <v>42</v>
      </c>
      <c r="H33" s="80"/>
      <c r="I33" s="60" t="e">
        <f t="shared" si="0"/>
        <v>#VALUE!</v>
      </c>
    </row>
    <row r="34" spans="1:9" ht="15.75" x14ac:dyDescent="0.25">
      <c r="A34" t="s">
        <v>97</v>
      </c>
      <c r="B34" s="57" t="s">
        <v>98</v>
      </c>
      <c r="C34" s="49"/>
      <c r="D34" s="24">
        <v>0</v>
      </c>
      <c r="E34" s="58"/>
      <c r="F34" s="24">
        <v>0</v>
      </c>
      <c r="H34" s="61">
        <f>H37-H35</f>
        <v>1912274</v>
      </c>
      <c r="I34" s="60">
        <f>F34-H34</f>
        <v>-1912274</v>
      </c>
    </row>
    <row r="35" spans="1:9" ht="15.75" x14ac:dyDescent="0.25">
      <c r="A35" t="s">
        <v>99</v>
      </c>
      <c r="B35" s="57" t="s">
        <v>100</v>
      </c>
      <c r="C35" s="49"/>
      <c r="D35" s="24">
        <v>0</v>
      </c>
      <c r="E35" s="68"/>
      <c r="F35" s="24">
        <v>0</v>
      </c>
      <c r="H35" s="61">
        <v>-4036</v>
      </c>
      <c r="I35" s="60">
        <f t="shared" si="0"/>
        <v>4036</v>
      </c>
    </row>
    <row r="36" spans="1:9" ht="15.75" x14ac:dyDescent="0.25">
      <c r="B36" s="57"/>
      <c r="C36" s="49"/>
      <c r="D36" s="24"/>
      <c r="E36" s="58"/>
      <c r="F36" s="24"/>
      <c r="H36" s="61"/>
      <c r="I36" s="60">
        <f t="shared" si="0"/>
        <v>0</v>
      </c>
    </row>
    <row r="37" spans="1:9" ht="16.5" thickBot="1" x14ac:dyDescent="0.3">
      <c r="A37" t="s">
        <v>101</v>
      </c>
      <c r="B37" s="57"/>
      <c r="C37" s="49"/>
      <c r="D37" s="74">
        <f>D24</f>
        <v>934961</v>
      </c>
      <c r="E37" s="75"/>
      <c r="F37" s="74">
        <f>F24</f>
        <v>1007282</v>
      </c>
      <c r="H37" s="74">
        <f>H24</f>
        <v>1908238</v>
      </c>
      <c r="I37" s="60">
        <f>F37-H37</f>
        <v>-900956</v>
      </c>
    </row>
    <row r="38" spans="1:9" ht="16.5" thickTop="1" x14ac:dyDescent="0.25">
      <c r="B38" s="57"/>
      <c r="C38" s="49"/>
      <c r="D38" s="24" t="s">
        <v>42</v>
      </c>
      <c r="E38" s="58"/>
      <c r="F38" s="24" t="s">
        <v>42</v>
      </c>
      <c r="H38" s="61"/>
    </row>
    <row r="39" spans="1:9" ht="26.25" x14ac:dyDescent="0.25">
      <c r="A39" t="s">
        <v>102</v>
      </c>
      <c r="B39" s="57" t="s">
        <v>103</v>
      </c>
      <c r="C39" s="49"/>
      <c r="D39" s="24">
        <v>3963.4825338848145</v>
      </c>
      <c r="E39" s="58"/>
      <c r="F39" s="24">
        <v>4270.0653970556668</v>
      </c>
      <c r="H39" s="61">
        <v>8107</v>
      </c>
      <c r="I39" s="60">
        <f>F39-H39</f>
        <v>-3836.9346029443332</v>
      </c>
    </row>
    <row r="40" spans="1:9" ht="13.5" x14ac:dyDescent="0.25">
      <c r="B40" s="47"/>
      <c r="C40" s="48"/>
    </row>
    <row r="41" spans="1:9" ht="13.5" x14ac:dyDescent="0.25">
      <c r="B41" s="47"/>
      <c r="C41" s="48"/>
      <c r="D41" s="43" t="s">
        <v>42</v>
      </c>
      <c r="F41" s="43"/>
      <c r="H41" s="43"/>
    </row>
    <row r="42" spans="1:9" x14ac:dyDescent="0.2">
      <c r="B42" s="40"/>
      <c r="C42" s="81"/>
      <c r="D42" s="43"/>
      <c r="F42" s="43" t="s">
        <v>42</v>
      </c>
      <c r="H42" s="43"/>
    </row>
    <row r="43" spans="1:9" x14ac:dyDescent="0.2">
      <c r="B43" s="41"/>
      <c r="C43" s="42"/>
      <c r="D43" s="82"/>
      <c r="F43" s="82"/>
    </row>
    <row r="44" spans="1:9" x14ac:dyDescent="0.2">
      <c r="D44" s="45" t="s">
        <v>104</v>
      </c>
      <c r="F44" s="45" t="s">
        <v>105</v>
      </c>
      <c r="H44" s="41"/>
    </row>
    <row r="45" spans="1:9" ht="25.5" x14ac:dyDescent="0.2">
      <c r="D45" s="46" t="s">
        <v>63</v>
      </c>
      <c r="F45" s="45" t="s">
        <v>64</v>
      </c>
      <c r="H45" s="41"/>
    </row>
    <row r="48" spans="1:9" x14ac:dyDescent="0.2">
      <c r="D48" s="73"/>
    </row>
    <row r="49" spans="4:4" x14ac:dyDescent="0.2">
      <c r="D49" s="3"/>
    </row>
    <row r="50" spans="4:4" x14ac:dyDescent="0.2">
      <c r="D50" s="8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76BC5-BD69-47E2-972B-16DFB8DA0421}">
  <dimension ref="A1:G93"/>
  <sheetViews>
    <sheetView workbookViewId="0">
      <selection activeCell="D65" sqref="D65:F67"/>
    </sheetView>
  </sheetViews>
  <sheetFormatPr defaultRowHeight="12.75" outlineLevelRow="1" x14ac:dyDescent="0.2"/>
  <cols>
    <col min="1" max="1" width="9.140625" customWidth="1"/>
    <col min="2" max="2" width="84.140625" customWidth="1"/>
    <col min="3" max="3" width="14.5703125" style="26" hidden="1" customWidth="1"/>
    <col min="4" max="4" width="20.28515625" customWidth="1"/>
    <col min="5" max="5" width="3" style="81" customWidth="1"/>
    <col min="6" max="6" width="20.140625" customWidth="1"/>
    <col min="7" max="7" width="14.5703125" customWidth="1"/>
  </cols>
  <sheetData>
    <row r="1" spans="1:7" x14ac:dyDescent="0.2">
      <c r="B1" s="1" t="s">
        <v>201</v>
      </c>
      <c r="C1" s="2"/>
      <c r="D1" t="s">
        <v>42</v>
      </c>
    </row>
    <row r="2" spans="1:7" x14ac:dyDescent="0.2">
      <c r="B2" s="1" t="s">
        <v>211</v>
      </c>
      <c r="C2" s="2"/>
      <c r="D2" s="73" t="s">
        <v>42</v>
      </c>
      <c r="G2" s="83"/>
    </row>
    <row r="3" spans="1:7" x14ac:dyDescent="0.2">
      <c r="B3" s="1" t="str">
        <f>'2'!B3</f>
        <v>ПО СОСТОЯНИЮ НА 31 МАРТА 2025 г.</v>
      </c>
      <c r="C3" s="2"/>
      <c r="D3" t="s">
        <v>42</v>
      </c>
      <c r="F3" s="73" t="s">
        <v>42</v>
      </c>
    </row>
    <row r="4" spans="1:7" x14ac:dyDescent="0.2">
      <c r="B4" s="7" t="s">
        <v>1</v>
      </c>
      <c r="C4" s="8"/>
      <c r="D4" t="s">
        <v>42</v>
      </c>
      <c r="F4" t="s">
        <v>42</v>
      </c>
      <c r="G4" t="s">
        <v>42</v>
      </c>
    </row>
    <row r="5" spans="1:7" x14ac:dyDescent="0.2">
      <c r="B5" s="84"/>
      <c r="C5" s="85"/>
      <c r="F5" s="26"/>
    </row>
    <row r="6" spans="1:7" ht="24" customHeight="1" x14ac:dyDescent="0.2">
      <c r="B6" s="57"/>
      <c r="C6" s="49" t="s">
        <v>106</v>
      </c>
      <c r="D6" s="50" t="str">
        <f>'2'!D6</f>
        <v>3 месяца 2025 г.</v>
      </c>
      <c r="F6" s="50" t="str">
        <f>'2'!F6</f>
        <v>3 месяца 2024 г.</v>
      </c>
    </row>
    <row r="7" spans="1:7" ht="15.75" x14ac:dyDescent="0.25">
      <c r="B7" s="86" t="s">
        <v>107</v>
      </c>
      <c r="C7" s="87"/>
      <c r="D7" s="88"/>
      <c r="F7" s="88"/>
    </row>
    <row r="8" spans="1:7" x14ac:dyDescent="0.2">
      <c r="A8" t="s">
        <v>108</v>
      </c>
      <c r="B8" s="89" t="s">
        <v>109</v>
      </c>
      <c r="C8" s="49"/>
      <c r="D8" s="24">
        <v>934961</v>
      </c>
      <c r="E8" s="90"/>
      <c r="F8" s="24">
        <v>1004787</v>
      </c>
      <c r="G8" s="61"/>
    </row>
    <row r="9" spans="1:7" x14ac:dyDescent="0.2">
      <c r="B9" s="91" t="s">
        <v>110</v>
      </c>
      <c r="C9" s="49"/>
      <c r="D9" s="24"/>
      <c r="E9" s="90"/>
      <c r="F9" s="24"/>
      <c r="G9" s="61"/>
    </row>
    <row r="10" spans="1:7" x14ac:dyDescent="0.2">
      <c r="A10" t="s">
        <v>111</v>
      </c>
      <c r="B10" s="92" t="s">
        <v>112</v>
      </c>
      <c r="C10" s="49">
        <v>13</v>
      </c>
      <c r="D10" s="24">
        <v>179006</v>
      </c>
      <c r="E10" s="90"/>
      <c r="F10" s="24">
        <v>184003</v>
      </c>
      <c r="G10" s="61"/>
    </row>
    <row r="11" spans="1:7" x14ac:dyDescent="0.2">
      <c r="A11" t="s">
        <v>113</v>
      </c>
      <c r="B11" s="92" t="s">
        <v>79</v>
      </c>
      <c r="C11" s="49"/>
      <c r="D11" s="24">
        <v>-73810</v>
      </c>
      <c r="E11" s="90"/>
      <c r="F11" s="24">
        <v>-110688</v>
      </c>
    </row>
    <row r="12" spans="1:7" hidden="1" outlineLevel="1" x14ac:dyDescent="0.2">
      <c r="A12" t="s">
        <v>114</v>
      </c>
      <c r="B12" s="92" t="s">
        <v>115</v>
      </c>
      <c r="C12" s="49"/>
      <c r="D12" s="24"/>
      <c r="E12" s="90"/>
      <c r="F12" s="24"/>
      <c r="G12" s="61"/>
    </row>
    <row r="13" spans="1:7" hidden="1" outlineLevel="1" x14ac:dyDescent="0.2">
      <c r="A13" t="s">
        <v>116</v>
      </c>
      <c r="B13" s="92" t="s">
        <v>117</v>
      </c>
      <c r="C13" s="49">
        <v>9</v>
      </c>
      <c r="D13" s="24"/>
      <c r="E13" s="90"/>
      <c r="F13" s="24"/>
      <c r="G13" s="61"/>
    </row>
    <row r="14" spans="1:7" hidden="1" outlineLevel="1" x14ac:dyDescent="0.2">
      <c r="A14" t="s">
        <v>118</v>
      </c>
      <c r="B14" s="92" t="s">
        <v>119</v>
      </c>
      <c r="C14" s="49"/>
      <c r="D14" s="24"/>
      <c r="E14" s="90"/>
      <c r="F14" s="24"/>
      <c r="G14" s="61"/>
    </row>
    <row r="15" spans="1:7" collapsed="1" x14ac:dyDescent="0.2">
      <c r="A15" t="s">
        <v>120</v>
      </c>
      <c r="B15" s="92" t="s">
        <v>121</v>
      </c>
      <c r="C15" s="49"/>
      <c r="D15" s="24">
        <v>-49329</v>
      </c>
      <c r="E15" s="90"/>
      <c r="F15" s="24">
        <v>-6765</v>
      </c>
    </row>
    <row r="16" spans="1:7" hidden="1" outlineLevel="1" x14ac:dyDescent="0.2">
      <c r="A16" t="s">
        <v>122</v>
      </c>
      <c r="B16" s="92" t="s">
        <v>123</v>
      </c>
      <c r="C16" s="49"/>
      <c r="D16" s="24"/>
      <c r="E16" s="90"/>
      <c r="F16" s="24"/>
    </row>
    <row r="17" spans="1:6" ht="13.5" collapsed="1" thickBot="1" x14ac:dyDescent="0.25">
      <c r="A17" t="s">
        <v>124</v>
      </c>
      <c r="B17" s="92" t="s">
        <v>125</v>
      </c>
      <c r="C17" s="49"/>
      <c r="D17" s="24">
        <v>62141</v>
      </c>
      <c r="E17" s="90"/>
      <c r="F17" s="24">
        <v>-1817</v>
      </c>
    </row>
    <row r="18" spans="1:6" ht="13.5" thickBot="1" x14ac:dyDescent="0.25">
      <c r="B18" s="57" t="s">
        <v>126</v>
      </c>
      <c r="C18" s="49"/>
      <c r="D18" s="93">
        <f>SUM(D8:D17)</f>
        <v>1052969</v>
      </c>
      <c r="E18" s="90"/>
      <c r="F18" s="93">
        <f>SUM(F8:F17)</f>
        <v>1069520</v>
      </c>
    </row>
    <row r="19" spans="1:6" x14ac:dyDescent="0.2">
      <c r="B19" s="57"/>
      <c r="C19" s="49"/>
      <c r="D19" s="66"/>
      <c r="E19" s="90"/>
      <c r="F19" s="66"/>
    </row>
    <row r="20" spans="1:6" x14ac:dyDescent="0.2">
      <c r="A20" t="s">
        <v>127</v>
      </c>
      <c r="B20" s="57" t="s">
        <v>128</v>
      </c>
      <c r="C20" s="49">
        <v>15</v>
      </c>
      <c r="D20" s="24">
        <v>27248</v>
      </c>
      <c r="E20" s="90"/>
      <c r="F20" s="24">
        <v>-127140</v>
      </c>
    </row>
    <row r="21" spans="1:6" x14ac:dyDescent="0.2">
      <c r="A21" t="s">
        <v>129</v>
      </c>
      <c r="B21" s="57" t="s">
        <v>130</v>
      </c>
      <c r="C21" s="49">
        <v>16</v>
      </c>
      <c r="D21" s="24">
        <v>505768</v>
      </c>
      <c r="E21" s="90"/>
      <c r="F21" s="24">
        <v>1253851</v>
      </c>
    </row>
    <row r="22" spans="1:6" x14ac:dyDescent="0.2">
      <c r="A22" t="s">
        <v>131</v>
      </c>
      <c r="B22" s="57" t="s">
        <v>132</v>
      </c>
      <c r="C22" s="49">
        <v>17</v>
      </c>
      <c r="D22" s="24">
        <v>22961</v>
      </c>
      <c r="E22" s="90"/>
      <c r="F22" s="24">
        <v>47861</v>
      </c>
    </row>
    <row r="23" spans="1:6" x14ac:dyDescent="0.2">
      <c r="A23" t="s">
        <v>133</v>
      </c>
      <c r="B23" s="57" t="s">
        <v>134</v>
      </c>
      <c r="C23" s="49"/>
      <c r="D23" s="24">
        <v>-195766</v>
      </c>
      <c r="E23" s="90"/>
      <c r="F23" s="24">
        <v>-166021</v>
      </c>
    </row>
    <row r="24" spans="1:6" x14ac:dyDescent="0.2">
      <c r="A24" t="s">
        <v>135</v>
      </c>
      <c r="B24" s="57" t="s">
        <v>136</v>
      </c>
      <c r="C24" s="49"/>
      <c r="D24" s="24">
        <v>113803</v>
      </c>
      <c r="E24" s="90"/>
      <c r="F24" s="24">
        <v>107870</v>
      </c>
    </row>
    <row r="25" spans="1:6" hidden="1" outlineLevel="1" x14ac:dyDescent="0.2">
      <c r="A25" t="s">
        <v>137</v>
      </c>
      <c r="B25" s="57" t="s">
        <v>138</v>
      </c>
      <c r="C25" s="42"/>
      <c r="D25" s="24"/>
      <c r="E25" s="90"/>
      <c r="F25" s="24"/>
    </row>
    <row r="26" spans="1:6" collapsed="1" x14ac:dyDescent="0.2">
      <c r="A26" t="s">
        <v>139</v>
      </c>
      <c r="B26" s="57" t="s">
        <v>140</v>
      </c>
      <c r="C26" s="49"/>
      <c r="D26" s="24">
        <v>125531</v>
      </c>
      <c r="E26" s="90"/>
      <c r="F26" s="24">
        <v>78635</v>
      </c>
    </row>
    <row r="27" spans="1:6" x14ac:dyDescent="0.2">
      <c r="A27" t="s">
        <v>141</v>
      </c>
      <c r="B27" s="57" t="s">
        <v>142</v>
      </c>
      <c r="C27" s="49"/>
      <c r="D27" s="24">
        <v>-39218</v>
      </c>
      <c r="E27" s="90"/>
      <c r="F27" s="24">
        <v>-264427</v>
      </c>
    </row>
    <row r="28" spans="1:6" hidden="1" outlineLevel="1" x14ac:dyDescent="0.2">
      <c r="B28" s="57" t="s">
        <v>143</v>
      </c>
      <c r="C28" s="49"/>
      <c r="D28" s="24">
        <v>0</v>
      </c>
      <c r="E28" s="90"/>
      <c r="F28" s="24">
        <v>0</v>
      </c>
    </row>
    <row r="29" spans="1:6" collapsed="1" x14ac:dyDescent="0.2">
      <c r="A29" t="s">
        <v>144</v>
      </c>
      <c r="B29" s="57" t="s">
        <v>145</v>
      </c>
      <c r="C29" s="49"/>
      <c r="D29" s="24">
        <v>-43254</v>
      </c>
      <c r="E29" s="90"/>
      <c r="F29" s="24">
        <v>-171014</v>
      </c>
    </row>
    <row r="30" spans="1:6" x14ac:dyDescent="0.2">
      <c r="B30" s="57"/>
      <c r="C30" s="49"/>
      <c r="D30" s="24"/>
      <c r="E30" s="90"/>
      <c r="F30" s="24"/>
    </row>
    <row r="31" spans="1:6" ht="15.75" customHeight="1" thickBot="1" x14ac:dyDescent="0.25">
      <c r="B31" s="57" t="s">
        <v>146</v>
      </c>
      <c r="C31" s="49"/>
      <c r="D31" s="94">
        <f>SUM(D18:D29)</f>
        <v>1570042</v>
      </c>
      <c r="E31" s="90"/>
      <c r="F31" s="94">
        <f>SUM(F18:F29)</f>
        <v>1829135</v>
      </c>
    </row>
    <row r="32" spans="1:6" hidden="1" outlineLevel="1" x14ac:dyDescent="0.2">
      <c r="A32" t="s">
        <v>147</v>
      </c>
      <c r="B32" s="57" t="s">
        <v>148</v>
      </c>
      <c r="C32" s="49"/>
      <c r="D32" s="24"/>
      <c r="E32" s="90"/>
      <c r="F32" s="24"/>
    </row>
    <row r="33" spans="1:7" ht="13.5" collapsed="1" thickBot="1" x14ac:dyDescent="0.25">
      <c r="A33" t="s">
        <v>149</v>
      </c>
      <c r="B33" s="57" t="s">
        <v>150</v>
      </c>
      <c r="C33" s="49"/>
      <c r="D33" s="24">
        <v>-194350</v>
      </c>
      <c r="E33" s="90"/>
      <c r="F33" s="24">
        <v>-112791</v>
      </c>
    </row>
    <row r="34" spans="1:7" s="95" customFormat="1" ht="13.5" thickBot="1" x14ac:dyDescent="0.25">
      <c r="B34" s="96" t="s">
        <v>151</v>
      </c>
      <c r="C34" s="97"/>
      <c r="D34" s="98">
        <f>SUM(D31:D33)</f>
        <v>1375692</v>
      </c>
      <c r="E34" s="90"/>
      <c r="F34" s="98">
        <f>SUM(F31:F33)</f>
        <v>1716344</v>
      </c>
      <c r="G34"/>
    </row>
    <row r="35" spans="1:7" x14ac:dyDescent="0.2">
      <c r="B35" s="86" t="s">
        <v>152</v>
      </c>
      <c r="C35" s="87"/>
      <c r="D35" s="99"/>
      <c r="E35" s="90"/>
      <c r="F35" s="99"/>
    </row>
    <row r="36" spans="1:7" ht="18" customHeight="1" x14ac:dyDescent="0.2">
      <c r="A36" t="s">
        <v>153</v>
      </c>
      <c r="B36" s="57" t="s">
        <v>154</v>
      </c>
      <c r="C36" s="49">
        <v>13</v>
      </c>
      <c r="D36" s="24">
        <v>-176714</v>
      </c>
      <c r="E36" s="90"/>
      <c r="F36" s="24">
        <v>-121278</v>
      </c>
    </row>
    <row r="37" spans="1:7" ht="13.5" thickBot="1" x14ac:dyDescent="0.25">
      <c r="A37" t="s">
        <v>155</v>
      </c>
      <c r="B37" s="57" t="s">
        <v>156</v>
      </c>
      <c r="C37" s="49"/>
      <c r="D37" s="24">
        <v>49918</v>
      </c>
      <c r="E37" s="90"/>
      <c r="F37" s="24">
        <v>7495</v>
      </c>
    </row>
    <row r="38" spans="1:7" hidden="1" outlineLevel="1" x14ac:dyDescent="0.2">
      <c r="A38" t="s">
        <v>157</v>
      </c>
      <c r="B38" s="57" t="s">
        <v>158</v>
      </c>
      <c r="C38" s="49"/>
      <c r="D38" s="24"/>
      <c r="E38" s="90"/>
      <c r="F38" s="24"/>
    </row>
    <row r="39" spans="1:7" hidden="1" outlineLevel="1" x14ac:dyDescent="0.2">
      <c r="A39" t="s">
        <v>159</v>
      </c>
      <c r="B39" s="57" t="s">
        <v>160</v>
      </c>
      <c r="C39" s="49"/>
      <c r="D39" s="24"/>
      <c r="E39" s="90"/>
      <c r="F39" s="24"/>
    </row>
    <row r="40" spans="1:7" hidden="1" outlineLevel="1" x14ac:dyDescent="0.2">
      <c r="B40" s="57" t="s">
        <v>161</v>
      </c>
      <c r="C40" s="49"/>
      <c r="D40" s="24"/>
      <c r="E40" s="90"/>
      <c r="F40" s="24"/>
    </row>
    <row r="41" spans="1:7" ht="13.5" hidden="1" outlineLevel="1" thickBot="1" x14ac:dyDescent="0.25">
      <c r="A41" t="s">
        <v>162</v>
      </c>
      <c r="B41" s="57" t="s">
        <v>163</v>
      </c>
      <c r="C41" s="49"/>
      <c r="D41" s="24"/>
      <c r="E41" s="90"/>
      <c r="F41" s="24"/>
    </row>
    <row r="42" spans="1:7" s="95" customFormat="1" ht="13.5" collapsed="1" thickBot="1" x14ac:dyDescent="0.25">
      <c r="B42" s="96" t="s">
        <v>164</v>
      </c>
      <c r="C42" s="97"/>
      <c r="D42" s="98">
        <f>SUM(D36:D41)</f>
        <v>-126796</v>
      </c>
      <c r="E42" s="90"/>
      <c r="F42" s="98">
        <f>SUM(F36:F41)</f>
        <v>-113783</v>
      </c>
      <c r="G42"/>
    </row>
    <row r="43" spans="1:7" x14ac:dyDescent="0.2">
      <c r="B43" s="86" t="s">
        <v>165</v>
      </c>
      <c r="C43" s="87"/>
      <c r="D43" s="99"/>
      <c r="E43" s="90"/>
      <c r="F43" s="99"/>
    </row>
    <row r="44" spans="1:7" hidden="1" outlineLevel="1" x14ac:dyDescent="0.2">
      <c r="A44" t="s">
        <v>166</v>
      </c>
      <c r="B44" s="57" t="s">
        <v>167</v>
      </c>
      <c r="C44" s="49">
        <v>21</v>
      </c>
      <c r="D44" s="24"/>
      <c r="E44" s="90"/>
      <c r="F44" s="24"/>
    </row>
    <row r="45" spans="1:7" hidden="1" outlineLevel="1" x14ac:dyDescent="0.2">
      <c r="A45" t="s">
        <v>168</v>
      </c>
      <c r="B45" s="57" t="s">
        <v>169</v>
      </c>
      <c r="C45" s="49"/>
      <c r="D45" s="24"/>
      <c r="E45" s="90"/>
      <c r="F45" s="24"/>
    </row>
    <row r="46" spans="1:7" ht="13.5" collapsed="1" thickBot="1" x14ac:dyDescent="0.25">
      <c r="A46" t="s">
        <v>170</v>
      </c>
      <c r="B46" s="57" t="s">
        <v>171</v>
      </c>
      <c r="C46" s="49"/>
      <c r="D46" s="24">
        <v>0</v>
      </c>
      <c r="E46" s="90"/>
      <c r="F46" s="24">
        <v>-956657</v>
      </c>
    </row>
    <row r="47" spans="1:7" hidden="1" outlineLevel="1" x14ac:dyDescent="0.2">
      <c r="A47" t="s">
        <v>172</v>
      </c>
      <c r="B47" s="57" t="s">
        <v>173</v>
      </c>
      <c r="C47" s="49"/>
      <c r="D47" s="24"/>
      <c r="E47" s="90"/>
      <c r="F47" s="24"/>
    </row>
    <row r="48" spans="1:7" hidden="1" outlineLevel="1" x14ac:dyDescent="0.2">
      <c r="A48" t="s">
        <v>174</v>
      </c>
      <c r="B48" s="57" t="s">
        <v>175</v>
      </c>
      <c r="C48" s="49"/>
      <c r="D48" s="24"/>
      <c r="E48" s="90"/>
      <c r="F48" s="24"/>
    </row>
    <row r="49" spans="1:7" hidden="1" outlineLevel="1" x14ac:dyDescent="0.2">
      <c r="A49" t="s">
        <v>176</v>
      </c>
      <c r="B49" s="57" t="s">
        <v>177</v>
      </c>
      <c r="C49" s="49"/>
      <c r="D49" s="24"/>
      <c r="E49" s="90"/>
      <c r="F49" s="24"/>
    </row>
    <row r="50" spans="1:7" ht="13.5" hidden="1" outlineLevel="1" thickBot="1" x14ac:dyDescent="0.25">
      <c r="A50" t="s">
        <v>178</v>
      </c>
      <c r="B50" s="57" t="s">
        <v>179</v>
      </c>
      <c r="C50" s="49"/>
      <c r="D50" s="24"/>
      <c r="E50" s="90"/>
      <c r="F50" s="24"/>
    </row>
    <row r="51" spans="1:7" s="95" customFormat="1" ht="13.5" collapsed="1" thickBot="1" x14ac:dyDescent="0.25">
      <c r="B51" s="96" t="s">
        <v>180</v>
      </c>
      <c r="C51" s="97"/>
      <c r="D51" s="98">
        <f>SUM(D44:D50)</f>
        <v>0</v>
      </c>
      <c r="E51" s="90"/>
      <c r="F51" s="98">
        <f>SUM(F44:F50)</f>
        <v>-956657</v>
      </c>
      <c r="G51"/>
    </row>
    <row r="52" spans="1:7" ht="27.75" customHeight="1" x14ac:dyDescent="0.2">
      <c r="B52" s="100" t="s">
        <v>181</v>
      </c>
      <c r="C52" s="87"/>
      <c r="D52" s="101">
        <f>D34+D42+D51</f>
        <v>1248896</v>
      </c>
      <c r="E52" s="102"/>
      <c r="F52" s="101">
        <f>F34+F42+F51</f>
        <v>645904</v>
      </c>
    </row>
    <row r="53" spans="1:7" x14ac:dyDescent="0.2">
      <c r="A53" t="s">
        <v>182</v>
      </c>
      <c r="B53" s="57" t="s">
        <v>183</v>
      </c>
      <c r="C53" s="49">
        <v>19</v>
      </c>
      <c r="D53" s="24">
        <v>2969277</v>
      </c>
      <c r="E53" s="90"/>
      <c r="F53" s="24">
        <v>3105468</v>
      </c>
    </row>
    <row r="54" spans="1:7" x14ac:dyDescent="0.2">
      <c r="A54" t="s">
        <v>184</v>
      </c>
      <c r="B54" s="57" t="s">
        <v>185</v>
      </c>
      <c r="C54" s="49"/>
      <c r="D54" s="24">
        <v>-63402</v>
      </c>
      <c r="E54" s="90"/>
      <c r="F54" s="24">
        <v>9860</v>
      </c>
    </row>
    <row r="55" spans="1:7" ht="13.5" thickBot="1" x14ac:dyDescent="0.25">
      <c r="A55" t="s">
        <v>186</v>
      </c>
      <c r="B55" s="57" t="s">
        <v>187</v>
      </c>
      <c r="C55" s="49">
        <v>19</v>
      </c>
      <c r="D55" s="103">
        <f>D53+D52+D54</f>
        <v>4154771</v>
      </c>
      <c r="E55" s="90"/>
      <c r="F55" s="103">
        <f>F53+F52+F54</f>
        <v>3761232</v>
      </c>
    </row>
    <row r="56" spans="1:7" ht="13.5" thickTop="1" x14ac:dyDescent="0.2">
      <c r="B56" s="57"/>
      <c r="C56" s="49"/>
      <c r="D56" s="61"/>
      <c r="F56" s="61"/>
    </row>
    <row r="57" spans="1:7" x14ac:dyDescent="0.2">
      <c r="B57" s="57"/>
      <c r="C57" s="49"/>
      <c r="D57" s="61"/>
      <c r="F57" s="61"/>
    </row>
    <row r="58" spans="1:7" x14ac:dyDescent="0.2">
      <c r="B58" s="57"/>
      <c r="C58" s="49"/>
      <c r="D58" s="61"/>
      <c r="F58" s="61"/>
    </row>
    <row r="59" spans="1:7" x14ac:dyDescent="0.2">
      <c r="B59" s="57"/>
      <c r="C59" s="49"/>
      <c r="D59" s="61"/>
      <c r="F59" s="61"/>
    </row>
    <row r="60" spans="1:7" x14ac:dyDescent="0.2">
      <c r="B60" s="57"/>
      <c r="C60" s="49"/>
      <c r="D60" s="61"/>
      <c r="F60" s="61"/>
    </row>
    <row r="61" spans="1:7" x14ac:dyDescent="0.2">
      <c r="B61" s="57"/>
      <c r="C61" s="49"/>
      <c r="D61" s="61"/>
      <c r="F61" s="61"/>
    </row>
    <row r="62" spans="1:7" x14ac:dyDescent="0.2">
      <c r="B62" s="41"/>
      <c r="C62" s="42"/>
    </row>
    <row r="63" spans="1:7" x14ac:dyDescent="0.2">
      <c r="B63" s="41"/>
      <c r="C63" s="42"/>
      <c r="D63" s="104" t="s">
        <v>42</v>
      </c>
      <c r="F63" s="3"/>
    </row>
    <row r="64" spans="1:7" x14ac:dyDescent="0.2">
      <c r="B64" s="41"/>
      <c r="C64" s="42"/>
      <c r="D64" s="104"/>
      <c r="F64" s="3"/>
    </row>
    <row r="65" spans="2:7" x14ac:dyDescent="0.2">
      <c r="B65" s="41"/>
      <c r="C65" s="42"/>
      <c r="D65" s="45" t="s">
        <v>62</v>
      </c>
      <c r="E65"/>
      <c r="F65" s="45" t="s">
        <v>62</v>
      </c>
    </row>
    <row r="66" spans="2:7" x14ac:dyDescent="0.2">
      <c r="B66" s="41"/>
      <c r="C66" s="42"/>
      <c r="D66" s="45" t="s">
        <v>104</v>
      </c>
      <c r="E66"/>
      <c r="F66" s="45" t="s">
        <v>105</v>
      </c>
    </row>
    <row r="67" spans="2:7" ht="25.5" x14ac:dyDescent="0.2">
      <c r="B67" s="41"/>
      <c r="C67" s="42"/>
      <c r="D67" s="46" t="s">
        <v>63</v>
      </c>
      <c r="E67"/>
      <c r="F67" s="45" t="s">
        <v>64</v>
      </c>
    </row>
    <row r="68" spans="2:7" x14ac:dyDescent="0.2">
      <c r="B68" s="41"/>
      <c r="C68" s="42"/>
      <c r="D68" s="104"/>
      <c r="F68" s="3"/>
    </row>
    <row r="69" spans="2:7" x14ac:dyDescent="0.2">
      <c r="B69" s="41"/>
      <c r="C69" s="42"/>
      <c r="D69" s="104"/>
      <c r="F69" s="3"/>
    </row>
    <row r="70" spans="2:7" x14ac:dyDescent="0.2">
      <c r="B70" s="41"/>
      <c r="C70" s="42"/>
      <c r="D70" s="104"/>
      <c r="F70" s="3"/>
    </row>
    <row r="71" spans="2:7" x14ac:dyDescent="0.2">
      <c r="B71" s="41"/>
      <c r="C71" s="42"/>
      <c r="D71" s="104"/>
      <c r="F71" s="3"/>
    </row>
    <row r="72" spans="2:7" x14ac:dyDescent="0.2">
      <c r="B72" s="41"/>
      <c r="C72" s="42"/>
      <c r="D72" s="104"/>
      <c r="F72" s="3"/>
    </row>
    <row r="73" spans="2:7" x14ac:dyDescent="0.2">
      <c r="B73" s="41"/>
      <c r="C73" s="42"/>
      <c r="D73" s="104"/>
      <c r="F73" s="3"/>
    </row>
    <row r="74" spans="2:7" x14ac:dyDescent="0.2">
      <c r="B74" s="41"/>
      <c r="C74" s="42"/>
      <c r="D74" s="104"/>
      <c r="F74" s="3"/>
    </row>
    <row r="75" spans="2:7" x14ac:dyDescent="0.2">
      <c r="B75" s="41"/>
      <c r="C75" s="42"/>
      <c r="D75" s="104"/>
      <c r="F75" s="3"/>
    </row>
    <row r="76" spans="2:7" x14ac:dyDescent="0.2">
      <c r="B76" s="41"/>
      <c r="C76" s="42"/>
      <c r="D76" s="104"/>
      <c r="F76" s="3"/>
    </row>
    <row r="77" spans="2:7" x14ac:dyDescent="0.2">
      <c r="B77" s="41"/>
      <c r="C77" s="42"/>
      <c r="D77" s="104"/>
      <c r="F77" s="3"/>
    </row>
    <row r="78" spans="2:7" x14ac:dyDescent="0.2">
      <c r="B78" s="41"/>
      <c r="C78" s="41"/>
      <c r="D78" s="41"/>
      <c r="E78" s="41"/>
      <c r="F78" s="41"/>
      <c r="G78" s="41"/>
    </row>
    <row r="79" spans="2:7" x14ac:dyDescent="0.2">
      <c r="B79" s="41"/>
      <c r="C79" s="41"/>
      <c r="D79" s="41"/>
      <c r="E79" s="41"/>
      <c r="F79" s="41"/>
      <c r="G79" s="41"/>
    </row>
    <row r="80" spans="2:7" x14ac:dyDescent="0.2">
      <c r="B80" s="41"/>
      <c r="C80" s="41"/>
      <c r="D80" s="41"/>
      <c r="E80" s="41"/>
      <c r="F80" s="41"/>
      <c r="G80" s="41"/>
    </row>
    <row r="81" spans="2:7" x14ac:dyDescent="0.2">
      <c r="B81" s="41"/>
      <c r="C81" s="41"/>
      <c r="D81" s="41"/>
      <c r="E81" s="41"/>
      <c r="F81" s="41"/>
      <c r="G81" s="41"/>
    </row>
    <row r="82" spans="2:7" x14ac:dyDescent="0.2">
      <c r="B82" s="41"/>
      <c r="C82" s="41"/>
      <c r="D82" s="41"/>
      <c r="E82" s="41"/>
      <c r="F82" s="41"/>
      <c r="G82" s="41"/>
    </row>
    <row r="83" spans="2:7" x14ac:dyDescent="0.2">
      <c r="B83" s="41"/>
      <c r="C83" s="41"/>
      <c r="D83" s="41"/>
      <c r="E83" s="41"/>
      <c r="F83" s="41"/>
      <c r="G83" s="41"/>
    </row>
    <row r="84" spans="2:7" x14ac:dyDescent="0.2">
      <c r="B84" s="41"/>
      <c r="C84" s="41"/>
      <c r="D84" s="41"/>
      <c r="E84" s="41"/>
      <c r="F84" s="41"/>
      <c r="G84" s="41"/>
    </row>
    <row r="85" spans="2:7" x14ac:dyDescent="0.2">
      <c r="B85" s="41"/>
      <c r="C85" s="41"/>
      <c r="D85" s="41"/>
      <c r="E85" s="41"/>
      <c r="F85" s="41"/>
      <c r="G85" s="41"/>
    </row>
    <row r="86" spans="2:7" x14ac:dyDescent="0.2">
      <c r="B86" s="41"/>
      <c r="C86" s="41"/>
      <c r="D86" s="41"/>
      <c r="E86" s="41"/>
      <c r="F86" s="41"/>
      <c r="G86" s="41"/>
    </row>
    <row r="87" spans="2:7" x14ac:dyDescent="0.2">
      <c r="B87" s="41"/>
      <c r="C87" s="41"/>
      <c r="D87" s="41"/>
      <c r="E87" s="41"/>
      <c r="F87" s="41"/>
      <c r="G87" s="41"/>
    </row>
    <row r="88" spans="2:7" x14ac:dyDescent="0.2">
      <c r="B88" s="41"/>
      <c r="C88" s="41"/>
      <c r="D88" s="41"/>
      <c r="E88" s="41"/>
      <c r="F88" s="41"/>
      <c r="G88" s="41"/>
    </row>
    <row r="89" spans="2:7" x14ac:dyDescent="0.2">
      <c r="B89" s="41"/>
      <c r="C89" s="41"/>
      <c r="D89" s="41"/>
      <c r="E89" s="41"/>
      <c r="F89" s="41"/>
      <c r="G89" s="41"/>
    </row>
    <row r="90" spans="2:7" x14ac:dyDescent="0.2">
      <c r="B90" s="41"/>
      <c r="C90" s="41"/>
      <c r="D90" s="41"/>
      <c r="E90" s="41"/>
      <c r="F90" s="41"/>
      <c r="G90" s="41"/>
    </row>
    <row r="91" spans="2:7" x14ac:dyDescent="0.2">
      <c r="B91" s="41"/>
      <c r="C91" s="41"/>
      <c r="D91" s="41"/>
      <c r="E91" s="41"/>
      <c r="F91" s="41"/>
      <c r="G91" s="41"/>
    </row>
    <row r="92" spans="2:7" x14ac:dyDescent="0.2">
      <c r="B92" s="41"/>
      <c r="C92" s="41"/>
      <c r="D92" s="41"/>
      <c r="E92" s="41"/>
      <c r="F92" s="41"/>
      <c r="G92" s="41"/>
    </row>
    <row r="93" spans="2:7" x14ac:dyDescent="0.2">
      <c r="B93" s="41"/>
      <c r="C93" s="41"/>
      <c r="D93" s="41"/>
      <c r="E93" s="41"/>
      <c r="F93" s="41"/>
      <c r="G93" s="4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18457-A916-4860-913D-4BA7FE89F44F}">
  <dimension ref="A1:P41"/>
  <sheetViews>
    <sheetView workbookViewId="0">
      <selection activeCell="J41" sqref="J41"/>
    </sheetView>
  </sheetViews>
  <sheetFormatPr defaultRowHeight="12.75" x14ac:dyDescent="0.2"/>
  <cols>
    <col min="1" max="1" width="39" customWidth="1"/>
    <col min="2" max="2" width="12.42578125" customWidth="1"/>
    <col min="3" max="3" width="1.28515625" customWidth="1"/>
    <col min="4" max="4" width="14.5703125" customWidth="1"/>
    <col min="5" max="5" width="2.42578125" customWidth="1"/>
    <col min="6" max="6" width="13.85546875" customWidth="1"/>
    <col min="7" max="7" width="1.28515625" customWidth="1"/>
    <col min="8" max="8" width="10.5703125" bestFit="1" customWidth="1"/>
    <col min="9" max="9" width="1.140625" customWidth="1"/>
    <col min="10" max="10" width="12" customWidth="1"/>
    <col min="11" max="11" width="1.140625" customWidth="1"/>
    <col min="12" max="12" width="13.42578125" customWidth="1"/>
    <col min="13" max="13" width="1.28515625" customWidth="1"/>
    <col min="14" max="14" width="10" customWidth="1"/>
    <col min="15" max="15" width="1.28515625" customWidth="1"/>
    <col min="16" max="16" width="12" customWidth="1"/>
  </cols>
  <sheetData>
    <row r="1" spans="1:16" x14ac:dyDescent="0.2">
      <c r="A1" s="1" t="s">
        <v>201</v>
      </c>
    </row>
    <row r="2" spans="1:16" x14ac:dyDescent="0.2">
      <c r="A2" s="5" t="s">
        <v>212</v>
      </c>
    </row>
    <row r="3" spans="1:16" x14ac:dyDescent="0.2">
      <c r="A3" s="1" t="str">
        <f>'3'!B3</f>
        <v>ПО СОСТОЯНИЮ НА 31 МАРТА 2025 г.</v>
      </c>
    </row>
    <row r="4" spans="1:16" x14ac:dyDescent="0.2">
      <c r="A4" s="7" t="s">
        <v>1</v>
      </c>
    </row>
    <row r="5" spans="1:16" x14ac:dyDescent="0.2">
      <c r="A5" s="84"/>
    </row>
    <row r="6" spans="1:16" x14ac:dyDescent="0.2">
      <c r="A6" s="105"/>
      <c r="F6" t="s">
        <v>42</v>
      </c>
    </row>
    <row r="7" spans="1:16" ht="12.75" customHeight="1" x14ac:dyDescent="0.2">
      <c r="A7" s="53"/>
      <c r="O7" s="106"/>
      <c r="P7" s="107"/>
    </row>
    <row r="8" spans="1:16" ht="76.5" x14ac:dyDescent="0.2">
      <c r="A8" s="53"/>
      <c r="B8" s="107" t="s">
        <v>188</v>
      </c>
      <c r="C8" s="55"/>
      <c r="D8" s="107" t="s">
        <v>189</v>
      </c>
      <c r="E8" s="107"/>
      <c r="F8" s="55" t="s">
        <v>190</v>
      </c>
      <c r="G8" s="55"/>
      <c r="H8" s="55" t="s">
        <v>39</v>
      </c>
      <c r="I8" s="55"/>
      <c r="J8" s="107" t="s">
        <v>191</v>
      </c>
      <c r="K8" s="55"/>
      <c r="L8" s="107" t="s">
        <v>192</v>
      </c>
      <c r="M8" s="55"/>
      <c r="N8" s="55" t="s">
        <v>193</v>
      </c>
      <c r="O8" s="55"/>
      <c r="P8" s="55" t="s">
        <v>194</v>
      </c>
    </row>
    <row r="9" spans="1:16" x14ac:dyDescent="0.2">
      <c r="A9" s="106" t="s">
        <v>208</v>
      </c>
      <c r="B9" s="29">
        <v>326474</v>
      </c>
      <c r="C9" s="29"/>
      <c r="D9" s="29">
        <v>0</v>
      </c>
      <c r="E9" s="29"/>
      <c r="F9" s="109">
        <v>0</v>
      </c>
      <c r="G9" s="29"/>
      <c r="H9" s="29">
        <v>11269</v>
      </c>
      <c r="I9" s="29"/>
      <c r="J9" s="29">
        <v>8579676.6329999994</v>
      </c>
      <c r="K9" s="29"/>
      <c r="L9" s="61">
        <v>8917419.6329999994</v>
      </c>
      <c r="M9" s="29"/>
      <c r="N9" s="109"/>
      <c r="O9" s="29"/>
      <c r="P9" s="118">
        <f>N9+L9</f>
        <v>8917419.6329999994</v>
      </c>
    </row>
    <row r="10" spans="1:16" x14ac:dyDescent="0.2">
      <c r="A10" s="53"/>
      <c r="B10" s="29"/>
      <c r="C10" s="29"/>
      <c r="D10" s="29"/>
      <c r="E10" s="29"/>
      <c r="F10" s="117"/>
      <c r="G10" s="29"/>
      <c r="H10" s="29"/>
      <c r="I10" s="29"/>
      <c r="J10" s="29" t="s">
        <v>42</v>
      </c>
      <c r="K10" s="29"/>
      <c r="L10" s="29" t="s">
        <v>42</v>
      </c>
      <c r="M10" s="29"/>
      <c r="N10" s="29"/>
      <c r="O10" s="29"/>
      <c r="P10" s="61"/>
    </row>
    <row r="11" spans="1:16" x14ac:dyDescent="0.2">
      <c r="A11" s="53" t="s">
        <v>195</v>
      </c>
      <c r="B11" s="29"/>
      <c r="C11" s="29"/>
      <c r="D11" s="29"/>
      <c r="E11" s="29"/>
      <c r="F11" s="117"/>
      <c r="G11" s="29"/>
      <c r="H11" s="29"/>
      <c r="I11" s="29"/>
      <c r="J11" s="29">
        <v>2485909</v>
      </c>
      <c r="K11" s="29"/>
      <c r="L11" s="61">
        <v>2485909</v>
      </c>
      <c r="M11" s="29"/>
      <c r="N11" s="109">
        <v>0</v>
      </c>
      <c r="O11" s="29"/>
      <c r="P11" s="118">
        <f>N11+L11</f>
        <v>2485909</v>
      </c>
    </row>
    <row r="12" spans="1:16" s="110" customFormat="1" x14ac:dyDescent="0.2">
      <c r="A12" s="108" t="s">
        <v>196</v>
      </c>
      <c r="B12" s="29"/>
      <c r="C12" s="29"/>
      <c r="D12" s="29">
        <v>0</v>
      </c>
      <c r="E12" s="29"/>
      <c r="F12" s="117"/>
      <c r="G12" s="29"/>
      <c r="H12" s="29"/>
      <c r="I12" s="29"/>
      <c r="J12" s="29"/>
      <c r="K12" s="29"/>
      <c r="L12" s="109"/>
      <c r="M12" s="29"/>
      <c r="N12" s="29"/>
      <c r="O12" s="29"/>
      <c r="P12" s="118">
        <f>N12+L12</f>
        <v>0</v>
      </c>
    </row>
    <row r="13" spans="1:16" x14ac:dyDescent="0.2">
      <c r="A13" s="53" t="s">
        <v>197</v>
      </c>
      <c r="B13" s="29"/>
      <c r="C13" s="29"/>
      <c r="D13" s="29"/>
      <c r="E13" s="29"/>
      <c r="F13" s="117"/>
      <c r="G13" s="29"/>
      <c r="H13" s="29"/>
      <c r="I13" s="29"/>
      <c r="J13" s="29"/>
      <c r="K13" s="29"/>
      <c r="L13" s="29"/>
      <c r="M13" s="29"/>
      <c r="N13" s="29"/>
      <c r="O13" s="29"/>
      <c r="P13" s="118">
        <f>N13+L13</f>
        <v>0</v>
      </c>
    </row>
    <row r="14" spans="1:16" x14ac:dyDescent="0.2">
      <c r="A14" s="53" t="s">
        <v>198</v>
      </c>
      <c r="B14" s="29"/>
      <c r="C14" s="29"/>
      <c r="D14" s="29">
        <v>0</v>
      </c>
      <c r="E14" s="29"/>
      <c r="F14" s="109">
        <v>0</v>
      </c>
      <c r="G14" s="29"/>
      <c r="H14" s="29"/>
      <c r="I14" s="29"/>
      <c r="J14" s="29"/>
      <c r="K14" s="29"/>
      <c r="L14" s="61"/>
      <c r="M14" s="29"/>
      <c r="N14" s="61"/>
      <c r="O14" s="29"/>
      <c r="P14" s="61"/>
    </row>
    <row r="15" spans="1:16" x14ac:dyDescent="0.2">
      <c r="A15" s="53" t="s">
        <v>199</v>
      </c>
      <c r="B15" s="29"/>
      <c r="C15" s="29"/>
      <c r="D15" s="29"/>
      <c r="E15" s="29"/>
      <c r="F15" s="109">
        <v>0</v>
      </c>
      <c r="G15" s="29"/>
      <c r="H15" s="29"/>
      <c r="I15" s="29"/>
      <c r="J15" s="29"/>
      <c r="K15" s="29"/>
      <c r="L15" s="61"/>
      <c r="M15" s="29"/>
      <c r="N15" s="61"/>
      <c r="O15" s="29"/>
      <c r="P15" s="61"/>
    </row>
    <row r="16" spans="1:16" x14ac:dyDescent="0.2">
      <c r="A16" s="57" t="s">
        <v>200</v>
      </c>
      <c r="B16" s="29"/>
      <c r="C16" s="29"/>
      <c r="D16" s="29"/>
      <c r="E16" s="29"/>
      <c r="F16" s="29"/>
      <c r="G16" s="29"/>
      <c r="H16" s="29"/>
      <c r="I16" s="29"/>
      <c r="J16" s="61">
        <v>-1574686</v>
      </c>
      <c r="K16" s="29"/>
      <c r="L16" s="61">
        <v>-1574686</v>
      </c>
      <c r="M16" s="29"/>
      <c r="N16" s="29"/>
      <c r="O16" s="29"/>
      <c r="P16" s="61">
        <f>N16+L16</f>
        <v>-1574686</v>
      </c>
    </row>
    <row r="17" spans="1:16" x14ac:dyDescent="0.2">
      <c r="A17" s="53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ht="13.5" thickBot="1" x14ac:dyDescent="0.25">
      <c r="A18" s="111" t="s">
        <v>209</v>
      </c>
      <c r="B18" s="27">
        <f>SUM(B9,B11:B16)</f>
        <v>326474</v>
      </c>
      <c r="C18" s="27"/>
      <c r="D18" s="27">
        <f>SUM(D9,D11:D16)</f>
        <v>0</v>
      </c>
      <c r="E18" s="27"/>
      <c r="F18" s="119">
        <f>SUM(F9,F11:F16)</f>
        <v>0</v>
      </c>
      <c r="G18" s="27"/>
      <c r="H18" s="27">
        <f>SUM(H9,H11:H16)</f>
        <v>11269</v>
      </c>
      <c r="I18" s="27"/>
      <c r="J18" s="27">
        <f>SUM(J9,J11:J16)</f>
        <v>9490899.6329999994</v>
      </c>
      <c r="K18" s="27"/>
      <c r="L18" s="27">
        <f>SUM(L9,L11:L16)</f>
        <v>9828642.6329999994</v>
      </c>
      <c r="M18" s="27"/>
      <c r="N18" s="119">
        <f>SUM(N9,N11:N16)</f>
        <v>0</v>
      </c>
      <c r="O18" s="27"/>
      <c r="P18" s="27">
        <f>SUM(P9,P11:P16)</f>
        <v>9828642.6329999994</v>
      </c>
    </row>
    <row r="19" spans="1:16" ht="13.5" thickTop="1" x14ac:dyDescent="0.2">
      <c r="A19" s="53"/>
      <c r="B19" s="29"/>
      <c r="C19" s="29"/>
      <c r="D19" s="29"/>
      <c r="E19" s="29"/>
      <c r="F19" s="29"/>
      <c r="G19" s="29"/>
      <c r="H19" s="29"/>
      <c r="I19" s="29"/>
      <c r="J19" s="29" t="s">
        <v>42</v>
      </c>
      <c r="K19" s="29"/>
      <c r="L19" s="29" t="s">
        <v>42</v>
      </c>
      <c r="M19" s="29"/>
      <c r="N19" s="29"/>
      <c r="O19" s="29"/>
      <c r="P19" s="29" t="s">
        <v>42</v>
      </c>
    </row>
    <row r="20" spans="1:16" x14ac:dyDescent="0.2">
      <c r="A20" s="53" t="s">
        <v>195</v>
      </c>
      <c r="B20" s="29"/>
      <c r="C20" s="29"/>
      <c r="D20" s="29"/>
      <c r="E20" s="29"/>
      <c r="F20" s="29"/>
      <c r="G20" s="29"/>
      <c r="H20" s="29"/>
      <c r="I20" s="29"/>
      <c r="J20" s="29">
        <v>934961</v>
      </c>
      <c r="K20" s="29"/>
      <c r="L20" s="61">
        <v>934961</v>
      </c>
      <c r="M20" s="29"/>
      <c r="N20" s="61"/>
      <c r="O20" s="29"/>
      <c r="P20" s="61">
        <f>N20+L20</f>
        <v>934961</v>
      </c>
    </row>
    <row r="21" spans="1:16" x14ac:dyDescent="0.2">
      <c r="A21" s="108" t="s">
        <v>196</v>
      </c>
      <c r="B21" s="29"/>
      <c r="C21" s="29"/>
      <c r="D21" s="29">
        <v>0</v>
      </c>
      <c r="E21" s="29"/>
      <c r="F21" s="29"/>
      <c r="G21" s="29"/>
      <c r="H21" s="29"/>
      <c r="I21" s="29"/>
      <c r="J21" s="29"/>
      <c r="K21" s="29"/>
      <c r="L21" s="109">
        <v>0</v>
      </c>
      <c r="M21" s="29"/>
      <c r="N21" s="29"/>
      <c r="O21" s="29"/>
      <c r="P21" s="61">
        <f>N21+L21</f>
        <v>0</v>
      </c>
    </row>
    <row r="22" spans="1:16" x14ac:dyDescent="0.2">
      <c r="A22" s="53" t="s">
        <v>197</v>
      </c>
      <c r="B22" s="29"/>
      <c r="C22" s="29"/>
      <c r="D22" s="29"/>
      <c r="E22" s="29"/>
      <c r="F22" s="29"/>
      <c r="G22" s="29"/>
      <c r="H22" s="113"/>
      <c r="I22" s="29"/>
      <c r="J22" s="118">
        <v>0</v>
      </c>
      <c r="K22" s="29"/>
      <c r="L22" s="118">
        <v>0</v>
      </c>
      <c r="M22" s="29"/>
      <c r="N22" s="29"/>
      <c r="O22" s="29"/>
      <c r="P22" s="61">
        <f>N22+L22</f>
        <v>0</v>
      </c>
    </row>
    <row r="23" spans="1:16" x14ac:dyDescent="0.2">
      <c r="A23" s="53" t="s">
        <v>198</v>
      </c>
      <c r="B23" s="29"/>
      <c r="C23" s="29"/>
      <c r="D23" s="29">
        <v>0</v>
      </c>
      <c r="E23" s="29"/>
      <c r="F23" s="118">
        <v>0</v>
      </c>
      <c r="G23" s="29"/>
      <c r="H23" s="29">
        <v>0</v>
      </c>
      <c r="I23" s="29"/>
      <c r="J23" s="29"/>
      <c r="K23" s="29"/>
      <c r="L23" s="118">
        <v>0</v>
      </c>
      <c r="M23" s="29"/>
      <c r="N23" s="118">
        <v>0</v>
      </c>
      <c r="O23" s="29"/>
      <c r="P23" s="61">
        <f>N23+L23</f>
        <v>0</v>
      </c>
    </row>
    <row r="24" spans="1:16" x14ac:dyDescent="0.2">
      <c r="A24" s="57" t="s">
        <v>200</v>
      </c>
      <c r="B24" s="29"/>
      <c r="C24" s="29"/>
      <c r="D24" s="29"/>
      <c r="E24" s="29"/>
      <c r="F24" s="29"/>
      <c r="G24" s="29"/>
      <c r="H24" s="29"/>
      <c r="I24" s="29"/>
      <c r="J24" s="118">
        <v>0</v>
      </c>
      <c r="K24" s="61"/>
      <c r="L24" s="118">
        <v>0</v>
      </c>
      <c r="M24" s="29"/>
      <c r="N24" s="29"/>
      <c r="O24" s="29"/>
      <c r="P24" s="61">
        <f>N24+L24</f>
        <v>0</v>
      </c>
    </row>
    <row r="25" spans="1:16" x14ac:dyDescent="0.2">
      <c r="A25" s="106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</row>
    <row r="26" spans="1:16" ht="13.5" thickBot="1" x14ac:dyDescent="0.25">
      <c r="A26" s="111" t="s">
        <v>210</v>
      </c>
      <c r="B26" s="112">
        <f>SUM(B20:B24)+B18</f>
        <v>326474</v>
      </c>
      <c r="C26" s="27"/>
      <c r="D26" s="27">
        <f>SUM(D24:D25)+D18</f>
        <v>0</v>
      </c>
      <c r="E26" s="27"/>
      <c r="F26" s="119">
        <f>SUM(F20:F24)+F18</f>
        <v>0</v>
      </c>
      <c r="G26" s="27"/>
      <c r="H26" s="112">
        <f>SUM(H20:H24)+H18</f>
        <v>11269</v>
      </c>
      <c r="I26" s="27"/>
      <c r="J26" s="112">
        <f>SUM(J20:J24)+J18</f>
        <v>10425860.632999999</v>
      </c>
      <c r="K26" s="27"/>
      <c r="L26" s="112">
        <f>SUM(L20:L24)+L18</f>
        <v>10763603.632999999</v>
      </c>
      <c r="M26" s="27"/>
      <c r="N26" s="119">
        <f>SUM(N20:N24)+N18</f>
        <v>0</v>
      </c>
      <c r="O26" s="27"/>
      <c r="P26" s="112">
        <f>SUM(P20:P24)+P18</f>
        <v>10763603.632999999</v>
      </c>
    </row>
    <row r="27" spans="1:16" s="116" customFormat="1" ht="12" thickTop="1" x14ac:dyDescent="0.2">
      <c r="A27" s="114"/>
      <c r="B27" s="115"/>
      <c r="C27" s="115"/>
      <c r="D27" s="115"/>
      <c r="E27" s="115"/>
      <c r="F27" s="115" t="s">
        <v>42</v>
      </c>
      <c r="G27" s="115"/>
      <c r="H27" s="115"/>
      <c r="I27" s="115"/>
      <c r="J27" s="115" t="s">
        <v>42</v>
      </c>
      <c r="K27" s="115"/>
      <c r="L27" s="115"/>
      <c r="M27" s="115"/>
      <c r="N27" s="115"/>
      <c r="O27" s="115"/>
      <c r="P27" s="115"/>
    </row>
    <row r="28" spans="1:16" s="116" customFormat="1" ht="11.25" x14ac:dyDescent="0.2">
      <c r="A28" s="114"/>
      <c r="B28" s="115"/>
      <c r="C28" s="115"/>
      <c r="D28" s="115"/>
      <c r="E28" s="115"/>
      <c r="F28" s="115"/>
      <c r="G28" s="115"/>
      <c r="H28" s="115"/>
      <c r="I28" s="115"/>
      <c r="J28" s="115" t="s">
        <v>42</v>
      </c>
      <c r="K28" s="115"/>
      <c r="L28" s="115"/>
      <c r="M28" s="115"/>
      <c r="N28" s="115" t="s">
        <v>42</v>
      </c>
      <c r="O28" s="115"/>
      <c r="P28" s="115"/>
    </row>
    <row r="29" spans="1:16" s="116" customFormat="1" ht="11.25" x14ac:dyDescent="0.2">
      <c r="A29" s="114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 t="s">
        <v>42</v>
      </c>
      <c r="O29" s="115"/>
      <c r="P29" s="115"/>
    </row>
    <row r="30" spans="1:16" s="116" customFormat="1" ht="11.25" x14ac:dyDescent="0.2">
      <c r="A30" s="114"/>
      <c r="J30" s="116" t="s">
        <v>42</v>
      </c>
      <c r="L30" s="116" t="s">
        <v>42</v>
      </c>
    </row>
    <row r="31" spans="1:16" s="116" customFormat="1" ht="11.25" x14ac:dyDescent="0.2">
      <c r="A31" s="114"/>
      <c r="L31" s="116" t="s">
        <v>42</v>
      </c>
    </row>
    <row r="32" spans="1:16" s="116" customFormat="1" ht="11.25" x14ac:dyDescent="0.2">
      <c r="A32" s="114"/>
    </row>
    <row r="33" spans="1:12" s="116" customFormat="1" ht="11.25" x14ac:dyDescent="0.2">
      <c r="A33" s="114"/>
    </row>
    <row r="34" spans="1:12" x14ac:dyDescent="0.2">
      <c r="B34" s="116"/>
      <c r="C34" s="116"/>
      <c r="D34" s="45" t="s">
        <v>62</v>
      </c>
      <c r="G34" s="41"/>
      <c r="K34" s="116"/>
      <c r="L34" s="45" t="s">
        <v>62</v>
      </c>
    </row>
    <row r="35" spans="1:12" x14ac:dyDescent="0.2">
      <c r="B35" s="116"/>
      <c r="C35" s="116"/>
      <c r="D35" s="45" t="s">
        <v>104</v>
      </c>
      <c r="K35" s="116"/>
      <c r="L35" s="45" t="s">
        <v>105</v>
      </c>
    </row>
    <row r="36" spans="1:12" x14ac:dyDescent="0.2">
      <c r="B36" s="116"/>
      <c r="C36" s="116"/>
      <c r="D36" s="120" t="s">
        <v>63</v>
      </c>
      <c r="K36" s="116"/>
      <c r="L36" s="45" t="s">
        <v>64</v>
      </c>
    </row>
    <row r="37" spans="1:12" x14ac:dyDescent="0.2">
      <c r="C37" s="116"/>
      <c r="K37" s="116"/>
    </row>
    <row r="40" spans="1:12" x14ac:dyDescent="0.2">
      <c r="J40" t="s">
        <v>42</v>
      </c>
    </row>
    <row r="41" spans="1:12" x14ac:dyDescent="0.2">
      <c r="J41" s="7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Bukesheva Mukaram</dc:creator>
  <cp:lastModifiedBy>Popandopulo Mariya</cp:lastModifiedBy>
  <dcterms:created xsi:type="dcterms:W3CDTF">2024-05-04T07:07:05Z</dcterms:created>
  <dcterms:modified xsi:type="dcterms:W3CDTF">2025-05-08T11:37:48Z</dcterms:modified>
</cp:coreProperties>
</file>