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Баст\Отчеты\Финансовые\2025\6 мес 2025\"/>
    </mc:Choice>
  </mc:AlternateContent>
  <bookViews>
    <workbookView xWindow="0" yWindow="0" windowWidth="28800" windowHeight="12180" activeTab="1"/>
  </bookViews>
  <sheets>
    <sheet name="ОФП " sheetId="1" r:id="rId1"/>
    <sheet name="ОПиУ" sheetId="2" r:id="rId2"/>
    <sheet name="ДДС" sheetId="3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[3]ДДС_310320!$V$139:$W$220</definedName>
    <definedName name="восьмая" localSheetId="3">[3]ДДС_310320!$V$139:$W$220</definedName>
    <definedName name="восьмая" localSheetId="1">[3]ДДС_310320!$V$139:$W$220</definedName>
    <definedName name="восьмая" localSheetId="0">[4]ДДС_310320!#REF!</definedName>
    <definedName name="восьмая">[4]ДДС_310320!#REF!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[4]ДДС_310320!$C$93:$D$128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[4]сч.3310!$B$8:$H$346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[4]сч.3310!$B$354:$H$635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[4]сч.3310_080920!$B$10:$H$346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[4]сч.3310_080920!$B$356:$H$635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[4]ДДС_310820!$B$136:$D$160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[4]ДДС_310820!$C$137:$D$160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_xlnm.Print_Area" localSheetId="2">ДДС!$A$1:$D$71</definedName>
    <definedName name="_xlnm.Print_Area" localSheetId="3">'Капитал  '!$A$1:$S$29</definedName>
    <definedName name="_xlnm.Print_Area" localSheetId="1">ОПиУ!$A$1:$D$33</definedName>
    <definedName name="_xlnm.Print_Area" localSheetId="0">'ОФП '!$A$1:$D$54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1">#REF!</definedName>
    <definedName name="прочее2" localSheetId="2">#REF!</definedName>
    <definedName name="прочее2">#REF!</definedName>
    <definedName name="прочее3" localSheetId="2">#REF!</definedName>
    <definedName name="прочее3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'[3]кредиторка торг'!$A$10:$G$272</definedName>
    <definedName name="пятая" localSheetId="3">'[3]кредиторка торг'!$A$10:$G$272</definedName>
    <definedName name="пятая" localSheetId="1">'[3]кредиторка торг'!$A$10:$G$272</definedName>
    <definedName name="пятая">'[12]кредиторка торг'!$A$10:$G$272</definedName>
    <definedName name="седьмая" localSheetId="2">[3]ДДС_310320!$V$80:$W$129</definedName>
    <definedName name="седьмая" localSheetId="3">[3]ДДС_310320!$V$80:$W$129</definedName>
    <definedName name="седьмая" localSheetId="1">[3]ДДС_310320!$V$80:$W$129</definedName>
    <definedName name="седьмая" localSheetId="0">[4]ДДС_310320!#REF!</definedName>
    <definedName name="седьмая">[4]ДДС_310320!#REF!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синяя4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'[3]кредиторка торг'!$A$282:$G$506</definedName>
    <definedName name="четвертая" localSheetId="3">'[3]кредиторка торг'!$A$282:$G$506</definedName>
    <definedName name="четвертая" localSheetId="1">'[3]кредиторка торг'!$A$282:$G$506</definedName>
    <definedName name="четвертая">'[12]кредиторка торг'!$A$282:$G$506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4" l="1"/>
  <c r="Q21" i="4"/>
  <c r="P21" i="4"/>
  <c r="O21" i="4"/>
  <c r="S21" i="4" s="1"/>
  <c r="T21" i="4" s="1"/>
  <c r="S20" i="4"/>
  <c r="S19" i="4"/>
  <c r="S18" i="4"/>
  <c r="S17" i="4"/>
  <c r="S16" i="4"/>
  <c r="Q15" i="4"/>
  <c r="P15" i="4"/>
  <c r="S14" i="4"/>
  <c r="S13" i="4"/>
  <c r="S12" i="4"/>
  <c r="R11" i="4"/>
  <c r="S11" i="4" s="1"/>
  <c r="R10" i="4"/>
  <c r="Q10" i="4"/>
  <c r="P10" i="4"/>
  <c r="O10" i="4"/>
  <c r="O15" i="4" s="1"/>
  <c r="D55" i="3"/>
  <c r="C55" i="3"/>
  <c r="D49" i="3"/>
  <c r="D61" i="3" s="1"/>
  <c r="C49" i="3"/>
  <c r="C61" i="3" s="1"/>
  <c r="D38" i="3"/>
  <c r="C38" i="3"/>
  <c r="D29" i="3"/>
  <c r="D47" i="3" s="1"/>
  <c r="C29" i="3"/>
  <c r="C47" i="3" s="1"/>
  <c r="D18" i="3"/>
  <c r="D27" i="3" s="1"/>
  <c r="D62" i="3" s="1"/>
  <c r="D65" i="3" s="1"/>
  <c r="C18" i="3"/>
  <c r="D11" i="3"/>
  <c r="C11" i="3"/>
  <c r="C26" i="2"/>
  <c r="D12" i="2"/>
  <c r="D17" i="2" s="1"/>
  <c r="D21" i="2" s="1"/>
  <c r="D23" i="2" s="1"/>
  <c r="D25" i="2" s="1"/>
  <c r="C12" i="2"/>
  <c r="C17" i="2" s="1"/>
  <c r="C21" i="2" s="1"/>
  <c r="C23" i="2" s="1"/>
  <c r="C25" i="2" s="1"/>
  <c r="D48" i="1"/>
  <c r="C48" i="1"/>
  <c r="D45" i="1"/>
  <c r="C45" i="1"/>
  <c r="C46" i="1" s="1"/>
  <c r="C47" i="1" s="1"/>
  <c r="D38" i="1"/>
  <c r="D46" i="1" s="1"/>
  <c r="C38" i="1"/>
  <c r="D32" i="1"/>
  <c r="C32" i="1"/>
  <c r="D23" i="1"/>
  <c r="C23" i="1"/>
  <c r="D15" i="1"/>
  <c r="C15" i="1"/>
  <c r="C27" i="3" l="1"/>
  <c r="C62" i="3" s="1"/>
  <c r="C65" i="3" s="1"/>
  <c r="D47" i="1"/>
  <c r="D49" i="1" s="1"/>
  <c r="C49" i="1"/>
  <c r="C24" i="1"/>
  <c r="D24" i="1"/>
  <c r="R15" i="4"/>
  <c r="S15" i="4" s="1"/>
  <c r="T15" i="4" s="1"/>
  <c r="S10" i="4"/>
</calcChain>
</file>

<file path=xl/comments1.xml><?xml version="1.0" encoding="utf-8"?>
<comments xmlns="http://schemas.openxmlformats.org/spreadsheetml/2006/main">
  <authors>
    <author>User</author>
  </authors>
  <commentList>
    <comment ref="D4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РЕПО
</t>
        </r>
      </text>
    </comment>
  </commentList>
</comments>
</file>

<file path=xl/sharedStrings.xml><?xml version="1.0" encoding="utf-8"?>
<sst xmlns="http://schemas.openxmlformats.org/spreadsheetml/2006/main" count="201" uniqueCount="139">
  <si>
    <t>Наименование</t>
  </si>
  <si>
    <t>Акционерное общество "БАСТ"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</si>
  <si>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</si>
  <si>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>по состоянию на 30 июня 2025 года</t>
  </si>
  <si>
    <t>в тысячах тенге</t>
  </si>
  <si>
    <t xml:space="preserve">Прим. 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</si>
  <si>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</si>
  <si>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</si>
  <si>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</si>
  <si>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</si>
  <si>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</si>
  <si>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</si>
  <si>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</si>
  <si>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Налог на добавленную стоимость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</si>
  <si>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</si>
  <si>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</si>
  <si>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</si>
  <si>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</si>
  <si>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</si>
  <si>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</si>
  <si>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</si>
  <si>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</si>
  <si>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</si>
  <si>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</si>
  <si>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</si>
  <si>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Уставной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</si>
  <si>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</si>
  <si>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</si>
  <si>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</si>
  <si>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</si>
  <si>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Прочие долгосрочные обязательства</t>
  </si>
  <si>
    <t>Провизии долгоср</t>
  </si>
  <si>
    <t>Займы</t>
  </si>
  <si>
    <t>Обязательства по финансовой аренде долгоср</t>
  </si>
  <si>
    <t xml:space="preserve">Текущие обязательства 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</si>
  <si>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</si>
  <si>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</si>
  <si>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</si>
  <si>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</si>
  <si>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</si>
  <si>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</si>
  <si>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</si>
  <si>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>Руководитель                                                 Қуанбай Ә.Д.</t>
  </si>
  <si>
    <t xml:space="preserve">                                                                             (фамилия, имя, отчество)</t>
  </si>
  <si>
    <t>(подпись)</t>
  </si>
  <si>
    <t>Главный бухгалтер                                      Халилова Г.Б.</t>
  </si>
  <si>
    <t xml:space="preserve">                                                                        (фамилия, имя, отчество)</t>
  </si>
  <si>
    <t>ОТЧЕТ О ПРИБЫЛИ ИЛИ УБЫТКЕ И ПРОЧЕМ СОВОКУПНОМ ДОХОДЕ</t>
  </si>
  <si>
    <t>за 6 месяцев 2025 года</t>
  </si>
  <si>
    <t>тыс. тенге</t>
  </si>
  <si>
    <t>Показатели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</si>
  <si>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</si>
  <si>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</si>
  <si>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</si>
  <si>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</si>
  <si>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</si>
  <si>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</si>
  <si>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</si>
  <si>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</si>
  <si>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</si>
  <si>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</si>
  <si>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Доход/Убыток от курсовой разницы</t>
  </si>
  <si>
    <t xml:space="preserve">Прибыль/Убыток до налогообложения  </t>
  </si>
  <si>
    <t>Расходы по корпоративному подоходному налогу</t>
  </si>
  <si>
    <t>-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</si>
  <si>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</si>
  <si>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</si>
  <si>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</si>
  <si>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</si>
  <si>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Главный бухгалтер                                       Халилова Г.Б.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</si>
  <si>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</si>
  <si>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</si>
  <si>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</si>
  <si>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</si>
  <si>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</si>
  <si>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</si>
  <si>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</si>
  <si>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вознаграждения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</si>
  <si>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</si>
  <si>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</si>
  <si>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</si>
  <si>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</si>
  <si>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</si>
  <si>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</si>
  <si>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</si>
  <si>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</si>
  <si>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</si>
  <si>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</si>
  <si>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</si>
  <si>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</si>
  <si>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</si>
  <si>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</si>
  <si>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</si>
  <si>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</si>
  <si>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</si>
  <si>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</si>
  <si>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</si>
  <si>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</si>
  <si>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</si>
  <si>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</si>
  <si>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</si>
  <si>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</si>
  <si>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</si>
  <si>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</si>
  <si>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</si>
  <si>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</si>
  <si>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</si>
  <si>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</si>
  <si>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вознаграждения по финансируемой аренде</t>
  </si>
  <si>
    <t>прочие (выплата купона)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</si>
  <si>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</si>
  <si>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</si>
  <si>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</si>
  <si>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</si>
  <si>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</si>
  <si>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</si>
  <si>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на 30 июня  2025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</si>
  <si>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</si>
  <si>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</si>
  <si>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</si>
  <si>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</si>
  <si>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</si>
  <si>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>На 1 января 2025</t>
  </si>
  <si>
    <t>Резерв на переоценку фин.активов</t>
  </si>
  <si>
    <t>Эмиссия акций</t>
  </si>
  <si>
    <t>Корректировка предыдущих периодов</t>
  </si>
  <si>
    <t>На 1 января 2024</t>
  </si>
  <si>
    <t>Убыток за период</t>
  </si>
  <si>
    <t>Сальдо на 31 декабря 2024</t>
  </si>
  <si>
    <t xml:space="preserve">Руководитель                                                 </t>
  </si>
  <si>
    <t>Қуанбай Ә.Д.</t>
  </si>
  <si>
    <t>(фамилия, имя, отчество)</t>
  </si>
  <si>
    <t>Главный бухгалтер</t>
  </si>
  <si>
    <t>Халилова Г.Б.</t>
  </si>
  <si>
    <t>6 мес 2025 года</t>
  </si>
  <si>
    <t>6 мес 2024 года</t>
  </si>
  <si>
    <t>На 01.01.2025</t>
  </si>
  <si>
    <t>На 30.06.2025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</si>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</sst>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#,##0_);_(\(#,##0\)\ ;_(&quot;- &quot;_);_(@_)"/>
    <numFmt numFmtId="165" formatCode="#,##0,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9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1" fillId="0" borderId="0"/>
  </cellStyleXfs>
  <cellXfs count="165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2" fillId="0" borderId="0" xfId="1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3" fillId="0" borderId="0" xfId="1" applyFont="1" applyAlignment="1">
      <alignment vertical="center" wrapText="1"/>
    </xf>
    <xf numFmtId="0" fontId="3" fillId="0" borderId="0" xfId="1" applyFont="1"/>
    <xf numFmtId="0" fontId="7" fillId="0" borderId="0" xfId="1" applyFont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Fill="1"/>
    <xf numFmtId="0" fontId="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2" fillId="0" borderId="0" xfId="2" applyNumberFormat="1" applyFont="1" applyBorder="1" applyAlignment="1">
      <alignment vertical="top" wrapText="1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wrapText="1"/>
    </xf>
    <xf numFmtId="164" fontId="3" fillId="0" borderId="4" xfId="1" applyNumberFormat="1" applyFont="1" applyFill="1" applyBorder="1"/>
    <xf numFmtId="0" fontId="2" fillId="0" borderId="0" xfId="0" applyNumberFormat="1" applyFont="1" applyBorder="1" applyAlignment="1">
      <alignment horizontal="left" vertical="center"/>
    </xf>
    <xf numFmtId="164" fontId="3" fillId="0" borderId="5" xfId="1" applyNumberFormat="1" applyFont="1" applyFill="1" applyBorder="1"/>
    <xf numFmtId="164" fontId="3" fillId="0" borderId="0" xfId="1" applyNumberFormat="1" applyFont="1"/>
    <xf numFmtId="0" fontId="2" fillId="0" borderId="0" xfId="1" applyFont="1" applyBorder="1"/>
    <xf numFmtId="3" fontId="8" fillId="0" borderId="0" xfId="0" applyNumberFormat="1" applyFont="1" applyFill="1" applyBorder="1"/>
    <xf numFmtId="164" fontId="3" fillId="0" borderId="0" xfId="1" applyNumberFormat="1" applyFont="1" applyFill="1" applyBorder="1"/>
    <xf numFmtId="0" fontId="3" fillId="0" borderId="0" xfId="1" applyFont="1" applyBorder="1"/>
    <xf numFmtId="164" fontId="3" fillId="0" borderId="5" xfId="1" applyNumberFormat="1" applyFont="1" applyBorder="1"/>
    <xf numFmtId="0" fontId="3" fillId="0" borderId="0" xfId="0" applyNumberFormat="1" applyFont="1" applyBorder="1" applyAlignment="1">
      <alignment horizontal="left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left" vertical="center"/>
    </xf>
    <xf numFmtId="165" fontId="9" fillId="2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/>
    <xf numFmtId="0" fontId="2" fillId="2" borderId="0" xfId="0" applyNumberFormat="1" applyFont="1" applyFill="1" applyAlignment="1">
      <alignment horizontal="center"/>
    </xf>
    <xf numFmtId="0" fontId="12" fillId="2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2" borderId="0" xfId="0" applyNumberFormat="1" applyFont="1" applyFill="1" applyAlignment="1">
      <alignment horizontal="left"/>
    </xf>
    <xf numFmtId="0" fontId="13" fillId="0" borderId="0" xfId="0" applyFont="1" applyAlignment="1"/>
    <xf numFmtId="0" fontId="0" fillId="0" borderId="0" xfId="0" applyAlignment="1"/>
    <xf numFmtId="0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 vertical="center"/>
    </xf>
    <xf numFmtId="0" fontId="3" fillId="2" borderId="7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/>
    </xf>
    <xf numFmtId="164" fontId="2" fillId="0" borderId="9" xfId="1" applyNumberFormat="1" applyFont="1" applyFill="1" applyBorder="1" applyAlignment="1"/>
    <xf numFmtId="164" fontId="2" fillId="0" borderId="9" xfId="1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left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10" xfId="0" applyNumberFormat="1" applyFont="1" applyFill="1" applyBorder="1" applyAlignment="1">
      <alignment horizontal="left" vertical="center"/>
    </xf>
    <xf numFmtId="0" fontId="3" fillId="2" borderId="11" xfId="0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/>
    <xf numFmtId="164" fontId="3" fillId="0" borderId="9" xfId="1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left" vertical="center"/>
    </xf>
    <xf numFmtId="164" fontId="11" fillId="2" borderId="0" xfId="0" applyNumberFormat="1" applyFont="1" applyFill="1"/>
    <xf numFmtId="0" fontId="3" fillId="2" borderId="0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left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2" fillId="2" borderId="9" xfId="0" applyFont="1" applyFill="1" applyBorder="1"/>
    <xf numFmtId="0" fontId="3" fillId="2" borderId="13" xfId="0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left" vertical="center"/>
    </xf>
    <xf numFmtId="164" fontId="3" fillId="0" borderId="8" xfId="1" applyNumberFormat="1" applyFont="1" applyFill="1" applyBorder="1" applyAlignment="1"/>
    <xf numFmtId="164" fontId="2" fillId="0" borderId="8" xfId="1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6" fillId="0" borderId="0" xfId="0" applyFont="1" applyAlignment="1"/>
    <xf numFmtId="0" fontId="6" fillId="0" borderId="0" xfId="0" applyFont="1" applyAlignment="1">
      <alignment horizontal="left" vertical="top" wrapText="1"/>
    </xf>
    <xf numFmtId="0" fontId="6" fillId="2" borderId="0" xfId="3" applyFont="1" applyFill="1" applyAlignment="1">
      <alignment horizontal="left"/>
    </xf>
    <xf numFmtId="3" fontId="2" fillId="2" borderId="0" xfId="3" applyNumberFormat="1" applyFont="1" applyFill="1" applyAlignment="1">
      <alignment horizontal="right" vertical="center"/>
    </xf>
    <xf numFmtId="0" fontId="3" fillId="2" borderId="14" xfId="3" applyNumberFormat="1" applyFont="1" applyFill="1" applyBorder="1" applyAlignment="1">
      <alignment horizontal="center" vertical="center"/>
    </xf>
    <xf numFmtId="0" fontId="2" fillId="0" borderId="15" xfId="3" applyNumberFormat="1" applyFont="1" applyFill="1" applyBorder="1" applyAlignment="1">
      <alignment horizontal="left" vertical="center"/>
    </xf>
    <xf numFmtId="3" fontId="3" fillId="0" borderId="15" xfId="3" applyNumberFormat="1" applyFont="1" applyFill="1" applyBorder="1" applyAlignment="1">
      <alignment horizontal="right" vertical="center"/>
    </xf>
    <xf numFmtId="0" fontId="2" fillId="0" borderId="10" xfId="3" applyNumberFormat="1" applyFont="1" applyFill="1" applyBorder="1" applyAlignment="1">
      <alignment horizontal="left" vertical="top"/>
    </xf>
    <xf numFmtId="3" fontId="2" fillId="0" borderId="15" xfId="3" applyNumberFormat="1" applyFont="1" applyFill="1" applyBorder="1" applyAlignment="1">
      <alignment horizontal="right" vertical="center"/>
    </xf>
    <xf numFmtId="0" fontId="2" fillId="0" borderId="10" xfId="3" applyNumberFormat="1" applyFont="1" applyFill="1" applyBorder="1" applyAlignment="1">
      <alignment horizontal="left" vertical="center" indent="5"/>
    </xf>
    <xf numFmtId="3" fontId="2" fillId="2" borderId="15" xfId="0" applyNumberFormat="1" applyFont="1" applyFill="1" applyBorder="1" applyAlignment="1">
      <alignment horizontal="right" vertical="center"/>
    </xf>
    <xf numFmtId="0" fontId="2" fillId="0" borderId="10" xfId="3" applyNumberFormat="1" applyFont="1" applyFill="1" applyBorder="1" applyAlignment="1">
      <alignment horizontal="left" vertical="center"/>
    </xf>
    <xf numFmtId="0" fontId="3" fillId="0" borderId="10" xfId="3" applyNumberFormat="1" applyFont="1" applyFill="1" applyBorder="1" applyAlignment="1">
      <alignment horizontal="left" vertical="center" wrapText="1"/>
    </xf>
    <xf numFmtId="3" fontId="3" fillId="0" borderId="14" xfId="3" applyNumberFormat="1" applyFont="1" applyFill="1" applyBorder="1" applyAlignment="1">
      <alignment horizontal="right" vertical="center"/>
    </xf>
    <xf numFmtId="3" fontId="2" fillId="0" borderId="14" xfId="3" applyNumberFormat="1" applyFont="1" applyFill="1" applyBorder="1" applyAlignment="1">
      <alignment horizontal="right" vertical="center"/>
    </xf>
    <xf numFmtId="3" fontId="2" fillId="0" borderId="13" xfId="3" applyNumberFormat="1" applyFont="1" applyFill="1" applyBorder="1" applyAlignment="1">
      <alignment horizontal="right" vertical="center"/>
    </xf>
    <xf numFmtId="3" fontId="2" fillId="0" borderId="9" xfId="3" applyNumberFormat="1" applyFont="1" applyFill="1" applyBorder="1" applyAlignment="1">
      <alignment horizontal="right" vertical="center"/>
    </xf>
    <xf numFmtId="0" fontId="2" fillId="0" borderId="9" xfId="3" applyNumberFormat="1" applyFont="1" applyFill="1" applyBorder="1" applyAlignment="1">
      <alignment horizontal="left" vertical="center" indent="5"/>
    </xf>
    <xf numFmtId="0" fontId="2" fillId="0" borderId="10" xfId="3" applyNumberFormat="1" applyFont="1" applyFill="1" applyBorder="1" applyAlignment="1">
      <alignment horizontal="left" vertical="center" wrapText="1" indent="5"/>
    </xf>
    <xf numFmtId="0" fontId="2" fillId="0" borderId="10" xfId="3" applyNumberFormat="1" applyFont="1" applyFill="1" applyBorder="1" applyAlignment="1">
      <alignment horizontal="left" vertical="top" wrapText="1" indent="5"/>
    </xf>
    <xf numFmtId="3" fontId="2" fillId="0" borderId="13" xfId="3" applyNumberFormat="1" applyFont="1" applyFill="1" applyBorder="1" applyAlignment="1">
      <alignment horizontal="right" vertical="top" wrapText="1"/>
    </xf>
    <xf numFmtId="3" fontId="2" fillId="0" borderId="9" xfId="3" applyNumberFormat="1" applyFont="1" applyFill="1" applyBorder="1" applyAlignment="1">
      <alignment horizontal="right" vertical="top" wrapText="1"/>
    </xf>
    <xf numFmtId="3" fontId="2" fillId="2" borderId="9" xfId="0" applyNumberFormat="1" applyFont="1" applyFill="1" applyBorder="1" applyAlignment="1">
      <alignment horizontal="center" vertical="center"/>
    </xf>
    <xf numFmtId="0" fontId="2" fillId="0" borderId="9" xfId="3" applyNumberFormat="1" applyFont="1" applyFill="1" applyBorder="1" applyAlignment="1">
      <alignment horizontal="left" vertical="center"/>
    </xf>
    <xf numFmtId="3" fontId="3" fillId="0" borderId="13" xfId="3" applyNumberFormat="1" applyFont="1" applyFill="1" applyBorder="1" applyAlignment="1">
      <alignment horizontal="right" vertical="center"/>
    </xf>
    <xf numFmtId="3" fontId="3" fillId="0" borderId="9" xfId="3" applyNumberFormat="1" applyFont="1" applyFill="1" applyBorder="1" applyAlignment="1">
      <alignment horizontal="right" vertical="center"/>
    </xf>
    <xf numFmtId="0" fontId="2" fillId="0" borderId="9" xfId="3" applyNumberFormat="1" applyFont="1" applyFill="1" applyBorder="1" applyAlignment="1">
      <alignment horizontal="left" vertical="top"/>
    </xf>
    <xf numFmtId="0" fontId="2" fillId="0" borderId="9" xfId="3" applyNumberFormat="1" applyFont="1" applyFill="1" applyBorder="1" applyAlignment="1">
      <alignment horizontal="left" vertical="top" wrapText="1" indent="5"/>
    </xf>
    <xf numFmtId="0" fontId="3" fillId="0" borderId="9" xfId="3" applyNumberFormat="1" applyFont="1" applyFill="1" applyBorder="1" applyAlignment="1">
      <alignment horizontal="left" vertical="center" wrapText="1"/>
    </xf>
    <xf numFmtId="0" fontId="3" fillId="0" borderId="9" xfId="3" applyNumberFormat="1" applyFont="1" applyFill="1" applyBorder="1" applyAlignment="1">
      <alignment horizontal="left" vertical="center"/>
    </xf>
    <xf numFmtId="3" fontId="13" fillId="2" borderId="9" xfId="3" applyNumberFormat="1" applyFont="1" applyFill="1" applyBorder="1"/>
    <xf numFmtId="0" fontId="3" fillId="0" borderId="3" xfId="3" applyNumberFormat="1" applyFont="1" applyFill="1" applyBorder="1" applyAlignment="1">
      <alignment horizontal="left" vertical="center" wrapText="1"/>
    </xf>
    <xf numFmtId="3" fontId="3" fillId="0" borderId="8" xfId="3" applyNumberFormat="1" applyFont="1" applyFill="1" applyBorder="1" applyAlignment="1">
      <alignment horizontal="right" vertical="center"/>
    </xf>
    <xf numFmtId="3" fontId="2" fillId="0" borderId="8" xfId="3" applyNumberFormat="1" applyFont="1" applyFill="1" applyBorder="1" applyAlignment="1">
      <alignment horizontal="right" vertical="center"/>
    </xf>
    <xf numFmtId="0" fontId="2" fillId="0" borderId="8" xfId="3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right" vertical="center"/>
    </xf>
    <xf numFmtId="165" fontId="2" fillId="2" borderId="1" xfId="3" applyNumberFormat="1" applyFont="1" applyFill="1" applyBorder="1" applyAlignment="1">
      <alignment horizontal="center" vertical="center"/>
    </xf>
    <xf numFmtId="0" fontId="9" fillId="2" borderId="0" xfId="3" applyNumberFormat="1" applyFont="1" applyFill="1" applyAlignment="1">
      <alignment horizontal="left" vertical="center"/>
    </xf>
    <xf numFmtId="165" fontId="9" fillId="2" borderId="0" xfId="3" applyNumberFormat="1" applyFont="1" applyFill="1" applyAlignment="1">
      <alignment horizontal="center" vertical="center"/>
    </xf>
    <xf numFmtId="0" fontId="3" fillId="2" borderId="1" xfId="3" applyNumberFormat="1" applyFont="1" applyFill="1" applyBorder="1" applyAlignment="1">
      <alignment horizontal="left" vertical="center"/>
    </xf>
    <xf numFmtId="0" fontId="9" fillId="0" borderId="0" xfId="3" applyNumberFormat="1" applyFont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3" fontId="11" fillId="2" borderId="0" xfId="0" applyNumberFormat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3" fontId="11" fillId="2" borderId="0" xfId="0" applyNumberFormat="1" applyFont="1" applyFill="1" applyAlignment="1">
      <alignment horizontal="center" vertical="center"/>
    </xf>
    <xf numFmtId="3" fontId="3" fillId="2" borderId="8" xfId="0" applyNumberFormat="1" applyFont="1" applyFill="1" applyBorder="1" applyAlignment="1">
      <alignment horizontal="right" vertical="center"/>
    </xf>
    <xf numFmtId="165" fontId="11" fillId="2" borderId="0" xfId="0" applyNumberFormat="1" applyFont="1" applyFill="1" applyAlignment="1">
      <alignment horizontal="center"/>
    </xf>
    <xf numFmtId="0" fontId="2" fillId="2" borderId="9" xfId="0" applyNumberFormat="1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vertical="center"/>
    </xf>
    <xf numFmtId="3" fontId="20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5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0" borderId="9" xfId="3" applyNumberFormat="1" applyFont="1" applyFill="1" applyBorder="1" applyAlignment="1">
      <alignment horizontal="center" vertical="center"/>
    </xf>
    <xf numFmtId="0" fontId="3" fillId="0" borderId="15" xfId="3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5" fillId="2" borderId="0" xfId="3" applyNumberFormat="1" applyFont="1" applyFill="1" applyAlignment="1">
      <alignment horizontal="center" vertical="center"/>
    </xf>
    <xf numFmtId="0" fontId="3" fillId="2" borderId="0" xfId="3" applyNumberFormat="1" applyFont="1" applyFill="1" applyAlignment="1">
      <alignment horizontal="center" vertical="center"/>
    </xf>
    <xf numFmtId="0" fontId="3" fillId="2" borderId="15" xfId="3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9" fillId="2" borderId="1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center" wrapText="1"/>
    </xf>
    <xf numFmtId="0" fontId="16" fillId="2" borderId="8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 wrapText="1"/>
    </xf>
    <xf numFmtId="3" fontId="16" fillId="2" borderId="16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16" fillId="2" borderId="10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1"/>
    <cellStyle name="Обычный 3 2" xfId="3"/>
    <cellStyle name="Обычный_ОС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86;&#1090;&#1095;&#1077;&#1090;&#1085;&#1086;&#1089;&#1090;&#1100;%20&#1041;&#1072;&#1089;&#1090;%20&#1079;&#1072;%206%20&#1084;&#1077;&#1089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 "/>
      <sheetName val="ОПиУ"/>
      <sheetName val="ДДС"/>
      <sheetName val="Капитал  "/>
      <sheetName val="5. Прочие активы"/>
      <sheetName val="6. Запасы"/>
      <sheetName val="7. ДЗ"/>
      <sheetName val="8 Финактивы"/>
      <sheetName val="9. ОС"/>
      <sheetName val="10. ГРР"/>
      <sheetName val="11. НМА"/>
      <sheetName val="12. налоги"/>
      <sheetName val="13. КЗ"/>
      <sheetName val="14. Резервы"/>
      <sheetName val="15. Займы"/>
      <sheetName val="16. Капитал"/>
      <sheetName val="23, 24, Акции"/>
      <sheetName val="17. НРП"/>
      <sheetName val="18. Выручка"/>
      <sheetName val="19. себесто"/>
      <sheetName val="20. реализ"/>
      <sheetName val="21. Адм"/>
      <sheetName val="22. Финанс"/>
    </sheetNames>
    <sheetDataSet>
      <sheetData sheetId="0">
        <row r="32">
          <cell r="C32">
            <v>961938</v>
          </cell>
          <cell r="D32">
            <v>1729406</v>
          </cell>
        </row>
      </sheetData>
      <sheetData sheetId="1">
        <row r="25">
          <cell r="C25">
            <v>-767468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">
          <cell r="B18">
            <v>430.51929213809109</v>
          </cell>
          <cell r="C18">
            <v>839.04791561868717</v>
          </cell>
        </row>
        <row r="26">
          <cell r="B26">
            <v>-408.52862348059608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75"/>
  <sheetViews>
    <sheetView zoomScaleNormal="100" workbookViewId="0">
      <selection activeCell="C5" sqref="C5:D5"/>
    </sheetView>
  </sheetViews>
  <sheetFormatPr defaultColWidth="9.140625" defaultRowHeight="15" customHeight="1" x14ac:dyDescent="0.2"/>
  <cols>
    <col min="1" max="1" width="50.140625" style="12" customWidth="1"/>
    <col min="2" max="2" width="9.5703125" style="12" customWidth="1"/>
    <col min="3" max="3" width="19.140625" style="2" customWidth="1"/>
    <col min="4" max="4" width="17.28515625" style="6" customWidth="1"/>
    <col min="5" max="5" width="11.140625" style="2" customWidth="1"/>
    <col min="6" max="6" width="9.140625" style="2"/>
    <col min="7" max="7" width="6.28515625" style="2" customWidth="1"/>
    <col min="8" max="16384" width="9.140625" style="2"/>
  </cols>
  <sheetData>
    <row r="1" spans="1:4" ht="15" customHeight="1" x14ac:dyDescent="0.2">
      <c r="A1" s="1" t="s">
        <v>0</v>
      </c>
      <c r="B1" s="1"/>
      <c r="C1" s="137" t="s">
        <v>1</v>
      </c>
      <c r="D1" s="137"/>
    </row>
    <row r="2" spans="1:4" ht="15" customHeight="1" x14ac:dyDescent="0.2">
      <c r="A2" s="3"/>
      <c r="B2" s="3"/>
      <c r="C2" s="4"/>
      <c r="D2" s="4"/>
    </row>
    <row r="3" spans="1:4" ht="15" customHeight="1" x14ac:dyDescent="0.2">
      <c r="A3" s="5" t="s">
        <v>2</v>
      </c>
      <c r="B3" s="5"/>
    </row>
    <row r="4" spans="1:4" ht="15" customHeight="1" x14ac:dyDescent="0.2">
      <c r="A4" s="5" t="s">
        <v>3</v>
      </c>
      <c r="B4" s="5"/>
    </row>
    <row r="5" spans="1:4" ht="25.5" customHeight="1" x14ac:dyDescent="0.2">
      <c r="A5" s="7" t="s">
        <v>4</v>
      </c>
      <c r="B5" s="8" t="s">
        <v>5</v>
      </c>
      <c r="C5" s="9" t="s">
        <v>137</v>
      </c>
      <c r="D5" s="10" t="s">
        <v>136</v>
      </c>
    </row>
    <row r="6" spans="1:4" ht="15" customHeight="1" x14ac:dyDescent="0.2">
      <c r="A6" s="11" t="s">
        <v>6</v>
      </c>
      <c r="C6" s="13"/>
      <c r="D6" s="13"/>
    </row>
    <row r="7" spans="1:4" ht="15" customHeight="1" x14ac:dyDescent="0.2">
      <c r="A7" s="11" t="s">
        <v>7</v>
      </c>
      <c r="C7" s="14"/>
      <c r="D7" s="13"/>
    </row>
    <row r="8" spans="1:4" ht="15" customHeight="1" x14ac:dyDescent="0.2">
      <c r="A8" s="12" t="s">
        <v>8</v>
      </c>
      <c r="B8" s="15">
        <v>10</v>
      </c>
      <c r="C8" s="16">
        <v>6415913</v>
      </c>
      <c r="D8" s="16">
        <v>6415913</v>
      </c>
    </row>
    <row r="9" spans="1:4" ht="15" customHeight="1" x14ac:dyDescent="0.2">
      <c r="A9" s="12" t="s">
        <v>9</v>
      </c>
      <c r="B9" s="15">
        <v>9</v>
      </c>
      <c r="C9" s="16">
        <v>4065585</v>
      </c>
      <c r="D9" s="16">
        <v>4355613</v>
      </c>
    </row>
    <row r="10" spans="1:4" ht="15" customHeight="1" x14ac:dyDescent="0.2">
      <c r="A10" s="12" t="s">
        <v>10</v>
      </c>
      <c r="B10" s="15">
        <v>11</v>
      </c>
      <c r="C10" s="16">
        <v>180085</v>
      </c>
      <c r="D10" s="16">
        <v>184261</v>
      </c>
    </row>
    <row r="11" spans="1:4" ht="15" customHeight="1" x14ac:dyDescent="0.2">
      <c r="A11" s="17" t="s">
        <v>11</v>
      </c>
      <c r="B11" s="15"/>
      <c r="C11" s="16">
        <v>71014</v>
      </c>
      <c r="D11" s="16">
        <v>94685</v>
      </c>
    </row>
    <row r="12" spans="1:4" ht="15" customHeight="1" x14ac:dyDescent="0.2">
      <c r="A12" s="18" t="s">
        <v>12</v>
      </c>
      <c r="B12" s="15"/>
      <c r="C12" s="16">
        <v>257900</v>
      </c>
      <c r="D12" s="16">
        <v>257900</v>
      </c>
    </row>
    <row r="13" spans="1:4" ht="15" customHeight="1" x14ac:dyDescent="0.2">
      <c r="A13" s="18" t="s">
        <v>13</v>
      </c>
      <c r="B13" s="15"/>
      <c r="C13" s="16">
        <v>1072340</v>
      </c>
      <c r="D13" s="16">
        <v>1072340</v>
      </c>
    </row>
    <row r="14" spans="1:4" ht="15" customHeight="1" x14ac:dyDescent="0.2">
      <c r="A14" s="18" t="s">
        <v>14</v>
      </c>
      <c r="B14" s="15"/>
      <c r="C14" s="16">
        <v>20227</v>
      </c>
      <c r="D14" s="16">
        <v>20227</v>
      </c>
    </row>
    <row r="15" spans="1:4" s="6" customFormat="1" ht="15" customHeight="1" x14ac:dyDescent="0.2">
      <c r="A15" s="19"/>
      <c r="B15" s="15"/>
      <c r="C15" s="20">
        <f>SUM(C6:C14)</f>
        <v>12083064</v>
      </c>
      <c r="D15" s="20">
        <f>SUM(D6:D14)</f>
        <v>12400939</v>
      </c>
    </row>
    <row r="16" spans="1:4" ht="15" customHeight="1" x14ac:dyDescent="0.2">
      <c r="A16" s="19" t="s">
        <v>15</v>
      </c>
      <c r="B16" s="15"/>
      <c r="C16" s="14"/>
      <c r="D16" s="14"/>
    </row>
    <row r="17" spans="1:5" ht="15" customHeight="1" x14ac:dyDescent="0.2">
      <c r="A17" s="18" t="s">
        <v>16</v>
      </c>
      <c r="B17" s="15">
        <v>5</v>
      </c>
      <c r="C17" s="16">
        <v>137717</v>
      </c>
      <c r="D17" s="16">
        <v>116020</v>
      </c>
      <c r="E17" s="13"/>
    </row>
    <row r="18" spans="1:5" ht="15" customHeight="1" x14ac:dyDescent="0.2">
      <c r="A18" s="18" t="s">
        <v>17</v>
      </c>
      <c r="B18" s="15">
        <v>6</v>
      </c>
      <c r="C18" s="16">
        <v>397045</v>
      </c>
      <c r="D18" s="16">
        <v>401318</v>
      </c>
      <c r="E18" s="13"/>
    </row>
    <row r="19" spans="1:5" ht="15" customHeight="1" x14ac:dyDescent="0.2">
      <c r="A19" s="21" t="s">
        <v>18</v>
      </c>
      <c r="B19" s="15">
        <v>8</v>
      </c>
      <c r="C19" s="16">
        <v>121923</v>
      </c>
      <c r="D19" s="16">
        <v>121923</v>
      </c>
    </row>
    <row r="20" spans="1:5" ht="15" customHeight="1" x14ac:dyDescent="0.2">
      <c r="A20" s="18" t="s">
        <v>19</v>
      </c>
      <c r="B20" s="15">
        <v>7</v>
      </c>
      <c r="C20" s="16">
        <v>3570</v>
      </c>
      <c r="D20" s="16">
        <v>228</v>
      </c>
    </row>
    <row r="21" spans="1:5" ht="15" customHeight="1" x14ac:dyDescent="0.2">
      <c r="A21" s="18" t="s">
        <v>20</v>
      </c>
      <c r="B21" s="15">
        <v>4</v>
      </c>
      <c r="C21" s="16">
        <v>84703</v>
      </c>
      <c r="D21" s="16">
        <v>182012</v>
      </c>
    </row>
    <row r="22" spans="1:5" ht="15" customHeight="1" x14ac:dyDescent="0.2">
      <c r="A22" s="18" t="s">
        <v>21</v>
      </c>
      <c r="B22" s="15"/>
      <c r="C22" s="16">
        <v>2317</v>
      </c>
      <c r="D22" s="16">
        <v>2066</v>
      </c>
    </row>
    <row r="23" spans="1:5" ht="15" customHeight="1" x14ac:dyDescent="0.2">
      <c r="A23" s="18"/>
      <c r="B23" s="15"/>
      <c r="C23" s="20">
        <f>SUM(C17:C22)</f>
        <v>747275</v>
      </c>
      <c r="D23" s="20">
        <f>SUM(D17:D22)</f>
        <v>823567</v>
      </c>
    </row>
    <row r="24" spans="1:5" s="6" customFormat="1" ht="15" customHeight="1" thickBot="1" x14ac:dyDescent="0.25">
      <c r="A24" s="19" t="s">
        <v>22</v>
      </c>
      <c r="B24" s="15"/>
      <c r="C24" s="22">
        <f>C15+C23</f>
        <v>12830339</v>
      </c>
      <c r="D24" s="22">
        <f>D15+D23</f>
        <v>13224506</v>
      </c>
      <c r="E24" s="23"/>
    </row>
    <row r="25" spans="1:5" ht="15" customHeight="1" thickTop="1" x14ac:dyDescent="0.2">
      <c r="A25" s="18"/>
      <c r="B25" s="15"/>
      <c r="C25" s="14"/>
      <c r="D25" s="14"/>
    </row>
    <row r="26" spans="1:5" ht="15" customHeight="1" x14ac:dyDescent="0.2">
      <c r="A26" s="19" t="s">
        <v>23</v>
      </c>
      <c r="B26" s="15"/>
      <c r="C26" s="14"/>
      <c r="D26" s="14"/>
    </row>
    <row r="27" spans="1:5" ht="15" customHeight="1" x14ac:dyDescent="0.2">
      <c r="A27" s="19" t="s">
        <v>24</v>
      </c>
      <c r="B27" s="15"/>
      <c r="C27" s="14"/>
      <c r="D27" s="14"/>
    </row>
    <row r="28" spans="1:5" ht="15" customHeight="1" x14ac:dyDescent="0.2">
      <c r="A28" s="18" t="s">
        <v>25</v>
      </c>
      <c r="B28" s="15">
        <v>16</v>
      </c>
      <c r="C28" s="14">
        <v>16395198</v>
      </c>
      <c r="D28" s="14">
        <v>16395198</v>
      </c>
    </row>
    <row r="29" spans="1:5" ht="15" customHeight="1" x14ac:dyDescent="0.2">
      <c r="A29" s="18" t="s">
        <v>26</v>
      </c>
      <c r="B29" s="15">
        <v>16</v>
      </c>
      <c r="C29" s="14">
        <v>2080547</v>
      </c>
      <c r="D29" s="14">
        <v>2080547</v>
      </c>
      <c r="E29" s="13"/>
    </row>
    <row r="30" spans="1:5" ht="15" customHeight="1" x14ac:dyDescent="0.2">
      <c r="A30" s="17" t="s">
        <v>27</v>
      </c>
      <c r="B30" s="15"/>
      <c r="C30" s="14">
        <v>-25326</v>
      </c>
      <c r="D30" s="14">
        <v>-25326</v>
      </c>
    </row>
    <row r="31" spans="1:5" ht="15" customHeight="1" x14ac:dyDescent="0.2">
      <c r="A31" s="24" t="s">
        <v>28</v>
      </c>
      <c r="B31" s="15">
        <v>17</v>
      </c>
      <c r="C31" s="14">
        <v>-17488481</v>
      </c>
      <c r="D31" s="14">
        <v>-16721013</v>
      </c>
      <c r="E31" s="13"/>
    </row>
    <row r="32" spans="1:5" ht="15" customHeight="1" x14ac:dyDescent="0.2">
      <c r="A32" s="18"/>
      <c r="B32" s="15"/>
      <c r="C32" s="20">
        <f>SUM(C25:C31)</f>
        <v>961938</v>
      </c>
      <c r="D32" s="20">
        <f>SUM(D25:D31)</f>
        <v>1729406</v>
      </c>
    </row>
    <row r="33" spans="1:5" ht="15" customHeight="1" x14ac:dyDescent="0.2">
      <c r="A33" s="19" t="s">
        <v>29</v>
      </c>
      <c r="B33" s="15"/>
      <c r="C33" s="14"/>
      <c r="D33" s="14"/>
    </row>
    <row r="34" spans="1:5" ht="15" customHeight="1" x14ac:dyDescent="0.2">
      <c r="A34" s="25" t="s">
        <v>30</v>
      </c>
      <c r="B34" s="15"/>
      <c r="C34" s="14"/>
      <c r="D34" s="14"/>
    </row>
    <row r="35" spans="1:5" ht="15" customHeight="1" x14ac:dyDescent="0.2">
      <c r="A35" s="25" t="s">
        <v>31</v>
      </c>
      <c r="B35" s="15">
        <v>14</v>
      </c>
      <c r="C35" s="14">
        <v>185578</v>
      </c>
      <c r="D35" s="14">
        <v>185578</v>
      </c>
    </row>
    <row r="36" spans="1:5" ht="15" customHeight="1" x14ac:dyDescent="0.2">
      <c r="A36" s="18" t="s">
        <v>32</v>
      </c>
      <c r="B36" s="15">
        <v>15</v>
      </c>
      <c r="C36" s="14">
        <v>3137757</v>
      </c>
      <c r="D36" s="14">
        <v>2997111</v>
      </c>
    </row>
    <row r="37" spans="1:5" ht="15" customHeight="1" x14ac:dyDescent="0.2">
      <c r="A37" s="25" t="s">
        <v>33</v>
      </c>
      <c r="B37" s="15"/>
      <c r="C37" s="14">
        <v>28252</v>
      </c>
      <c r="D37" s="14">
        <v>28252</v>
      </c>
      <c r="E37" s="13"/>
    </row>
    <row r="38" spans="1:5" ht="15" customHeight="1" x14ac:dyDescent="0.2">
      <c r="A38" s="18"/>
      <c r="B38" s="15"/>
      <c r="C38" s="20">
        <f>SUM(C34:C37)</f>
        <v>3351587</v>
      </c>
      <c r="D38" s="20">
        <f>SUM(D34:D37)</f>
        <v>3210941</v>
      </c>
    </row>
    <row r="39" spans="1:5" ht="15" customHeight="1" x14ac:dyDescent="0.2">
      <c r="A39" s="19" t="s">
        <v>34</v>
      </c>
      <c r="B39" s="18"/>
      <c r="C39" s="14"/>
      <c r="D39" s="14"/>
    </row>
    <row r="40" spans="1:5" ht="15" customHeight="1" x14ac:dyDescent="0.2">
      <c r="A40" s="18" t="s">
        <v>32</v>
      </c>
      <c r="B40" s="15">
        <v>15</v>
      </c>
      <c r="C40" s="14">
        <v>8139066</v>
      </c>
      <c r="D40" s="14">
        <v>7870747</v>
      </c>
      <c r="E40" s="13"/>
    </row>
    <row r="41" spans="1:5" ht="15" customHeight="1" x14ac:dyDescent="0.2">
      <c r="A41" s="18" t="s">
        <v>35</v>
      </c>
      <c r="B41" s="15">
        <v>14</v>
      </c>
      <c r="C41" s="14">
        <v>28335</v>
      </c>
      <c r="D41" s="14">
        <v>28335</v>
      </c>
      <c r="E41" s="13"/>
    </row>
    <row r="42" spans="1:5" ht="15" customHeight="1" x14ac:dyDescent="0.2">
      <c r="A42" s="18" t="s">
        <v>36</v>
      </c>
      <c r="B42" s="15"/>
      <c r="C42" s="14">
        <v>75777</v>
      </c>
      <c r="D42" s="14">
        <v>70191</v>
      </c>
      <c r="E42" s="13"/>
    </row>
    <row r="43" spans="1:5" ht="15" customHeight="1" x14ac:dyDescent="0.2">
      <c r="A43" s="18" t="s">
        <v>37</v>
      </c>
      <c r="B43" s="15">
        <v>12</v>
      </c>
      <c r="C43" s="14">
        <v>26974</v>
      </c>
      <c r="D43" s="14">
        <v>22807</v>
      </c>
      <c r="E43" s="13"/>
    </row>
    <row r="44" spans="1:5" ht="15" customHeight="1" x14ac:dyDescent="0.2">
      <c r="A44" s="18" t="s">
        <v>38</v>
      </c>
      <c r="B44" s="15">
        <v>13</v>
      </c>
      <c r="C44" s="14">
        <v>246662</v>
      </c>
      <c r="D44" s="14">
        <v>292079</v>
      </c>
      <c r="E44" s="13"/>
    </row>
    <row r="45" spans="1:5" ht="15" customHeight="1" x14ac:dyDescent="0.2">
      <c r="A45" s="18"/>
      <c r="B45" s="15"/>
      <c r="C45" s="20">
        <f>SUM(C40:C44)</f>
        <v>8516814</v>
      </c>
      <c r="D45" s="20">
        <f>SUM(D40:D44)</f>
        <v>8284159</v>
      </c>
    </row>
    <row r="46" spans="1:5" s="6" customFormat="1" ht="15" customHeight="1" x14ac:dyDescent="0.2">
      <c r="A46" s="19" t="s">
        <v>39</v>
      </c>
      <c r="B46" s="15"/>
      <c r="C46" s="26">
        <f>C38+C45</f>
        <v>11868401</v>
      </c>
      <c r="D46" s="26">
        <f>D38+D45</f>
        <v>11495100</v>
      </c>
    </row>
    <row r="47" spans="1:5" s="6" customFormat="1" ht="15" customHeight="1" thickBot="1" x14ac:dyDescent="0.25">
      <c r="A47" s="19" t="s">
        <v>40</v>
      </c>
      <c r="B47" s="27"/>
      <c r="C47" s="28">
        <f>C32+C46</f>
        <v>12830339</v>
      </c>
      <c r="D47" s="28">
        <f>D32+D46</f>
        <v>13224506</v>
      </c>
    </row>
    <row r="48" spans="1:5" ht="15" customHeight="1" thickTop="1" x14ac:dyDescent="0.2">
      <c r="A48" s="29" t="s">
        <v>41</v>
      </c>
      <c r="B48" s="15">
        <v>24</v>
      </c>
      <c r="C48" s="30">
        <f>'[13]23, 24, Акции'!B18</f>
        <v>430.51929213809109</v>
      </c>
      <c r="D48" s="30">
        <f>'[13]23, 24, Акции'!C18</f>
        <v>839.04791561868717</v>
      </c>
    </row>
    <row r="49" spans="1:4" ht="15" customHeight="1" x14ac:dyDescent="0.2">
      <c r="B49" s="18"/>
      <c r="C49" s="13">
        <f>C47-C24</f>
        <v>0</v>
      </c>
      <c r="D49" s="13">
        <f>D47-D24</f>
        <v>0</v>
      </c>
    </row>
    <row r="51" spans="1:4" ht="15" customHeight="1" x14ac:dyDescent="0.2">
      <c r="A51" s="31" t="s">
        <v>42</v>
      </c>
      <c r="B51" s="31"/>
      <c r="C51" s="32"/>
    </row>
    <row r="52" spans="1:4" ht="15" customHeight="1" x14ac:dyDescent="0.2">
      <c r="A52" s="33" t="s">
        <v>43</v>
      </c>
      <c r="B52" s="33"/>
      <c r="C52" s="34" t="s">
        <v>44</v>
      </c>
    </row>
    <row r="53" spans="1:4" ht="15" customHeight="1" x14ac:dyDescent="0.2">
      <c r="A53" s="31" t="s">
        <v>45</v>
      </c>
      <c r="B53" s="31"/>
      <c r="C53" s="32"/>
    </row>
    <row r="54" spans="1:4" ht="15" customHeight="1" x14ac:dyDescent="0.2">
      <c r="A54" s="35" t="s">
        <v>46</v>
      </c>
      <c r="B54" s="35"/>
      <c r="C54" s="34" t="s">
        <v>44</v>
      </c>
    </row>
    <row r="55" spans="1:4" ht="15" customHeight="1" x14ac:dyDescent="0.2">
      <c r="A55" s="1"/>
      <c r="B55" s="1"/>
      <c r="C55" s="36"/>
    </row>
    <row r="66" ht="29.25" customHeight="1" x14ac:dyDescent="0.2"/>
    <row r="68" ht="24" customHeight="1" x14ac:dyDescent="0.2"/>
    <row r="73" ht="29.45" customHeight="1" x14ac:dyDescent="0.2"/>
    <row r="75" ht="42" customHeight="1" x14ac:dyDescent="0.2"/>
  </sheetData>
  <mergeCells count="1">
    <mergeCell ref="C1:D1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5"/>
  <sheetViews>
    <sheetView tabSelected="1" zoomScaleNormal="100" workbookViewId="0">
      <selection activeCell="C9" sqref="C9:D9"/>
    </sheetView>
  </sheetViews>
  <sheetFormatPr defaultColWidth="9.140625" defaultRowHeight="14.25" x14ac:dyDescent="0.2"/>
  <cols>
    <col min="1" max="1" width="54.140625" style="75" customWidth="1"/>
    <col min="2" max="2" width="9" style="75" customWidth="1"/>
    <col min="3" max="3" width="16.42578125" style="77" customWidth="1"/>
    <col min="4" max="4" width="17.5703125" style="75" customWidth="1"/>
    <col min="5" max="5" width="11.5703125" style="38" bestFit="1" customWidth="1"/>
    <col min="6" max="16384" width="9.140625" style="38"/>
  </cols>
  <sheetData>
    <row r="1" spans="1:5" x14ac:dyDescent="0.2">
      <c r="A1" s="4"/>
      <c r="B1" s="4"/>
      <c r="C1" s="37"/>
      <c r="D1" s="37"/>
    </row>
    <row r="2" spans="1:5" ht="15" customHeight="1" x14ac:dyDescent="0.25">
      <c r="A2" s="39"/>
      <c r="B2" s="39"/>
      <c r="C2" s="40"/>
      <c r="D2" s="41"/>
      <c r="E2" s="40"/>
    </row>
    <row r="3" spans="1:5" ht="13.9" customHeight="1" x14ac:dyDescent="0.25">
      <c r="A3" s="42" t="s">
        <v>0</v>
      </c>
      <c r="B3" s="138" t="s">
        <v>1</v>
      </c>
      <c r="C3" s="139"/>
      <c r="D3" s="139"/>
    </row>
    <row r="4" spans="1:5" ht="5.45" customHeight="1" x14ac:dyDescent="0.25">
      <c r="A4" s="4"/>
      <c r="B4" s="4"/>
      <c r="C4" s="43"/>
      <c r="D4" s="43"/>
      <c r="E4" s="44"/>
    </row>
    <row r="5" spans="1:5" x14ac:dyDescent="0.2">
      <c r="A5" s="45"/>
      <c r="B5" s="45"/>
      <c r="C5" s="46"/>
      <c r="D5" s="45"/>
    </row>
    <row r="6" spans="1:5" ht="15.75" x14ac:dyDescent="0.2">
      <c r="A6" s="140" t="s">
        <v>47</v>
      </c>
      <c r="B6" s="140"/>
      <c r="C6" s="140"/>
      <c r="D6" s="140"/>
    </row>
    <row r="7" spans="1:5" x14ac:dyDescent="0.2">
      <c r="A7" s="141" t="s">
        <v>48</v>
      </c>
      <c r="B7" s="141"/>
      <c r="C7" s="141"/>
      <c r="D7" s="141"/>
    </row>
    <row r="8" spans="1:5" x14ac:dyDescent="0.2">
      <c r="A8" s="4"/>
      <c r="B8" s="4"/>
      <c r="C8" s="47"/>
      <c r="D8" s="48" t="s">
        <v>49</v>
      </c>
    </row>
    <row r="9" spans="1:5" ht="30" customHeight="1" x14ac:dyDescent="0.2">
      <c r="A9" s="49" t="s">
        <v>50</v>
      </c>
      <c r="B9" s="49" t="s">
        <v>5</v>
      </c>
      <c r="C9" s="50" t="s">
        <v>134</v>
      </c>
      <c r="D9" s="50" t="s">
        <v>135</v>
      </c>
    </row>
    <row r="10" spans="1:5" x14ac:dyDescent="0.2">
      <c r="A10" s="51" t="s">
        <v>51</v>
      </c>
      <c r="B10" s="49">
        <v>18</v>
      </c>
      <c r="C10" s="52">
        <v>29134</v>
      </c>
      <c r="D10" s="53">
        <v>208006</v>
      </c>
    </row>
    <row r="11" spans="1:5" x14ac:dyDescent="0.2">
      <c r="A11" s="54" t="s">
        <v>52</v>
      </c>
      <c r="B11" s="55">
        <v>19</v>
      </c>
      <c r="C11" s="52"/>
      <c r="D11" s="53">
        <v>653908</v>
      </c>
    </row>
    <row r="12" spans="1:5" ht="14.45" customHeight="1" x14ac:dyDescent="0.2">
      <c r="A12" s="56" t="s">
        <v>53</v>
      </c>
      <c r="B12" s="57"/>
      <c r="C12" s="58">
        <f>C10-C11</f>
        <v>29134</v>
      </c>
      <c r="D12" s="59">
        <f>D10-D11</f>
        <v>-445902</v>
      </c>
    </row>
    <row r="13" spans="1:5" ht="12.75" customHeight="1" x14ac:dyDescent="0.2">
      <c r="A13" s="60" t="s">
        <v>54</v>
      </c>
      <c r="B13" s="57">
        <v>21</v>
      </c>
      <c r="C13" s="52">
        <v>216651</v>
      </c>
      <c r="D13" s="53">
        <v>311151</v>
      </c>
    </row>
    <row r="14" spans="1:5" ht="12.75" customHeight="1" x14ac:dyDescent="0.2">
      <c r="A14" s="60" t="s">
        <v>55</v>
      </c>
      <c r="B14" s="57">
        <v>20</v>
      </c>
      <c r="C14" s="52"/>
      <c r="D14" s="53">
        <v>9292</v>
      </c>
    </row>
    <row r="15" spans="1:5" ht="12.75" customHeight="1" x14ac:dyDescent="0.2">
      <c r="A15" s="60" t="s">
        <v>56</v>
      </c>
      <c r="B15" s="57"/>
      <c r="C15" s="52"/>
      <c r="D15" s="53">
        <v>34218</v>
      </c>
      <c r="E15" s="61"/>
    </row>
    <row r="16" spans="1:5" x14ac:dyDescent="0.2">
      <c r="A16" s="54" t="s">
        <v>57</v>
      </c>
      <c r="B16" s="55"/>
      <c r="C16" s="52">
        <v>414519</v>
      </c>
      <c r="D16" s="53">
        <v>507276</v>
      </c>
    </row>
    <row r="17" spans="1:4" x14ac:dyDescent="0.2">
      <c r="A17" s="56" t="s">
        <v>58</v>
      </c>
      <c r="B17" s="62"/>
      <c r="C17" s="58">
        <f>C12-C13-C14+C15-C16</f>
        <v>-602036</v>
      </c>
      <c r="D17" s="59">
        <f>D12-D13-D14+D15-D16</f>
        <v>-1239403</v>
      </c>
    </row>
    <row r="18" spans="1:4" x14ac:dyDescent="0.2">
      <c r="A18" s="63" t="s">
        <v>59</v>
      </c>
      <c r="B18" s="64"/>
      <c r="C18" s="52">
        <v>2796</v>
      </c>
      <c r="D18" s="53">
        <v>455</v>
      </c>
    </row>
    <row r="19" spans="1:4" x14ac:dyDescent="0.2">
      <c r="A19" s="63" t="s">
        <v>60</v>
      </c>
      <c r="B19" s="64">
        <v>22</v>
      </c>
      <c r="C19" s="52">
        <v>186419</v>
      </c>
      <c r="D19" s="53">
        <v>58929</v>
      </c>
    </row>
    <row r="20" spans="1:4" x14ac:dyDescent="0.2">
      <c r="A20" s="65" t="s">
        <v>61</v>
      </c>
      <c r="B20" s="66"/>
      <c r="C20" s="52">
        <v>18191</v>
      </c>
      <c r="D20" s="53">
        <v>-86521</v>
      </c>
    </row>
    <row r="21" spans="1:4" x14ac:dyDescent="0.2">
      <c r="A21" s="56" t="s">
        <v>62</v>
      </c>
      <c r="B21" s="57"/>
      <c r="C21" s="58">
        <f>C17-C19+C20+C18</f>
        <v>-767468</v>
      </c>
      <c r="D21" s="59">
        <f>D17-D19+D20+D18</f>
        <v>-1384398</v>
      </c>
    </row>
    <row r="22" spans="1:4" x14ac:dyDescent="0.2">
      <c r="A22" s="60" t="s">
        <v>63</v>
      </c>
      <c r="B22" s="57"/>
      <c r="C22" s="67" t="s">
        <v>64</v>
      </c>
      <c r="D22" s="53" t="s">
        <v>64</v>
      </c>
    </row>
    <row r="23" spans="1:4" x14ac:dyDescent="0.2">
      <c r="A23" s="56" t="s">
        <v>65</v>
      </c>
      <c r="B23" s="57"/>
      <c r="C23" s="58">
        <f>C21</f>
        <v>-767468</v>
      </c>
      <c r="D23" s="59">
        <f>D21</f>
        <v>-1384398</v>
      </c>
    </row>
    <row r="24" spans="1:4" x14ac:dyDescent="0.2">
      <c r="A24" s="60" t="s">
        <v>66</v>
      </c>
      <c r="B24" s="57"/>
      <c r="C24" s="67" t="s">
        <v>64</v>
      </c>
      <c r="D24" s="53"/>
    </row>
    <row r="25" spans="1:4" ht="16.899999999999999" customHeight="1" x14ac:dyDescent="0.2">
      <c r="A25" s="56" t="s">
        <v>67</v>
      </c>
      <c r="B25" s="57"/>
      <c r="C25" s="58">
        <f>C23</f>
        <v>-767468</v>
      </c>
      <c r="D25" s="59">
        <f>D23+D24</f>
        <v>-1384398</v>
      </c>
    </row>
    <row r="26" spans="1:4" x14ac:dyDescent="0.2">
      <c r="A26" s="68" t="s">
        <v>68</v>
      </c>
      <c r="B26" s="49">
        <v>23</v>
      </c>
      <c r="C26" s="69">
        <f>'[13]23, 24, Акции'!B26</f>
        <v>-408.52862348059608</v>
      </c>
      <c r="D26" s="70">
        <v>-737</v>
      </c>
    </row>
    <row r="27" spans="1:4" x14ac:dyDescent="0.2">
      <c r="A27" s="71"/>
      <c r="B27" s="71"/>
      <c r="C27" s="72"/>
      <c r="D27" s="73"/>
    </row>
    <row r="28" spans="1:4" x14ac:dyDescent="0.2">
      <c r="A28" s="71"/>
      <c r="B28" s="71"/>
      <c r="C28" s="72"/>
      <c r="D28" s="73"/>
    </row>
    <row r="29" spans="1:4" x14ac:dyDescent="0.2">
      <c r="A29" s="4"/>
      <c r="B29" s="4"/>
      <c r="C29" s="47"/>
      <c r="D29" s="4"/>
    </row>
    <row r="30" spans="1:4" x14ac:dyDescent="0.2">
      <c r="A30" s="31" t="s">
        <v>42</v>
      </c>
      <c r="B30" s="31"/>
      <c r="C30" s="32"/>
      <c r="D30" s="47"/>
    </row>
    <row r="31" spans="1:4" x14ac:dyDescent="0.2">
      <c r="A31" s="33" t="s">
        <v>43</v>
      </c>
      <c r="B31" s="33"/>
      <c r="C31" s="34" t="s">
        <v>44</v>
      </c>
      <c r="D31" s="47"/>
    </row>
    <row r="32" spans="1:4" x14ac:dyDescent="0.2">
      <c r="A32" s="31" t="s">
        <v>69</v>
      </c>
      <c r="B32" s="31"/>
      <c r="C32" s="32"/>
      <c r="D32" s="47"/>
    </row>
    <row r="33" spans="1:4" x14ac:dyDescent="0.2">
      <c r="A33" s="35" t="s">
        <v>46</v>
      </c>
      <c r="B33" s="35"/>
      <c r="C33" s="34" t="s">
        <v>44</v>
      </c>
      <c r="D33" s="47"/>
    </row>
    <row r="34" spans="1:4" x14ac:dyDescent="0.2">
      <c r="A34" s="4"/>
      <c r="B34" s="4"/>
      <c r="C34" s="74"/>
      <c r="D34" s="47"/>
    </row>
    <row r="35" spans="1:4" x14ac:dyDescent="0.2">
      <c r="C35" s="76"/>
      <c r="D35" s="77"/>
    </row>
  </sheetData>
  <mergeCells count="3">
    <mergeCell ref="B3:D3"/>
    <mergeCell ref="A6:D6"/>
    <mergeCell ref="A7:D7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D71"/>
  <sheetViews>
    <sheetView workbookViewId="0">
      <selection activeCell="C9" sqref="C9:D9"/>
    </sheetView>
  </sheetViews>
  <sheetFormatPr defaultColWidth="9.140625" defaultRowHeight="12" customHeight="1" x14ac:dyDescent="0.2"/>
  <cols>
    <col min="1" max="1" width="6.7109375" style="78" customWidth="1"/>
    <col min="2" max="2" width="69.7109375" style="75" customWidth="1"/>
    <col min="3" max="3" width="14.7109375" style="77" customWidth="1"/>
    <col min="4" max="4" width="15.42578125" style="78" customWidth="1"/>
    <col min="5" max="16384" width="9.140625" style="78"/>
  </cols>
  <sheetData>
    <row r="1" spans="2:4" ht="12" customHeight="1" x14ac:dyDescent="0.2">
      <c r="B1" s="4"/>
      <c r="C1" s="37"/>
    </row>
    <row r="2" spans="2:4" ht="12" customHeight="1" x14ac:dyDescent="0.2">
      <c r="B2" s="4"/>
    </row>
    <row r="3" spans="2:4" ht="12" customHeight="1" x14ac:dyDescent="0.25">
      <c r="B3" s="42" t="s">
        <v>0</v>
      </c>
      <c r="C3" s="144" t="s">
        <v>1</v>
      </c>
      <c r="D3" s="145"/>
    </row>
    <row r="4" spans="2:4" ht="4.9000000000000004" customHeight="1" x14ac:dyDescent="0.2">
      <c r="B4" s="4"/>
      <c r="C4" s="79"/>
      <c r="D4" s="79"/>
    </row>
    <row r="5" spans="2:4" ht="17.45" customHeight="1" x14ac:dyDescent="0.2">
      <c r="B5" s="45"/>
      <c r="C5" s="80"/>
      <c r="D5" s="80"/>
    </row>
    <row r="6" spans="2:4" ht="18.75" customHeight="1" x14ac:dyDescent="0.2">
      <c r="B6" s="146" t="s">
        <v>70</v>
      </c>
      <c r="C6" s="146"/>
    </row>
    <row r="7" spans="2:4" ht="12" customHeight="1" x14ac:dyDescent="0.2">
      <c r="B7" s="147" t="s">
        <v>48</v>
      </c>
      <c r="C7" s="147"/>
      <c r="D7" s="147"/>
    </row>
    <row r="8" spans="2:4" ht="12" customHeight="1" x14ac:dyDescent="0.2">
      <c r="B8" s="81"/>
      <c r="C8" s="82" t="s">
        <v>49</v>
      </c>
    </row>
    <row r="9" spans="2:4" ht="28.5" customHeight="1" x14ac:dyDescent="0.2">
      <c r="B9" s="83" t="s">
        <v>50</v>
      </c>
      <c r="C9" s="50" t="s">
        <v>134</v>
      </c>
      <c r="D9" s="50" t="s">
        <v>135</v>
      </c>
    </row>
    <row r="10" spans="2:4" ht="12" customHeight="1" x14ac:dyDescent="0.2">
      <c r="B10" s="148" t="s">
        <v>71</v>
      </c>
      <c r="C10" s="148"/>
      <c r="D10" s="148"/>
    </row>
    <row r="11" spans="2:4" ht="12" customHeight="1" x14ac:dyDescent="0.2">
      <c r="B11" s="84" t="s">
        <v>72</v>
      </c>
      <c r="C11" s="85">
        <f>SUM(C12:C17)</f>
        <v>31979</v>
      </c>
      <c r="D11" s="85">
        <f>SUM(D12:D17)</f>
        <v>25556</v>
      </c>
    </row>
    <row r="12" spans="2:4" ht="12" customHeight="1" x14ac:dyDescent="0.2">
      <c r="B12" s="86" t="s">
        <v>73</v>
      </c>
      <c r="C12" s="87"/>
      <c r="D12" s="87" t="s">
        <v>64</v>
      </c>
    </row>
    <row r="13" spans="2:4" ht="12" customHeight="1" x14ac:dyDescent="0.2">
      <c r="B13" s="88" t="s">
        <v>74</v>
      </c>
      <c r="C13" s="87"/>
      <c r="D13" s="89">
        <v>5257</v>
      </c>
    </row>
    <row r="14" spans="2:4" ht="12" customHeight="1" x14ac:dyDescent="0.2">
      <c r="B14" s="88" t="s">
        <v>75</v>
      </c>
      <c r="C14" s="87">
        <v>29248</v>
      </c>
      <c r="D14" s="89">
        <v>3157</v>
      </c>
    </row>
    <row r="15" spans="2:4" ht="12" customHeight="1" x14ac:dyDescent="0.2">
      <c r="B15" s="88" t="s">
        <v>76</v>
      </c>
      <c r="C15" s="87"/>
      <c r="D15" s="89"/>
    </row>
    <row r="16" spans="2:4" ht="12" customHeight="1" x14ac:dyDescent="0.2">
      <c r="B16" s="88" t="s">
        <v>77</v>
      </c>
      <c r="C16" s="87">
        <v>2451</v>
      </c>
      <c r="D16" s="89">
        <v>387</v>
      </c>
    </row>
    <row r="17" spans="2:4" ht="12" customHeight="1" x14ac:dyDescent="0.2">
      <c r="B17" s="88" t="s">
        <v>78</v>
      </c>
      <c r="C17" s="87">
        <v>280</v>
      </c>
      <c r="D17" s="89">
        <v>16755</v>
      </c>
    </row>
    <row r="18" spans="2:4" ht="12" customHeight="1" x14ac:dyDescent="0.2">
      <c r="B18" s="90" t="s">
        <v>79</v>
      </c>
      <c r="C18" s="85">
        <f>SUM(C19:C26)</f>
        <v>337399</v>
      </c>
      <c r="D18" s="85">
        <f>SUM(D19:D26)</f>
        <v>3144117</v>
      </c>
    </row>
    <row r="19" spans="2:4" ht="12" customHeight="1" x14ac:dyDescent="0.2">
      <c r="B19" s="86" t="s">
        <v>73</v>
      </c>
      <c r="C19" s="87"/>
      <c r="D19" s="87" t="s">
        <v>64</v>
      </c>
    </row>
    <row r="20" spans="2:4" ht="14.45" customHeight="1" x14ac:dyDescent="0.2">
      <c r="B20" s="88" t="s">
        <v>80</v>
      </c>
      <c r="C20" s="87">
        <v>117413</v>
      </c>
      <c r="D20" s="89">
        <v>1264047</v>
      </c>
    </row>
    <row r="21" spans="2:4" ht="16.149999999999999" customHeight="1" x14ac:dyDescent="0.2">
      <c r="B21" s="88" t="s">
        <v>81</v>
      </c>
      <c r="C21" s="87">
        <v>108</v>
      </c>
      <c r="D21" s="89">
        <v>10918</v>
      </c>
    </row>
    <row r="22" spans="2:4" ht="13.15" customHeight="1" x14ac:dyDescent="0.2">
      <c r="B22" s="88" t="s">
        <v>82</v>
      </c>
      <c r="C22" s="87">
        <v>132027</v>
      </c>
      <c r="D22" s="89">
        <v>490629</v>
      </c>
    </row>
    <row r="23" spans="2:4" ht="13.15" customHeight="1" x14ac:dyDescent="0.2">
      <c r="B23" s="88" t="s">
        <v>83</v>
      </c>
      <c r="C23" s="87"/>
      <c r="D23" s="89"/>
    </row>
    <row r="24" spans="2:4" ht="13.15" customHeight="1" x14ac:dyDescent="0.2">
      <c r="B24" s="88" t="s">
        <v>84</v>
      </c>
      <c r="C24" s="87"/>
      <c r="D24" s="89">
        <v>4614</v>
      </c>
    </row>
    <row r="25" spans="2:4" ht="13.15" customHeight="1" x14ac:dyDescent="0.2">
      <c r="B25" s="88" t="s">
        <v>85</v>
      </c>
      <c r="C25" s="87">
        <v>80279</v>
      </c>
      <c r="D25" s="89">
        <v>1361204</v>
      </c>
    </row>
    <row r="26" spans="2:4" ht="15.6" customHeight="1" x14ac:dyDescent="0.2">
      <c r="B26" s="88" t="s">
        <v>86</v>
      </c>
      <c r="C26" s="87">
        <v>7572</v>
      </c>
      <c r="D26" s="89">
        <v>12705</v>
      </c>
    </row>
    <row r="27" spans="2:4" ht="12" customHeight="1" x14ac:dyDescent="0.2">
      <c r="B27" s="91" t="s">
        <v>87</v>
      </c>
      <c r="C27" s="85">
        <f>C11-C18</f>
        <v>-305420</v>
      </c>
      <c r="D27" s="85">
        <f>D11-D18</f>
        <v>-3118561</v>
      </c>
    </row>
    <row r="28" spans="2:4" ht="12" customHeight="1" x14ac:dyDescent="0.2">
      <c r="B28" s="143" t="s">
        <v>88</v>
      </c>
      <c r="C28" s="143"/>
      <c r="D28" s="143"/>
    </row>
    <row r="29" spans="2:4" ht="12" customHeight="1" x14ac:dyDescent="0.2">
      <c r="B29" s="84" t="s">
        <v>72</v>
      </c>
      <c r="C29" s="92">
        <f>SUM(C30:C37)</f>
        <v>0</v>
      </c>
      <c r="D29" s="85">
        <f>SUM(D30:D37)</f>
        <v>103836</v>
      </c>
    </row>
    <row r="30" spans="2:4" ht="12" customHeight="1" x14ac:dyDescent="0.2">
      <c r="B30" s="86" t="s">
        <v>73</v>
      </c>
      <c r="C30" s="93" t="s">
        <v>64</v>
      </c>
      <c r="D30" s="87" t="s">
        <v>64</v>
      </c>
    </row>
    <row r="31" spans="2:4" ht="12" customHeight="1" x14ac:dyDescent="0.2">
      <c r="B31" s="88" t="s">
        <v>89</v>
      </c>
      <c r="C31" s="94" t="s">
        <v>64</v>
      </c>
      <c r="D31" s="95" t="s">
        <v>64</v>
      </c>
    </row>
    <row r="32" spans="2:4" ht="12" customHeight="1" x14ac:dyDescent="0.2">
      <c r="B32" s="96" t="s">
        <v>90</v>
      </c>
      <c r="C32" s="94" t="s">
        <v>64</v>
      </c>
      <c r="D32" s="95" t="s">
        <v>64</v>
      </c>
    </row>
    <row r="33" spans="2:4" ht="14.45" customHeight="1" x14ac:dyDescent="0.2">
      <c r="B33" s="96" t="s">
        <v>91</v>
      </c>
      <c r="C33" s="94" t="s">
        <v>64</v>
      </c>
      <c r="D33" s="95" t="s">
        <v>64</v>
      </c>
    </row>
    <row r="34" spans="2:4" ht="12" customHeight="1" x14ac:dyDescent="0.2">
      <c r="B34" s="88" t="s">
        <v>92</v>
      </c>
      <c r="C34" s="94"/>
      <c r="D34" s="95">
        <v>103836</v>
      </c>
    </row>
    <row r="35" spans="2:4" ht="12" customHeight="1" x14ac:dyDescent="0.2">
      <c r="B35" s="97" t="s">
        <v>93</v>
      </c>
      <c r="C35" s="94"/>
      <c r="D35" s="95"/>
    </row>
    <row r="36" spans="2:4" ht="12" customHeight="1" x14ac:dyDescent="0.2">
      <c r="B36" s="98" t="s">
        <v>94</v>
      </c>
      <c r="C36" s="99" t="s">
        <v>64</v>
      </c>
      <c r="D36" s="100" t="s">
        <v>64</v>
      </c>
    </row>
    <row r="37" spans="2:4" ht="12" customHeight="1" x14ac:dyDescent="0.2">
      <c r="B37" s="88" t="s">
        <v>78</v>
      </c>
      <c r="D37" s="101"/>
    </row>
    <row r="38" spans="2:4" ht="12" customHeight="1" x14ac:dyDescent="0.2">
      <c r="B38" s="102" t="s">
        <v>79</v>
      </c>
      <c r="C38" s="103">
        <f>SUM(C39:C46)</f>
        <v>337</v>
      </c>
      <c r="D38" s="104">
        <f>SUM(D39:D46)</f>
        <v>358223</v>
      </c>
    </row>
    <row r="39" spans="2:4" ht="12" customHeight="1" x14ac:dyDescent="0.2">
      <c r="B39" s="105" t="s">
        <v>73</v>
      </c>
      <c r="C39" s="94"/>
      <c r="D39" s="95"/>
    </row>
    <row r="40" spans="2:4" ht="12" customHeight="1" x14ac:dyDescent="0.2">
      <c r="B40" s="96" t="s">
        <v>95</v>
      </c>
      <c r="C40" s="94">
        <v>337</v>
      </c>
      <c r="D40" s="95">
        <v>17457</v>
      </c>
    </row>
    <row r="41" spans="2:4" ht="12" customHeight="1" x14ac:dyDescent="0.2">
      <c r="B41" s="88" t="s">
        <v>96</v>
      </c>
      <c r="C41" s="94"/>
      <c r="D41" s="95"/>
    </row>
    <row r="42" spans="2:4" ht="12" customHeight="1" x14ac:dyDescent="0.2">
      <c r="B42" s="88" t="s">
        <v>97</v>
      </c>
      <c r="C42" s="94"/>
      <c r="D42" s="95">
        <v>199601</v>
      </c>
    </row>
    <row r="43" spans="2:4" ht="12" customHeight="1" x14ac:dyDescent="0.2">
      <c r="B43" s="88" t="s">
        <v>98</v>
      </c>
      <c r="C43" s="94"/>
      <c r="D43" s="95"/>
    </row>
    <row r="44" spans="2:4" ht="12" customHeight="1" x14ac:dyDescent="0.2">
      <c r="B44" s="88" t="s">
        <v>99</v>
      </c>
      <c r="C44" s="94"/>
      <c r="D44" s="95"/>
    </row>
    <row r="45" spans="2:4" ht="12" customHeight="1" x14ac:dyDescent="0.2">
      <c r="B45" s="106" t="s">
        <v>100</v>
      </c>
      <c r="C45" s="99"/>
      <c r="D45" s="100"/>
    </row>
    <row r="46" spans="2:4" ht="12" customHeight="1" x14ac:dyDescent="0.2">
      <c r="B46" s="96" t="s">
        <v>86</v>
      </c>
      <c r="C46" s="94"/>
      <c r="D46" s="95">
        <v>141165</v>
      </c>
    </row>
    <row r="47" spans="2:4" ht="12" customHeight="1" x14ac:dyDescent="0.2">
      <c r="B47" s="107" t="s">
        <v>101</v>
      </c>
      <c r="C47" s="104">
        <f>C29-C38</f>
        <v>-337</v>
      </c>
      <c r="D47" s="104">
        <f>D29-D38</f>
        <v>-254387</v>
      </c>
    </row>
    <row r="48" spans="2:4" ht="12" customHeight="1" x14ac:dyDescent="0.2">
      <c r="B48" s="142" t="s">
        <v>102</v>
      </c>
      <c r="C48" s="142"/>
      <c r="D48" s="142"/>
    </row>
    <row r="49" spans="2:4" ht="12" customHeight="1" x14ac:dyDescent="0.2">
      <c r="B49" s="108" t="s">
        <v>72</v>
      </c>
      <c r="C49" s="104">
        <f>SUM(C50:C54)</f>
        <v>254000</v>
      </c>
      <c r="D49" s="104">
        <f>SUM(D50:D54)</f>
        <v>3494844</v>
      </c>
    </row>
    <row r="50" spans="2:4" ht="12" customHeight="1" x14ac:dyDescent="0.2">
      <c r="B50" s="105" t="s">
        <v>73</v>
      </c>
      <c r="C50" s="95"/>
      <c r="D50" s="67"/>
    </row>
    <row r="51" spans="2:4" ht="12" customHeight="1" x14ac:dyDescent="0.2">
      <c r="B51" s="96" t="s">
        <v>103</v>
      </c>
      <c r="C51" s="95"/>
      <c r="D51" s="67"/>
    </row>
    <row r="52" spans="2:4" ht="12" customHeight="1" x14ac:dyDescent="0.2">
      <c r="B52" s="96" t="s">
        <v>104</v>
      </c>
      <c r="C52" s="95">
        <v>254000</v>
      </c>
      <c r="D52" s="95">
        <v>3494844</v>
      </c>
    </row>
    <row r="53" spans="2:4" ht="12" customHeight="1" x14ac:dyDescent="0.2">
      <c r="B53" s="96" t="s">
        <v>105</v>
      </c>
      <c r="C53" s="95"/>
      <c r="D53" s="67"/>
    </row>
    <row r="54" spans="2:4" ht="12" customHeight="1" x14ac:dyDescent="0.2">
      <c r="B54" s="96" t="s">
        <v>78</v>
      </c>
      <c r="C54" s="95"/>
      <c r="D54" s="67"/>
    </row>
    <row r="55" spans="2:4" ht="12" customHeight="1" x14ac:dyDescent="0.2">
      <c r="B55" s="108" t="s">
        <v>79</v>
      </c>
      <c r="C55" s="104">
        <f>SUM(C57:C60)</f>
        <v>45552</v>
      </c>
      <c r="D55" s="104">
        <f>SUM(D57:D60)</f>
        <v>166956</v>
      </c>
    </row>
    <row r="56" spans="2:4" ht="12" customHeight="1" x14ac:dyDescent="0.2">
      <c r="B56" s="105" t="s">
        <v>73</v>
      </c>
      <c r="C56" s="95" t="s">
        <v>64</v>
      </c>
      <c r="D56" s="67"/>
    </row>
    <row r="57" spans="2:4" ht="12" customHeight="1" x14ac:dyDescent="0.2">
      <c r="B57" s="88" t="s">
        <v>106</v>
      </c>
      <c r="C57" s="95"/>
      <c r="D57" s="95">
        <v>155490</v>
      </c>
    </row>
    <row r="58" spans="2:4" ht="12" customHeight="1" x14ac:dyDescent="0.2">
      <c r="B58" s="88" t="s">
        <v>107</v>
      </c>
      <c r="C58" s="95"/>
      <c r="D58" s="67"/>
    </row>
    <row r="59" spans="2:4" ht="12" customHeight="1" x14ac:dyDescent="0.2">
      <c r="B59" s="96" t="s">
        <v>108</v>
      </c>
      <c r="C59" s="95">
        <v>45552</v>
      </c>
      <c r="D59" s="67">
        <v>11466</v>
      </c>
    </row>
    <row r="60" spans="2:4" ht="12" customHeight="1" x14ac:dyDescent="0.25">
      <c r="B60" s="88" t="s">
        <v>109</v>
      </c>
      <c r="C60" s="95"/>
      <c r="D60" s="109"/>
    </row>
    <row r="61" spans="2:4" ht="12" customHeight="1" x14ac:dyDescent="0.2">
      <c r="B61" s="91" t="s">
        <v>110</v>
      </c>
      <c r="C61" s="104">
        <f>C49-C55</f>
        <v>208448</v>
      </c>
      <c r="D61" s="104">
        <f>D49-D55</f>
        <v>3327888</v>
      </c>
    </row>
    <row r="62" spans="2:4" ht="12" customHeight="1" x14ac:dyDescent="0.2">
      <c r="B62" s="91" t="s">
        <v>111</v>
      </c>
      <c r="C62" s="104">
        <f>C27+C47+C61</f>
        <v>-97309</v>
      </c>
      <c r="D62" s="104">
        <f>D27+D47+D61</f>
        <v>-45060</v>
      </c>
    </row>
    <row r="63" spans="2:4" ht="12" customHeight="1" x14ac:dyDescent="0.2">
      <c r="B63" s="110" t="s">
        <v>112</v>
      </c>
      <c r="C63" s="111"/>
      <c r="D63" s="112">
        <v>605</v>
      </c>
    </row>
    <row r="64" spans="2:4" ht="12" customHeight="1" x14ac:dyDescent="0.2">
      <c r="B64" s="113" t="s">
        <v>113</v>
      </c>
      <c r="C64" s="112">
        <v>182012</v>
      </c>
      <c r="D64" s="114">
        <v>103557</v>
      </c>
    </row>
    <row r="65" spans="2:4" ht="12" customHeight="1" x14ac:dyDescent="0.2">
      <c r="B65" s="113" t="s">
        <v>114</v>
      </c>
      <c r="C65" s="112">
        <f>C64+C62+C63</f>
        <v>84703</v>
      </c>
      <c r="D65" s="112">
        <f>D64+D62+D63</f>
        <v>59102</v>
      </c>
    </row>
    <row r="68" spans="2:4" ht="12" customHeight="1" x14ac:dyDescent="0.2">
      <c r="B68" s="31" t="s">
        <v>42</v>
      </c>
      <c r="C68" s="115"/>
    </row>
    <row r="69" spans="2:4" ht="12" customHeight="1" x14ac:dyDescent="0.2">
      <c r="B69" s="116" t="s">
        <v>43</v>
      </c>
      <c r="C69" s="117" t="s">
        <v>44</v>
      </c>
    </row>
    <row r="70" spans="2:4" ht="12" customHeight="1" x14ac:dyDescent="0.2">
      <c r="B70" s="118" t="s">
        <v>45</v>
      </c>
      <c r="C70" s="115"/>
    </row>
    <row r="71" spans="2:4" ht="12" customHeight="1" x14ac:dyDescent="0.2">
      <c r="B71" s="119" t="s">
        <v>46</v>
      </c>
      <c r="C71" s="117" t="s">
        <v>44</v>
      </c>
    </row>
  </sheetData>
  <mergeCells count="6">
    <mergeCell ref="B48:D48"/>
    <mergeCell ref="B28:D28"/>
    <mergeCell ref="C3:D3"/>
    <mergeCell ref="B6:C6"/>
    <mergeCell ref="B7:D7"/>
    <mergeCell ref="B10:D10"/>
  </mergeCells>
  <pageMargins left="0.70866141732283472" right="0.31496062992125984" top="0.35433070866141736" bottom="0.35433070866141736" header="0.31496062992125984" footer="0.31496062992125984"/>
  <pageSetup paperSize="9" scale="8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29"/>
  <sheetViews>
    <sheetView zoomScale="106" zoomScaleNormal="106" workbookViewId="0">
      <selection activeCell="A7" sqref="A7"/>
    </sheetView>
  </sheetViews>
  <sheetFormatPr defaultColWidth="9.140625" defaultRowHeight="14.25" x14ac:dyDescent="0.2"/>
  <cols>
    <col min="1" max="12" width="2.5703125" style="75" customWidth="1"/>
    <col min="13" max="13" width="5.5703125" style="75" customWidth="1"/>
    <col min="14" max="14" width="2.5703125" style="75" hidden="1" customWidth="1"/>
    <col min="15" max="15" width="14.28515625" style="77" customWidth="1"/>
    <col min="16" max="16" width="13.7109375" style="77" customWidth="1"/>
    <col min="17" max="17" width="25.5703125" style="77" customWidth="1"/>
    <col min="18" max="18" width="13.42578125" style="77" customWidth="1"/>
    <col min="19" max="19" width="14.42578125" style="77" customWidth="1"/>
    <col min="20" max="20" width="20.140625" style="120" customWidth="1"/>
    <col min="21" max="16384" width="9.140625" style="38"/>
  </cols>
  <sheetData>
    <row r="1" spans="1:20" ht="9.75" customHeight="1" x14ac:dyDescent="0.2">
      <c r="A1" s="39"/>
      <c r="B1" s="39"/>
      <c r="C1" s="39"/>
      <c r="D1" s="39"/>
      <c r="E1" s="39"/>
      <c r="F1" s="39"/>
      <c r="G1" s="39"/>
      <c r="H1" s="159" t="s">
        <v>1</v>
      </c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20" x14ac:dyDescent="0.2">
      <c r="A2" s="42" t="s">
        <v>0</v>
      </c>
      <c r="B2" s="39"/>
      <c r="C2" s="39"/>
      <c r="D2" s="39"/>
      <c r="E2" s="39"/>
      <c r="F2" s="39"/>
      <c r="G2" s="39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20" ht="5.25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122"/>
      <c r="Q3" s="122"/>
      <c r="R3" s="123"/>
      <c r="S3" s="123"/>
    </row>
    <row r="4" spans="1:20" s="120" customFormat="1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5"/>
      <c r="P4" s="125"/>
      <c r="Q4" s="125"/>
      <c r="R4" s="125"/>
      <c r="S4" s="126"/>
    </row>
    <row r="5" spans="1:20" s="120" customFormat="1" ht="15.75" x14ac:dyDescent="0.2">
      <c r="A5" s="140" t="s">
        <v>115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23"/>
    </row>
    <row r="6" spans="1:20" s="120" customFormat="1" x14ac:dyDescent="0.2">
      <c r="A6" s="141" t="s">
        <v>116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23"/>
    </row>
    <row r="7" spans="1:20" s="120" customFormat="1" x14ac:dyDescent="0.2">
      <c r="A7" s="121" t="s">
        <v>138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  <c r="P7" s="122"/>
      <c r="Q7" s="122"/>
      <c r="R7" s="123"/>
      <c r="S7" s="77" t="s">
        <v>49</v>
      </c>
    </row>
    <row r="8" spans="1:20" s="120" customFormat="1" ht="18.75" customHeight="1" x14ac:dyDescent="0.2">
      <c r="A8" s="160" t="s">
        <v>117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 t="s">
        <v>25</v>
      </c>
      <c r="P8" s="161" t="s">
        <v>118</v>
      </c>
      <c r="Q8" s="162" t="s">
        <v>119</v>
      </c>
      <c r="R8" s="161" t="s">
        <v>120</v>
      </c>
      <c r="S8" s="162" t="s">
        <v>121</v>
      </c>
    </row>
    <row r="9" spans="1:20" s="120" customFormat="1" ht="25.9" customHeight="1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  <c r="P9" s="161"/>
      <c r="Q9" s="163"/>
      <c r="R9" s="161"/>
      <c r="S9" s="164"/>
    </row>
    <row r="10" spans="1:20" s="120" customFormat="1" ht="12" customHeight="1" x14ac:dyDescent="0.2">
      <c r="A10" s="156" t="s">
        <v>122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27">
        <f>O21</f>
        <v>16395198</v>
      </c>
      <c r="P10" s="127">
        <f>P21</f>
        <v>2080547</v>
      </c>
      <c r="Q10" s="127">
        <f>Q21</f>
        <v>-25326</v>
      </c>
      <c r="R10" s="127">
        <f>R21</f>
        <v>-16721013</v>
      </c>
      <c r="S10" s="127">
        <f>SUM(O10:R10)</f>
        <v>1729406</v>
      </c>
    </row>
    <row r="11" spans="1:20" s="120" customFormat="1" ht="12" customHeight="1" x14ac:dyDescent="0.2">
      <c r="A11" s="157" t="s">
        <v>65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14"/>
      <c r="P11" s="114"/>
      <c r="Q11" s="114"/>
      <c r="R11" s="114">
        <f>[13]ОПиУ!C25</f>
        <v>-767468</v>
      </c>
      <c r="S11" s="114">
        <f>SUM(O11:R11)</f>
        <v>-767468</v>
      </c>
    </row>
    <row r="12" spans="1:20" s="120" customFormat="1" ht="12" customHeight="1" x14ac:dyDescent="0.2">
      <c r="A12" s="158" t="s">
        <v>123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5"/>
      <c r="O12" s="67"/>
      <c r="P12" s="67"/>
      <c r="Q12" s="67"/>
      <c r="R12" s="67"/>
      <c r="S12" s="67">
        <f t="shared" ref="S12:S16" si="0">SUM(O12:R12)</f>
        <v>0</v>
      </c>
    </row>
    <row r="13" spans="1:20" s="120" customFormat="1" ht="12" customHeight="1" x14ac:dyDescent="0.2">
      <c r="A13" s="152" t="s">
        <v>124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67"/>
      <c r="P13" s="67"/>
      <c r="Q13" s="67"/>
      <c r="R13" s="67"/>
      <c r="S13" s="67">
        <f t="shared" si="0"/>
        <v>0</v>
      </c>
      <c r="T13" s="128"/>
    </row>
    <row r="14" spans="1:20" s="120" customFormat="1" ht="12" customHeight="1" x14ac:dyDescent="0.2">
      <c r="A14" s="152" t="s">
        <v>125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29"/>
      <c r="O14" s="67"/>
      <c r="P14" s="67"/>
      <c r="Q14" s="67"/>
      <c r="R14" s="67"/>
      <c r="S14" s="67">
        <f t="shared" si="0"/>
        <v>0</v>
      </c>
      <c r="T14" s="128"/>
    </row>
    <row r="15" spans="1:20" s="120" customFormat="1" ht="12" customHeight="1" x14ac:dyDescent="0.2">
      <c r="A15" s="151" t="s">
        <v>116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30">
        <f t="shared" ref="O15:Q15" si="1">SUM(O10:O14)</f>
        <v>16395198</v>
      </c>
      <c r="P15" s="130">
        <f t="shared" si="1"/>
        <v>2080547</v>
      </c>
      <c r="Q15" s="130">
        <f t="shared" si="1"/>
        <v>-25326</v>
      </c>
      <c r="R15" s="130">
        <f>SUM(R10:R14)</f>
        <v>-17488481</v>
      </c>
      <c r="S15" s="130">
        <f t="shared" si="0"/>
        <v>961938</v>
      </c>
      <c r="T15" s="123">
        <f>S15-'[13]ОФП '!C32</f>
        <v>0</v>
      </c>
    </row>
    <row r="16" spans="1:20" ht="12" customHeight="1" x14ac:dyDescent="0.2">
      <c r="A16" s="151" t="s">
        <v>126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30">
        <v>16395198</v>
      </c>
      <c r="P16" s="130">
        <v>2080547</v>
      </c>
      <c r="Q16" s="130">
        <v>-36956</v>
      </c>
      <c r="R16" s="130">
        <v>-13621084</v>
      </c>
      <c r="S16" s="130">
        <f t="shared" si="0"/>
        <v>4817705</v>
      </c>
    </row>
    <row r="17" spans="1:20" s="121" customFormat="1" ht="12" customHeight="1" x14ac:dyDescent="0.2">
      <c r="A17" s="152" t="s">
        <v>127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30"/>
      <c r="P17" s="130"/>
      <c r="Q17" s="67"/>
      <c r="R17" s="131">
        <v>-3099929</v>
      </c>
      <c r="S17" s="67">
        <f>SUM(O17:R17)</f>
        <v>-3099929</v>
      </c>
      <c r="T17" s="120"/>
    </row>
    <row r="18" spans="1:20" s="121" customFormat="1" ht="12" customHeight="1" x14ac:dyDescent="0.2">
      <c r="A18" s="153" t="s">
        <v>66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5"/>
      <c r="O18" s="67"/>
      <c r="P18" s="67"/>
      <c r="Q18" s="67">
        <v>11630</v>
      </c>
      <c r="R18" s="67"/>
      <c r="S18" s="67">
        <f t="shared" ref="S18:S20" si="2">SUM(O18:R18)</f>
        <v>11630</v>
      </c>
      <c r="T18" s="120"/>
    </row>
    <row r="19" spans="1:20" s="121" customFormat="1" ht="13.15" customHeight="1" x14ac:dyDescent="0.2">
      <c r="A19" s="152" t="s">
        <v>124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67"/>
      <c r="P19" s="67"/>
      <c r="Q19" s="67"/>
      <c r="R19" s="67"/>
      <c r="S19" s="67">
        <f t="shared" si="2"/>
        <v>0</v>
      </c>
      <c r="T19" s="120"/>
    </row>
    <row r="20" spans="1:20" s="120" customFormat="1" ht="12" customHeight="1" x14ac:dyDescent="0.2">
      <c r="A20" s="152" t="s">
        <v>125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29"/>
      <c r="O20" s="67"/>
      <c r="P20" s="67"/>
      <c r="Q20" s="67"/>
      <c r="R20" s="67"/>
      <c r="S20" s="67">
        <f t="shared" si="2"/>
        <v>0</v>
      </c>
      <c r="T20" s="128"/>
    </row>
    <row r="21" spans="1:20" ht="12" customHeight="1" x14ac:dyDescent="0.2">
      <c r="A21" s="151" t="s">
        <v>128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30">
        <f>O16+O19</f>
        <v>16395198</v>
      </c>
      <c r="P21" s="130">
        <f>P16+P19</f>
        <v>2080547</v>
      </c>
      <c r="Q21" s="130">
        <f>Q16+Q19+Q18</f>
        <v>-25326</v>
      </c>
      <c r="R21" s="130">
        <f>R16+R19+R17+R20</f>
        <v>-16721013</v>
      </c>
      <c r="S21" s="130">
        <f>SUM(O21:R21)</f>
        <v>1729406</v>
      </c>
      <c r="T21" s="128">
        <f>S21-'[13]ОФП '!D32</f>
        <v>0</v>
      </c>
    </row>
    <row r="22" spans="1:20" s="121" customFormat="1" ht="12" customHeight="1" x14ac:dyDescent="0.2">
      <c r="O22" s="122"/>
      <c r="P22" s="122"/>
      <c r="Q22" s="122"/>
      <c r="R22" s="123"/>
      <c r="S22" s="123"/>
      <c r="T22" s="128"/>
    </row>
    <row r="23" spans="1:20" s="121" customFormat="1" ht="18" customHeight="1" x14ac:dyDescent="0.2">
      <c r="O23" s="122"/>
      <c r="P23" s="122"/>
      <c r="Q23" s="122"/>
      <c r="R23" s="123"/>
      <c r="S23" s="123"/>
      <c r="T23" s="120"/>
    </row>
    <row r="24" spans="1:20" s="121" customFormat="1" ht="18" customHeight="1" x14ac:dyDescent="0.2">
      <c r="O24" s="122"/>
      <c r="P24" s="122"/>
      <c r="Q24" s="122"/>
      <c r="R24" s="123"/>
      <c r="S24" s="123"/>
      <c r="T24" s="120"/>
    </row>
    <row r="25" spans="1:20" s="121" customFormat="1" ht="12.75" customHeight="1" x14ac:dyDescent="0.2">
      <c r="A25" s="31" t="s">
        <v>129</v>
      </c>
      <c r="H25" s="149" t="s">
        <v>130</v>
      </c>
      <c r="I25" s="149"/>
      <c r="J25" s="149"/>
      <c r="K25" s="149"/>
      <c r="L25" s="149"/>
      <c r="M25" s="149"/>
      <c r="N25" s="149"/>
      <c r="O25" s="149"/>
      <c r="P25" s="149"/>
      <c r="Q25" s="132"/>
      <c r="R25" s="133"/>
      <c r="S25" s="123"/>
      <c r="T25" s="120"/>
    </row>
    <row r="26" spans="1:20" s="121" customFormat="1" ht="10.5" customHeight="1" x14ac:dyDescent="0.2">
      <c r="H26" s="150" t="s">
        <v>131</v>
      </c>
      <c r="I26" s="150"/>
      <c r="J26" s="150"/>
      <c r="K26" s="150"/>
      <c r="L26" s="150"/>
      <c r="M26" s="150"/>
      <c r="N26" s="150"/>
      <c r="O26" s="150"/>
      <c r="P26" s="150"/>
      <c r="Q26" s="134"/>
      <c r="R26" s="135" t="s">
        <v>44</v>
      </c>
      <c r="S26" s="123"/>
      <c r="T26" s="120"/>
    </row>
    <row r="27" spans="1:20" s="121" customFormat="1" ht="10.5" customHeight="1" x14ac:dyDescent="0.2"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23"/>
      <c r="S27" s="123"/>
      <c r="T27" s="120"/>
    </row>
    <row r="28" spans="1:20" s="121" customFormat="1" ht="12.75" customHeight="1" x14ac:dyDescent="0.2">
      <c r="A28" s="136" t="s">
        <v>132</v>
      </c>
      <c r="H28" s="149" t="s">
        <v>133</v>
      </c>
      <c r="I28" s="149"/>
      <c r="J28" s="149"/>
      <c r="K28" s="149"/>
      <c r="L28" s="149"/>
      <c r="M28" s="149"/>
      <c r="N28" s="149"/>
      <c r="O28" s="149"/>
      <c r="P28" s="149"/>
      <c r="Q28" s="132"/>
      <c r="R28" s="133"/>
      <c r="S28" s="123"/>
      <c r="T28" s="120"/>
    </row>
    <row r="29" spans="1:20" s="121" customFormat="1" ht="9.75" customHeight="1" x14ac:dyDescent="0.2">
      <c r="H29" s="150" t="s">
        <v>131</v>
      </c>
      <c r="I29" s="150"/>
      <c r="J29" s="150"/>
      <c r="K29" s="150"/>
      <c r="L29" s="150"/>
      <c r="M29" s="150"/>
      <c r="N29" s="150"/>
      <c r="O29" s="150"/>
      <c r="P29" s="150"/>
      <c r="Q29" s="134"/>
      <c r="R29" s="135" t="s">
        <v>44</v>
      </c>
      <c r="S29" s="123"/>
      <c r="T29" s="120"/>
    </row>
  </sheetData>
  <mergeCells count="25">
    <mergeCell ref="A15:N15"/>
    <mergeCell ref="H1:S2"/>
    <mergeCell ref="A5:R5"/>
    <mergeCell ref="A6:R6"/>
    <mergeCell ref="A8:N9"/>
    <mergeCell ref="O8:O9"/>
    <mergeCell ref="P8:P9"/>
    <mergeCell ref="Q8:Q9"/>
    <mergeCell ref="R8:R9"/>
    <mergeCell ref="S8:S9"/>
    <mergeCell ref="A10:N10"/>
    <mergeCell ref="A11:N11"/>
    <mergeCell ref="A12:N12"/>
    <mergeCell ref="A13:N13"/>
    <mergeCell ref="A14:M14"/>
    <mergeCell ref="H25:P25"/>
    <mergeCell ref="H26:P26"/>
    <mergeCell ref="H28:P28"/>
    <mergeCell ref="H29:P29"/>
    <mergeCell ref="A16:N16"/>
    <mergeCell ref="A17:N17"/>
    <mergeCell ref="A18:N18"/>
    <mergeCell ref="A19:N19"/>
    <mergeCell ref="A20:M20"/>
    <mergeCell ref="A21:N21"/>
  </mergeCells>
  <pageMargins left="0.51181102362204722" right="0" top="0.35433070866141736" bottom="0.35433070866141736" header="0.31496062992125984" footer="0.11811023622047245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ОПиУ</vt:lpstr>
      <vt:lpstr>ДДС</vt:lpstr>
      <vt:lpstr>Капитал  </vt:lpstr>
      <vt:lpstr>ДДС!Область_печати</vt:lpstr>
      <vt:lpstr>'Капитал  '!Область_печати</vt:lpstr>
      <vt:lpstr>ОПиУ!Область_печати</vt:lpstr>
      <vt:lpstr>'ОФП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Гульфия</dc:creator>
  <cp:lastModifiedBy>Гульфия</cp:lastModifiedBy>
  <cp:lastPrinted>2025-08-05T10:04:17Z</cp:lastPrinted>
  <dcterms:created xsi:type="dcterms:W3CDTF">2025-08-05T10:02:03Z</dcterms:created>
  <dcterms:modified xsi:type="dcterms:W3CDTF">2025-08-07T10:00:50Z</dcterms:modified>
</cp:coreProperties>
</file>