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/>
  <mc:AlternateContent xmlns:mc="http://schemas.openxmlformats.org/markup-compatibility/2006">
    <mc:Choice Requires="x15">
      <x15ac:absPath xmlns:x15ac="http://schemas.microsoft.com/office/spreadsheetml/2010/11/ac" url="C:\Users\sayanov_m\Desktop\"/>
    </mc:Choice>
  </mc:AlternateContent>
  <xr:revisionPtr revIDLastSave="0" documentId="8_{F686C60F-C940-4AEA-B63D-387D8FB787D8}" xr6:coauthVersionLast="36" xr6:coauthVersionMax="36" xr10:uidLastSave="{00000000-0000-0000-0000-000000000000}"/>
  <bookViews>
    <workbookView xWindow="0" yWindow="0" windowWidth="23040" windowHeight="8028" activeTab="3" xr2:uid="{00000000-000D-0000-FFFF-FFFF00000000}"/>
  </bookViews>
  <sheets>
    <sheet name="BS" sheetId="1" r:id="rId1"/>
    <sheet name="PL" sheetId="5" r:id="rId2"/>
    <sheet name="CFS" sheetId="3" r:id="rId3"/>
    <sheet name="SCE_2кв. 2025" sheetId="6" r:id="rId4"/>
  </sheets>
  <externalReferences>
    <externalReference r:id="rId5"/>
  </externalReferences>
  <definedNames>
    <definedName name="BalanceSheet" localSheetId="0">BS!$E$11</definedName>
    <definedName name="CashFlows" localSheetId="2">CFS!$E$10</definedName>
    <definedName name="OLE_LINK10" localSheetId="2">CFS!#REF!</definedName>
    <definedName name="OLE_LINK16" localSheetId="0">BS!$G$67</definedName>
    <definedName name="OLE_LINK17" localSheetId="0">BS!#REF!</definedName>
    <definedName name="OLE_LINK5" localSheetId="1">PL!#REF!</definedName>
    <definedName name="OLE_LINK6" localSheetId="1">PL!$H$15</definedName>
    <definedName name="OLE_LINK7" localSheetId="1">PL!#REF!</definedName>
    <definedName name="_xlnm.Print_Area" localSheetId="0">BS!$D$2:$I$82</definedName>
    <definedName name="_xlnm.Print_Area" localSheetId="2">CFS!$D$2:$J$81</definedName>
    <definedName name="_xlnm.Print_Area" localSheetId="1">PL!$D$2:$I$49</definedName>
    <definedName name="_xlnm.Print_Area" localSheetId="3">'SCE_2кв. 2025'!$D$3:$K$49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3" l="1"/>
  <c r="G36" i="5"/>
  <c r="G45" i="1"/>
  <c r="H19" i="6" l="1"/>
  <c r="I15" i="6"/>
  <c r="I29" i="6"/>
  <c r="I34" i="6"/>
  <c r="H33" i="6"/>
  <c r="H35" i="6" s="1"/>
  <c r="I32" i="6"/>
  <c r="I33" i="6"/>
  <c r="G23" i="1"/>
  <c r="G41" i="3"/>
  <c r="H23" i="1"/>
  <c r="I35" i="6" l="1"/>
  <c r="H12" i="5"/>
  <c r="G12" i="5"/>
  <c r="F35" i="6" l="1"/>
  <c r="I20" i="6"/>
  <c r="I19" i="6"/>
  <c r="I18" i="6"/>
  <c r="I68" i="3"/>
  <c r="G68" i="3"/>
  <c r="G84" i="3" s="1"/>
  <c r="G61" i="3"/>
  <c r="I50" i="3"/>
  <c r="G50" i="3"/>
  <c r="I41" i="3"/>
  <c r="I32" i="3"/>
  <c r="G32" i="3"/>
  <c r="I22" i="3"/>
  <c r="G22" i="3"/>
  <c r="I14" i="3"/>
  <c r="G14" i="3"/>
  <c r="G62" i="3" l="1"/>
  <c r="I42" i="3"/>
  <c r="G42" i="3"/>
  <c r="I23" i="3"/>
  <c r="I62" i="3"/>
  <c r="G23" i="3"/>
  <c r="H61" i="1" l="1"/>
  <c r="H46" i="1"/>
  <c r="G46" i="1"/>
  <c r="H37" i="1"/>
  <c r="G37" i="1"/>
  <c r="H62" i="1" l="1"/>
  <c r="F21" i="6" l="1"/>
  <c r="H38" i="1" l="1"/>
  <c r="G38" i="1"/>
  <c r="G20" i="5" l="1"/>
  <c r="G27" i="5" s="1"/>
  <c r="G31" i="5" s="1"/>
  <c r="H67" i="1" l="1"/>
  <c r="H68" i="1" s="1"/>
  <c r="H85" i="1" s="1"/>
  <c r="H20" i="5" l="1"/>
  <c r="H27" i="5" s="1"/>
  <c r="H31" i="5" s="1"/>
  <c r="H36" i="5" s="1"/>
  <c r="H82" i="1" l="1"/>
  <c r="H84" i="1"/>
  <c r="I8" i="3" l="1"/>
  <c r="G8" i="3"/>
  <c r="I21" i="6" l="1"/>
  <c r="G60" i="1" l="1"/>
  <c r="G59" i="1"/>
  <c r="G61" i="1" s="1"/>
  <c r="G62" i="1" s="1"/>
  <c r="G65" i="1" l="1"/>
  <c r="G67" i="1" s="1"/>
  <c r="G68" i="1" s="1"/>
  <c r="G85" i="1" l="1"/>
  <c r="G82" i="1"/>
  <c r="G84" i="1"/>
</calcChain>
</file>

<file path=xl/sharedStrings.xml><?xml version="1.0" encoding="utf-8"?>
<sst xmlns="http://schemas.openxmlformats.org/spreadsheetml/2006/main" count="235" uniqueCount="168">
  <si>
    <t xml:space="preserve">ЧК «BI Development Ltd.» </t>
  </si>
  <si>
    <t>В тысячах тенге</t>
  </si>
  <si>
    <t>Прим.</t>
  </si>
  <si>
    <t>(неаудировано)</t>
  </si>
  <si>
    <t>Выручка</t>
  </si>
  <si>
    <t>Себестоимость реализации</t>
  </si>
  <si>
    <t>Валовая прибыль</t>
  </si>
  <si>
    <t xml:space="preserve"> </t>
  </si>
  <si>
    <t>Расходы по реализации</t>
  </si>
  <si>
    <t>Общие и административные расходы</t>
  </si>
  <si>
    <t>(Убыток)/прибыль от обесценения финансовых активов</t>
  </si>
  <si>
    <t>Прочие операционные доходы</t>
  </si>
  <si>
    <t>Прочие операционные расходы</t>
  </si>
  <si>
    <t>Результат операционной деятельности</t>
  </si>
  <si>
    <t>Положительная/(отрицательная) курсовая разница, нетто</t>
  </si>
  <si>
    <t>Финансовые доходы</t>
  </si>
  <si>
    <t>Финансовые расходы</t>
  </si>
  <si>
    <t>(Убыток)/Прибыль от изменения справедливой стоимости ценных бумаг, нетто</t>
  </si>
  <si>
    <t>Доля в прибыли/(убытке) совместных организаций, за минусом подоходного налога</t>
  </si>
  <si>
    <t>Прибыль до налогообложения</t>
  </si>
  <si>
    <t>Расходы по подоходному налогу</t>
  </si>
  <si>
    <t>Прибыль и общий совокупный доход за период</t>
  </si>
  <si>
    <t>Прочий совокупный доход</t>
  </si>
  <si>
    <t>Курсовая разница от пересчета отчетности зарубежных подразделений</t>
  </si>
  <si>
    <t>-</t>
  </si>
  <si>
    <t>Прочий совокупный доход за период</t>
  </si>
  <si>
    <t>Прибыль и прочий совокупный доход за период</t>
  </si>
  <si>
    <t>Генеральный Директор</t>
  </si>
  <si>
    <t>_________________________________</t>
  </si>
  <si>
    <t>Омаров А. Г.</t>
  </si>
  <si>
    <t>Заместитель Генерального директора по финансам</t>
  </si>
  <si>
    <t>Главный бухгалтер</t>
  </si>
  <si>
    <t>________________________________</t>
  </si>
  <si>
    <t>Кутлюб Д. Р</t>
  </si>
  <si>
    <t>стр 1 из 4</t>
  </si>
  <si>
    <t xml:space="preserve"> 31 декабря 2024 года</t>
  </si>
  <si>
    <t>(аудировано)</t>
  </si>
  <si>
    <t>Внеоборотные активы</t>
  </si>
  <si>
    <t>Основные средства</t>
  </si>
  <si>
    <t>Инвестиционная недвижимость</t>
  </si>
  <si>
    <t>Нематериальные активы</t>
  </si>
  <si>
    <t>Инвестиции в совместные и ассоциированные предприятия</t>
  </si>
  <si>
    <t>Инвестиции в финансовые активы</t>
  </si>
  <si>
    <t>Займы выданные, долгосрочная часть</t>
  </si>
  <si>
    <t>Банковские вклады, долгосрочная часть</t>
  </si>
  <si>
    <t>Банковские вклады, ограниченные в использовании, долгосрочная часть</t>
  </si>
  <si>
    <t>Авансы, выданные за долгосрочные активы</t>
  </si>
  <si>
    <t>Отложенные налоговые активы</t>
  </si>
  <si>
    <t>Торговая и прочая дебиторская задолженность, долгосрочная часть</t>
  </si>
  <si>
    <t>Всего внеоборотных активов</t>
  </si>
  <si>
    <t>Оборотные активы</t>
  </si>
  <si>
    <t>Торговая и прочая дебиторская задолженность, краткосрочная часть</t>
  </si>
  <si>
    <t>Авансы выданные</t>
  </si>
  <si>
    <t>Активы по договору, краткосрочная часть</t>
  </si>
  <si>
    <t>Займы выданные, краткосрочная часть</t>
  </si>
  <si>
    <t>Запасы</t>
  </si>
  <si>
    <t>НДС к возмещению</t>
  </si>
  <si>
    <t>Банковские вклады и денежные средства, ограниченные в использовании, краткосрочная часть</t>
  </si>
  <si>
    <t>Денежные средства и их эквиваленты</t>
  </si>
  <si>
    <t>Предоплата по подоходному налогу</t>
  </si>
  <si>
    <t>Прочие финансовые активы</t>
  </si>
  <si>
    <t>Прочие краткосрочные активы</t>
  </si>
  <si>
    <t>Всего оборотные активы</t>
  </si>
  <si>
    <t>Всего активы</t>
  </si>
  <si>
    <t>Долгосрочные обязательства</t>
  </si>
  <si>
    <t>Займы полученные</t>
  </si>
  <si>
    <t>Резервы</t>
  </si>
  <si>
    <t>Гарантийные удержания</t>
  </si>
  <si>
    <t>Торговая и кредиторская задолженность</t>
  </si>
  <si>
    <t>Всего долгосрочные обязательства</t>
  </si>
  <si>
    <t>Краткосрочные обязательства</t>
  </si>
  <si>
    <t xml:space="preserve">Гарантийные удержания </t>
  </si>
  <si>
    <t>Торговая и прочая кредиторская задолженность</t>
  </si>
  <si>
    <t>Авансы полученные</t>
  </si>
  <si>
    <t xml:space="preserve">Обязательства по договору </t>
  </si>
  <si>
    <t>Дивиденды к уплате</t>
  </si>
  <si>
    <t>Подоходный налог к уплате</t>
  </si>
  <si>
    <t>НДС к уплате</t>
  </si>
  <si>
    <t>Текущие налоговые обязательства</t>
  </si>
  <si>
    <t>Прочие краткосрочные финансовые обязательства</t>
  </si>
  <si>
    <t>Прочие краткосрочные обязательства</t>
  </si>
  <si>
    <t>Всего краткосрочные обязательства</t>
  </si>
  <si>
    <t>Всего обязательства</t>
  </si>
  <si>
    <t>Капитал</t>
  </si>
  <si>
    <t>Уставный капитал</t>
  </si>
  <si>
    <t>Нераспределенная прибыль</t>
  </si>
  <si>
    <t>Всего капитала</t>
  </si>
  <si>
    <t>Всего капитала и обязательств</t>
  </si>
  <si>
    <t>(не аудировано)</t>
  </si>
  <si>
    <t>ПОТОКИ ДЕНЕЖНЫХ СРЕДСТВ ОТ ОПЕРАЦИОННОЙ ДЕЯТЕЛЬНОСТИ</t>
  </si>
  <si>
    <t>Поступления денежных средств:</t>
  </si>
  <si>
    <t>Поступления и авансы, полученные от покупателей</t>
  </si>
  <si>
    <t>Прочие поступления</t>
  </si>
  <si>
    <t>Итого поступление денежных средств</t>
  </si>
  <si>
    <t>Выбытия денежных средств:</t>
  </si>
  <si>
    <t>Платежи и авансы поставщикам за товары и услуги</t>
  </si>
  <si>
    <t>Amounts due from financial institutions</t>
  </si>
  <si>
    <t>Выплаты заработной платы</t>
  </si>
  <si>
    <t>Налоги и прочие платежи в бюджет</t>
  </si>
  <si>
    <t>Trading securities</t>
  </si>
  <si>
    <t>Оплата корпоративного подоходного налога</t>
  </si>
  <si>
    <t>Loans to customers</t>
  </si>
  <si>
    <t>Прочие выбытия денежных средств</t>
  </si>
  <si>
    <t xml:space="preserve">Other assets </t>
  </si>
  <si>
    <t>Итого выбытие денежных средств</t>
  </si>
  <si>
    <t>Потоки денежных средств от операционной деятельности</t>
  </si>
  <si>
    <t>ПОТОКИ ДЕНЕЖНЫХ СРЕДСТВ ОТ ИНВЕСТИЦИОННОЙ ДЕЯТЕЛЬНОСТИ</t>
  </si>
  <si>
    <t>Поступления от продажи основных средств, инвестиционной недвижимости и нематериальных активов</t>
  </si>
  <si>
    <t>Purchase of investment securities at fair value through other
comprehensive income</t>
  </si>
  <si>
    <t>Перевод из банковских вкладов</t>
  </si>
  <si>
    <t>Redemption of investment securities at fair value through other
comprehensive income</t>
  </si>
  <si>
    <t>Продажа ценных бумаг</t>
  </si>
  <si>
    <t>Purchase of property and equipment and intangible assets</t>
  </si>
  <si>
    <t>Поступления от вознаграждений от банковских вкладов за минусом налога у источника выплаты</t>
  </si>
  <si>
    <t xml:space="preserve">Proceeds from sale of property and equipment and intangible assets </t>
  </si>
  <si>
    <t>Поступление денежных средств при приобретении дочерних предприятий</t>
  </si>
  <si>
    <t>Repayment of lease liability</t>
  </si>
  <si>
    <t>Приобретение основных средств, инвестиционной недвижимости и нематериальных активов</t>
  </si>
  <si>
    <t>Выдача займов</t>
  </si>
  <si>
    <t>Перевод в банковские вклады</t>
  </si>
  <si>
    <t>Перевод денежных средств в инвестиционный фонд</t>
  </si>
  <si>
    <t>Покупка ценных бумаг</t>
  </si>
  <si>
    <t>Перевод с денежных средств, ограниченных в использовании</t>
  </si>
  <si>
    <t xml:space="preserve">Effect of exchange rate changes on cash and cash equivalents </t>
  </si>
  <si>
    <t>Cash and cash equivalents, beginning</t>
  </si>
  <si>
    <t>Чистое использование денежных средств в инвестиционной деятельности</t>
  </si>
  <si>
    <t>Cash and cash equivalents, ending</t>
  </si>
  <si>
    <t>ПОТОКИ ДЕНЕЖНЫХ СРЕДСТВ ОТ ФИНАНСОВОЙ ДЕЯТЕЛЬНОСТИ</t>
  </si>
  <si>
    <t>Привлечение финансовой помощи</t>
  </si>
  <si>
    <t>Выпуск облигаций</t>
  </si>
  <si>
    <t>Привлечение банковских займов</t>
  </si>
  <si>
    <t>Погашение банковских займов</t>
  </si>
  <si>
    <t>Выплата вознаграждений по займам полученным</t>
  </si>
  <si>
    <t>Погашение облигаций</t>
  </si>
  <si>
    <t>Погашение процентов по облигациям</t>
  </si>
  <si>
    <t>Погашение финансовой помощи</t>
  </si>
  <si>
    <t>Погашение займов, полученных от третьих сторон</t>
  </si>
  <si>
    <t>Выплата дивидендов</t>
  </si>
  <si>
    <t>Чистое увеличение потоков денежных средств в финансовой деятельности</t>
  </si>
  <si>
    <t>Чистое увеличение денежных средств и их эквивалентов</t>
  </si>
  <si>
    <t>Денежные средства и их эквиваленты на начало года</t>
  </si>
  <si>
    <t>Переоценка денежных средств в иностранной валюте</t>
  </si>
  <si>
    <t>Влияние резрва ОКУ на денежные средства и их эквиваленты</t>
  </si>
  <si>
    <t>Денежные средства и их эквиваленты, на конец года</t>
  </si>
  <si>
    <t>Repossession of collateral on loans to customer</t>
  </si>
  <si>
    <t>стр 3 из 4</t>
  </si>
  <si>
    <t xml:space="preserve"> Резерв курсовых разниц при пересчете из других валют</t>
  </si>
  <si>
    <t xml:space="preserve">Нераспреде-лённая прибыль </t>
  </si>
  <si>
    <t>Всего</t>
  </si>
  <si>
    <t>На 31 декабря 2023 года (аудировано)</t>
  </si>
  <si>
    <t>Операции с собственниками</t>
  </si>
  <si>
    <t>Дивиденды</t>
  </si>
  <si>
    <t>Итого операций с собственниками</t>
  </si>
  <si>
    <t>На 31 марта 2024 года (неаудировано)</t>
  </si>
  <si>
    <t>На 31 декабря 2024 года (аудировано)</t>
  </si>
  <si>
    <t>стр 4 из 4</t>
  </si>
  <si>
    <t xml:space="preserve"> 30 июня 2025 года</t>
  </si>
  <si>
    <t>Промежуточный сокращенный консолидированный отчет о прибыли и убытке и прочем совокупном доходе за шесть месяцев, закончившихся 30 июня 2025 года</t>
  </si>
  <si>
    <t>за шесть месяцев, закончившихся 30 июня 2025 года</t>
  </si>
  <si>
    <t>за шесть месяцев, закончившихся 30 июня 2024 года</t>
  </si>
  <si>
    <t>Отложенные налоговые обязательства</t>
  </si>
  <si>
    <t>Промежуточный сокращенный консолидированный отчет о финансовом положении по состоянию на 30 июня 2025 года</t>
  </si>
  <si>
    <t>Прочие поступления от акционеров</t>
  </si>
  <si>
    <t>Погашение обязательств по операциям прямого РЕПО</t>
  </si>
  <si>
    <t>Промежуточный сокращенный консолидированный отчет об изменениях в капитале за шесть месяцев, закончившихся 30 июня 2025 года</t>
  </si>
  <si>
    <t>Промежуточный сокращенный консолидированный отчет о движении денежных средств за шесть месяцев, закончившихся 30 июня 2025 года</t>
  </si>
  <si>
    <t>На 30 июня 2025 года (неаудировано)</t>
  </si>
  <si>
    <t>Ким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</si>
</sst>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_-;\-* #,##0_-;_-* &quot;-&quot;_-;_-@_-"/>
    <numFmt numFmtId="166" formatCode="_-* #,##0.00_р_._-;\-* #,##0.00_р_._-;_-* &quot;-&quot;??_р_._-;_-@_-"/>
    <numFmt numFmtId="167" formatCode="_-* #,##0_р_._-;\-* #,##0_р_._-;_-* &quot;-&quot;??_р_._-;_-@_-"/>
    <numFmt numFmtId="168" formatCode="_(* #,##0_);_(* \(#,##0\);_(* &quot;₽&quot;\-&quot;₽&quot;_);_(@_)"/>
    <numFmt numFmtId="169" formatCode="_(* #,##0_);_(* \(#,##0\);_(* &quot;-&quot;??_);_(@_)"/>
  </numFmts>
  <fonts count="2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8"/>
      <color theme="1"/>
      <name val="Arial"/>
      <family val="2"/>
      <charset val="204"/>
    </font>
    <font>
      <sz val="18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theme="0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color theme="1"/>
      <name val="Garamond"/>
      <family val="1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6" fontId="2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4" fillId="0" borderId="0"/>
    <xf numFmtId="0" fontId="2" fillId="0" borderId="0"/>
    <xf numFmtId="164" fontId="2" fillId="0" borderId="0" applyFont="0" applyFill="0" applyBorder="0" applyAlignment="0" applyProtection="0"/>
    <xf numFmtId="0" fontId="25" fillId="0" borderId="0"/>
    <xf numFmtId="164" fontId="4" fillId="0" borderId="0" applyFont="0" applyFill="0" applyBorder="0" applyAlignment="0" applyProtection="0"/>
    <xf numFmtId="0" fontId="24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169" fontId="8" fillId="0" borderId="0" xfId="0" applyNumberFormat="1" applyFont="1"/>
    <xf numFmtId="169" fontId="7" fillId="0" borderId="0" xfId="0" applyNumberFormat="1" applyFont="1" applyAlignment="1">
      <alignment horizontal="right"/>
    </xf>
    <xf numFmtId="169" fontId="6" fillId="0" borderId="0" xfId="0" applyNumberFormat="1" applyFont="1" applyAlignment="1">
      <alignment vertical="center" wrapText="1"/>
    </xf>
    <xf numFmtId="169" fontId="10" fillId="0" borderId="0" xfId="0" applyNumberFormat="1" applyFont="1" applyAlignment="1">
      <alignment vertical="center" wrapText="1"/>
    </xf>
    <xf numFmtId="169" fontId="9" fillId="0" borderId="3" xfId="1" applyNumberFormat="1" applyFont="1" applyFill="1" applyBorder="1" applyAlignment="1">
      <alignment horizontal="right" vertical="center" wrapText="1"/>
    </xf>
    <xf numFmtId="169" fontId="11" fillId="0" borderId="3" xfId="1" applyNumberFormat="1" applyFont="1" applyFill="1" applyBorder="1" applyAlignment="1">
      <alignment horizontal="right" vertical="center" wrapText="1"/>
    </xf>
    <xf numFmtId="169" fontId="8" fillId="0" borderId="0" xfId="1" applyNumberFormat="1" applyFont="1" applyFill="1" applyAlignment="1">
      <alignment horizontal="right" vertical="center" wrapText="1"/>
    </xf>
    <xf numFmtId="169" fontId="5" fillId="0" borderId="0" xfId="1" applyNumberFormat="1" applyFont="1" applyFill="1" applyAlignment="1">
      <alignment horizontal="right" vertical="center" wrapText="1"/>
    </xf>
    <xf numFmtId="169" fontId="9" fillId="0" borderId="0" xfId="1" applyNumberFormat="1" applyFont="1" applyFill="1" applyAlignment="1">
      <alignment horizontal="right" vertical="center" wrapText="1"/>
    </xf>
    <xf numFmtId="169" fontId="11" fillId="0" borderId="0" xfId="1" applyNumberFormat="1" applyFont="1" applyFill="1" applyAlignment="1">
      <alignment horizontal="right" vertical="center" wrapText="1"/>
    </xf>
    <xf numFmtId="169" fontId="11" fillId="0" borderId="0" xfId="1" applyNumberFormat="1" applyFont="1" applyFill="1" applyBorder="1" applyAlignment="1">
      <alignment horizontal="right" vertical="center" wrapText="1"/>
    </xf>
    <xf numFmtId="169" fontId="5" fillId="0" borderId="0" xfId="0" applyNumberFormat="1" applyFont="1"/>
    <xf numFmtId="169" fontId="8" fillId="0" borderId="0" xfId="1" applyNumberFormat="1" applyFont="1" applyFill="1" applyBorder="1" applyAlignment="1">
      <alignment horizontal="righ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169" fontId="1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9" fontId="8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9" fontId="15" fillId="0" borderId="0" xfId="0" applyNumberFormat="1" applyFont="1" applyAlignment="1">
      <alignment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9" fontId="6" fillId="0" borderId="0" xfId="0" applyNumberFormat="1" applyFont="1" applyAlignment="1">
      <alignment horizontal="right" vertical="center" wrapText="1"/>
    </xf>
    <xf numFmtId="169" fontId="10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right" vertical="center" wrapText="1"/>
    </xf>
    <xf numFmtId="169" fontId="10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169" fontId="8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9" fontId="9" fillId="0" borderId="3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2" applyFont="1" applyAlignment="1">
      <alignment vertical="center"/>
    </xf>
    <xf numFmtId="169" fontId="8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169" fontId="7" fillId="0" borderId="0" xfId="2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69" fontId="6" fillId="0" borderId="0" xfId="0" applyNumberFormat="1" applyFont="1" applyAlignment="1">
      <alignment horizontal="center" wrapText="1"/>
    </xf>
    <xf numFmtId="169" fontId="10" fillId="0" borderId="0" xfId="0" applyNumberFormat="1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9" fontId="6" fillId="0" borderId="1" xfId="0" applyNumberFormat="1" applyFont="1" applyBorder="1" applyAlignment="1">
      <alignment horizontal="center" wrapText="1"/>
    </xf>
    <xf numFmtId="169" fontId="10" fillId="0" borderId="1" xfId="0" applyNumberFormat="1" applyFont="1" applyBorder="1" applyAlignment="1">
      <alignment horizontal="center" wrapText="1"/>
    </xf>
    <xf numFmtId="169" fontId="9" fillId="0" borderId="0" xfId="0" applyNumberFormat="1" applyFont="1" applyAlignment="1">
      <alignment horizontal="left" vertical="center" wrapText="1"/>
    </xf>
    <xf numFmtId="169" fontId="11" fillId="0" borderId="0" xfId="0" applyNumberFormat="1" applyFont="1" applyAlignment="1">
      <alignment horizontal="left" vertical="center" wrapText="1"/>
    </xf>
    <xf numFmtId="3" fontId="8" fillId="0" borderId="0" xfId="1" applyNumberFormat="1" applyFont="1" applyFill="1" applyAlignment="1">
      <alignment horizontal="center"/>
    </xf>
    <xf numFmtId="169" fontId="8" fillId="0" borderId="0" xfId="1" applyNumberFormat="1" applyFont="1" applyFill="1"/>
    <xf numFmtId="168" fontId="5" fillId="0" borderId="0" xfId="0" applyNumberFormat="1" applyFont="1"/>
    <xf numFmtId="169" fontId="9" fillId="0" borderId="2" xfId="1" applyNumberFormat="1" applyFont="1" applyFill="1" applyBorder="1"/>
    <xf numFmtId="169" fontId="9" fillId="0" borderId="0" xfId="1" applyNumberFormat="1" applyFont="1" applyFill="1" applyAlignment="1">
      <alignment horizontal="left" vertical="center" wrapText="1"/>
    </xf>
    <xf numFmtId="169" fontId="5" fillId="0" borderId="0" xfId="1" applyNumberFormat="1" applyFont="1" applyFill="1" applyAlignment="1">
      <alignment horizontal="left" vertical="center" wrapText="1"/>
    </xf>
    <xf numFmtId="169" fontId="9" fillId="0" borderId="3" xfId="1" applyNumberFormat="1" applyFont="1" applyFill="1" applyBorder="1"/>
    <xf numFmtId="169" fontId="9" fillId="0" borderId="5" xfId="1" applyNumberFormat="1" applyFont="1" applyFill="1" applyBorder="1"/>
    <xf numFmtId="169" fontId="8" fillId="0" borderId="1" xfId="1" applyNumberFormat="1" applyFont="1" applyFill="1" applyBorder="1"/>
    <xf numFmtId="169" fontId="9" fillId="0" borderId="0" xfId="1" applyNumberFormat="1" applyFont="1" applyFill="1"/>
    <xf numFmtId="169" fontId="16" fillId="0" borderId="0" xfId="0" applyNumberFormat="1" applyFont="1"/>
    <xf numFmtId="169" fontId="17" fillId="0" borderId="0" xfId="0" applyNumberFormat="1" applyFont="1"/>
    <xf numFmtId="169" fontId="5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/>
    </xf>
    <xf numFmtId="167" fontId="11" fillId="0" borderId="0" xfId="1" applyNumberFormat="1" applyFont="1" applyFill="1" applyBorder="1" applyAlignment="1">
      <alignment horizontal="right" vertical="center" wrapText="1"/>
    </xf>
    <xf numFmtId="167" fontId="19" fillId="0" borderId="0" xfId="1" applyNumberFormat="1" applyFont="1" applyFill="1" applyBorder="1" applyAlignment="1">
      <alignment horizontal="left" vertical="center" wrapText="1"/>
    </xf>
    <xf numFmtId="167" fontId="19" fillId="0" borderId="0" xfId="1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68" fontId="18" fillId="0" borderId="0" xfId="0" applyNumberFormat="1" applyFont="1" applyAlignment="1">
      <alignment vertical="center"/>
    </xf>
    <xf numFmtId="168" fontId="5" fillId="0" borderId="0" xfId="1" applyNumberFormat="1" applyFont="1" applyFill="1" applyAlignment="1">
      <alignment horizontal="right" vertical="center" wrapText="1"/>
    </xf>
    <xf numFmtId="167" fontId="5" fillId="0" borderId="0" xfId="1" applyNumberFormat="1" applyFont="1" applyFill="1" applyAlignment="1">
      <alignment vertical="center"/>
    </xf>
    <xf numFmtId="169" fontId="11" fillId="0" borderId="3" xfId="1" applyNumberFormat="1" applyFont="1" applyFill="1" applyBorder="1" applyAlignment="1">
      <alignment horizontal="right" vertical="center"/>
    </xf>
    <xf numFmtId="168" fontId="11" fillId="0" borderId="0" xfId="1" applyNumberFormat="1" applyFont="1" applyFill="1" applyBorder="1" applyAlignment="1">
      <alignment horizontal="right" vertical="center"/>
    </xf>
    <xf numFmtId="169" fontId="5" fillId="0" borderId="0" xfId="1" applyNumberFormat="1" applyFont="1" applyFill="1" applyAlignment="1">
      <alignment horizontal="right" vertical="center"/>
    </xf>
    <xf numFmtId="168" fontId="5" fillId="0" borderId="0" xfId="1" applyNumberFormat="1" applyFont="1" applyFill="1" applyAlignment="1">
      <alignment horizontal="righ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11" fillId="0" borderId="0" xfId="1" applyNumberFormat="1" applyFont="1" applyFill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169" fontId="11" fillId="0" borderId="6" xfId="1" applyNumberFormat="1" applyFont="1" applyFill="1" applyBorder="1" applyAlignment="1">
      <alignment horizontal="right" vertical="center" wrapText="1"/>
    </xf>
    <xf numFmtId="168" fontId="9" fillId="0" borderId="2" xfId="1" applyNumberFormat="1" applyFont="1" applyFill="1" applyBorder="1" applyAlignment="1">
      <alignment horizontal="right" vertical="center" wrapText="1"/>
    </xf>
    <xf numFmtId="169" fontId="7" fillId="0" borderId="0" xfId="2" applyNumberFormat="1" applyFont="1" applyAlignment="1">
      <alignment vertical="center" wrapText="1"/>
    </xf>
    <xf numFmtId="0" fontId="7" fillId="0" borderId="0" xfId="2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0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Alignment="1">
      <alignment horizontal="right" wrapText="1"/>
    </xf>
    <xf numFmtId="168" fontId="11" fillId="0" borderId="1" xfId="0" applyNumberFormat="1" applyFont="1" applyBorder="1" applyAlignment="1">
      <alignment wrapText="1"/>
    </xf>
    <xf numFmtId="169" fontId="11" fillId="0" borderId="1" xfId="0" applyNumberFormat="1" applyFont="1" applyBorder="1" applyAlignment="1">
      <alignment horizontal="right" wrapText="1"/>
    </xf>
    <xf numFmtId="168" fontId="11" fillId="0" borderId="1" xfId="0" applyNumberFormat="1" applyFont="1" applyBorder="1" applyAlignment="1">
      <alignment horizontal="right" wrapText="1"/>
    </xf>
    <xf numFmtId="167" fontId="11" fillId="0" borderId="0" xfId="0" applyNumberFormat="1" applyFont="1" applyAlignment="1">
      <alignment horizontal="right" wrapText="1"/>
    </xf>
    <xf numFmtId="168" fontId="11" fillId="0" borderId="0" xfId="0" applyNumberFormat="1" applyFont="1" applyAlignment="1">
      <alignment horizontal="right" wrapText="1"/>
    </xf>
    <xf numFmtId="168" fontId="11" fillId="0" borderId="0" xfId="0" applyNumberFormat="1" applyFont="1" applyAlignment="1">
      <alignment wrapText="1"/>
    </xf>
    <xf numFmtId="168" fontId="5" fillId="0" borderId="0" xfId="0" applyNumberFormat="1" applyFont="1" applyAlignment="1">
      <alignment horizontal="right" wrapText="1"/>
    </xf>
    <xf numFmtId="166" fontId="11" fillId="0" borderId="0" xfId="0" applyNumberFormat="1" applyFont="1" applyAlignment="1">
      <alignment wrapText="1"/>
    </xf>
    <xf numFmtId="166" fontId="5" fillId="0" borderId="0" xfId="0" applyNumberFormat="1" applyFont="1" applyAlignment="1">
      <alignment horizontal="right" wrapText="1"/>
    </xf>
    <xf numFmtId="169" fontId="11" fillId="0" borderId="0" xfId="0" applyNumberFormat="1" applyFont="1" applyAlignment="1">
      <alignment wrapText="1"/>
    </xf>
    <xf numFmtId="169" fontId="5" fillId="0" borderId="0" xfId="0" applyNumberFormat="1" applyFont="1" applyAlignment="1">
      <alignment wrapText="1"/>
    </xf>
    <xf numFmtId="169" fontId="11" fillId="0" borderId="0" xfId="0" applyNumberFormat="1" applyFont="1" applyAlignment="1">
      <alignment horizontal="right" wrapText="1"/>
    </xf>
    <xf numFmtId="169" fontId="11" fillId="0" borderId="3" xfId="0" applyNumberFormat="1" applyFont="1" applyBorder="1" applyAlignment="1">
      <alignment wrapText="1"/>
    </xf>
    <xf numFmtId="169" fontId="11" fillId="0" borderId="3" xfId="0" applyNumberFormat="1" applyFont="1" applyBorder="1" applyAlignment="1">
      <alignment horizontal="right" wrapText="1"/>
    </xf>
    <xf numFmtId="169" fontId="11" fillId="0" borderId="4" xfId="0" applyNumberFormat="1" applyFont="1" applyBorder="1" applyAlignment="1">
      <alignment wrapText="1"/>
    </xf>
    <xf numFmtId="169" fontId="5" fillId="0" borderId="4" xfId="0" applyNumberFormat="1" applyFont="1" applyBorder="1" applyAlignment="1">
      <alignment wrapText="1"/>
    </xf>
    <xf numFmtId="169" fontId="11" fillId="0" borderId="4" xfId="0" applyNumberFormat="1" applyFont="1" applyBorder="1" applyAlignment="1">
      <alignment horizontal="right" wrapText="1"/>
    </xf>
    <xf numFmtId="168" fontId="11" fillId="0" borderId="2" xfId="0" applyNumberFormat="1" applyFont="1" applyBorder="1" applyAlignment="1">
      <alignment wrapText="1"/>
    </xf>
    <xf numFmtId="168" fontId="11" fillId="0" borderId="2" xfId="0" applyNumberFormat="1" applyFont="1" applyBorder="1" applyAlignment="1">
      <alignment horizontal="right" wrapText="1"/>
    </xf>
    <xf numFmtId="165" fontId="5" fillId="0" borderId="0" xfId="0" applyNumberFormat="1" applyFont="1"/>
    <xf numFmtId="165" fontId="5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1" fillId="0" borderId="0" xfId="3" applyNumberFormat="1" applyFont="1" applyFill="1"/>
    <xf numFmtId="0" fontId="1" fillId="0" borderId="0" xfId="3" applyNumberFormat="1" applyFont="1" applyFill="1" applyAlignment="1">
      <alignment vertical="center"/>
    </xf>
    <xf numFmtId="0" fontId="1" fillId="3" borderId="0" xfId="3" applyNumberFormat="1" applyFont="1" applyFill="1"/>
    <xf numFmtId="0" fontId="1" fillId="0" borderId="0" xfId="29" applyNumberFormat="1" applyFont="1" applyFill="1"/>
    <xf numFmtId="0" fontId="1" fillId="3" borderId="0" xfId="29" applyNumberFormat="1" applyFont="1" applyFill="1"/>
    <xf numFmtId="0" fontId="1" fillId="0" borderId="0" xfId="35" applyFont="1" applyFill="1"/>
    <xf numFmtId="169" fontId="5" fillId="0" borderId="1" xfId="0" applyNumberFormat="1" applyFont="1" applyBorder="1" applyAlignment="1">
      <alignment vertical="center"/>
    </xf>
    <xf numFmtId="0" fontId="1" fillId="0" borderId="0" xfId="42" applyFont="1" applyFill="1"/>
    <xf numFmtId="0" fontId="1" fillId="3" borderId="0" xfId="42" applyFont="1" applyFill="1"/>
    <xf numFmtId="169" fontId="5" fillId="0" borderId="1" xfId="0" applyNumberFormat="1" applyFont="1" applyBorder="1"/>
    <xf numFmtId="169" fontId="5" fillId="0" borderId="0" xfId="0" applyNumberFormat="1" applyFont="1" applyAlignment="1">
      <alignment horizontal="right" vertical="center"/>
    </xf>
    <xf numFmtId="168" fontId="11" fillId="0" borderId="0" xfId="0" applyNumberFormat="1" applyFont="1" applyBorder="1" applyAlignment="1">
      <alignment horizontal="right" wrapText="1"/>
    </xf>
    <xf numFmtId="169" fontId="11" fillId="0" borderId="1" xfId="0" applyNumberFormat="1" applyFont="1" applyBorder="1" applyAlignment="1">
      <alignment wrapText="1"/>
    </xf>
    <xf numFmtId="3" fontId="27" fillId="0" borderId="0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3" fontId="28" fillId="0" borderId="3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/>
    </xf>
    <xf numFmtId="0" fontId="28" fillId="0" borderId="3" xfId="0" applyFont="1" applyBorder="1" applyAlignment="1">
      <alignment horizontal="right" vertical="center" wrapText="1"/>
    </xf>
    <xf numFmtId="169" fontId="3" fillId="0" borderId="0" xfId="0" applyNumberFormat="1" applyFont="1" applyFill="1"/>
    <xf numFmtId="169" fontId="3" fillId="3" borderId="0" xfId="0" applyNumberFormat="1" applyFont="1" applyFill="1"/>
    <xf numFmtId="169" fontId="11" fillId="0" borderId="0" xfId="0" applyNumberFormat="1" applyFont="1" applyFill="1" applyAlignment="1">
      <alignment wrapText="1"/>
    </xf>
    <xf numFmtId="169" fontId="5" fillId="0" borderId="0" xfId="0" applyNumberFormat="1" applyFont="1" applyFill="1" applyAlignment="1">
      <alignment wrapText="1"/>
    </xf>
    <xf numFmtId="169" fontId="11" fillId="0" borderId="1" xfId="0" applyNumberFormat="1" applyFont="1" applyFill="1" applyBorder="1" applyAlignment="1">
      <alignment horizontal="right" wrapText="1"/>
    </xf>
    <xf numFmtId="169" fontId="11" fillId="0" borderId="3" xfId="0" applyNumberFormat="1" applyFont="1" applyFill="1" applyBorder="1" applyAlignment="1">
      <alignment wrapText="1"/>
    </xf>
    <xf numFmtId="169" fontId="11" fillId="0" borderId="3" xfId="0" applyNumberFormat="1" applyFont="1" applyFill="1" applyBorder="1" applyAlignment="1">
      <alignment horizontal="right" wrapText="1"/>
    </xf>
    <xf numFmtId="169" fontId="11" fillId="0" borderId="4" xfId="0" applyNumberFormat="1" applyFont="1" applyFill="1" applyBorder="1" applyAlignment="1">
      <alignment wrapText="1"/>
    </xf>
    <xf numFmtId="168" fontId="11" fillId="0" borderId="2" xfId="0" applyNumberFormat="1" applyFont="1" applyFill="1" applyBorder="1" applyAlignment="1">
      <alignment wrapText="1"/>
    </xf>
    <xf numFmtId="3" fontId="5" fillId="0" borderId="0" xfId="0" applyNumberFormat="1" applyFont="1"/>
    <xf numFmtId="0" fontId="10" fillId="0" borderId="1" xfId="0" applyFont="1" applyBorder="1" applyAlignment="1">
      <alignment horizontal="center" wrapText="1"/>
    </xf>
  </cellXfs>
  <cellStyles count="46">
    <cellStyle name="Comma" xfId="1" builtinId="3"/>
    <cellStyle name="Comma 10 4 3" xfId="14" xr:uid="{A7A22BCD-AC65-4EAE-BD3E-B78772C81812}"/>
    <cellStyle name="Comma 2" xfId="12" xr:uid="{D5CA71E6-2C5F-49D9-8A48-4BDAD70E573A}"/>
    <cellStyle name="Comma 3" xfId="4" xr:uid="{00000000-0005-0000-0000-000032000000}"/>
    <cellStyle name="Comma 31 2 2" xfId="6" xr:uid="{CA8D8585-60F5-4AF5-82CB-C94BA2FD0987}"/>
    <cellStyle name="Normal" xfId="0" builtinId="0"/>
    <cellStyle name="Normal - Style1 2 2 2" xfId="8" xr:uid="{4CF7AADF-21B0-4F3E-9A54-26C14DD8AE28}"/>
    <cellStyle name="Normal 10" xfId="23" xr:uid="{00000000-0005-0000-0000-00004E000000}"/>
    <cellStyle name="Normal 11" xfId="37" xr:uid="{00000000-0005-0000-0000-00004F000000}"/>
    <cellStyle name="Normal 12" xfId="31" xr:uid="{00000000-0005-0000-0000-000050000000}"/>
    <cellStyle name="Normal 13" xfId="38" xr:uid="{00000000-0005-0000-0000-000051000000}"/>
    <cellStyle name="Normal 14" xfId="22" xr:uid="{00000000-0005-0000-0000-000052000000}"/>
    <cellStyle name="Normal 15" xfId="42" xr:uid="{00000000-0005-0000-0000-000053000000}"/>
    <cellStyle name="Normal 154 9" xfId="5" xr:uid="{FDF9D065-6744-47FB-9C5B-40D361E72D92}"/>
    <cellStyle name="Normal 16" xfId="36" xr:uid="{00000000-0005-0000-0000-000054000000}"/>
    <cellStyle name="Normal 17" xfId="26" xr:uid="{00000000-0005-0000-0000-000055000000}"/>
    <cellStyle name="Normal 18" xfId="24" xr:uid="{00000000-0005-0000-0000-000056000000}"/>
    <cellStyle name="Normal 19" xfId="33" xr:uid="{00000000-0005-0000-0000-000057000000}"/>
    <cellStyle name="Normal 2" xfId="10" xr:uid="{2695AEC5-3F90-454A-ABD9-4D3FE6984CF7}"/>
    <cellStyle name="Normal 2 2" xfId="9" xr:uid="{23557BB6-9E5A-4DDC-A120-53C1736AC921}"/>
    <cellStyle name="Normal 20" xfId="28" xr:uid="{00000000-0005-0000-0000-000058000000}"/>
    <cellStyle name="Normal 21" xfId="43" xr:uid="{00000000-0005-0000-0000-000059000000}"/>
    <cellStyle name="Normal 22" xfId="34" xr:uid="{00000000-0005-0000-0000-00005A000000}"/>
    <cellStyle name="Normal 23" xfId="30" xr:uid="{00000000-0005-0000-0000-00005B000000}"/>
    <cellStyle name="Normal 24" xfId="39" xr:uid="{00000000-0005-0000-0000-00005C000000}"/>
    <cellStyle name="Normal 25" xfId="40" xr:uid="{00000000-0005-0000-0000-00005D000000}"/>
    <cellStyle name="Normal 26" xfId="25" xr:uid="{00000000-0005-0000-0000-00005E000000}"/>
    <cellStyle name="Normal 27" xfId="44" xr:uid="{00000000-0005-0000-0000-00005F000000}"/>
    <cellStyle name="Normal 28" xfId="41" xr:uid="{00000000-0005-0000-0000-000060000000}"/>
    <cellStyle name="Normal 29" xfId="45" xr:uid="{00000000-0005-0000-0000-000061000000}"/>
    <cellStyle name="Normal 3" xfId="11" xr:uid="{26DF47F5-9660-42F2-A43E-8962FC563C10}"/>
    <cellStyle name="Normal 3 2" xfId="19" xr:uid="{A35E15CD-F014-467A-B189-6A9D6126187E}"/>
    <cellStyle name="Normal 4" xfId="3" xr:uid="{00000000-0005-0000-0000-000036000000}"/>
    <cellStyle name="Normal 5" xfId="21" xr:uid="{00000000-0005-0000-0000-000049000000}"/>
    <cellStyle name="Normal 6" xfId="32" xr:uid="{00000000-0005-0000-0000-00004A000000}"/>
    <cellStyle name="Normal 6 2 5" xfId="7" xr:uid="{4EA9A010-B4FB-4039-B305-A612F76E683B}"/>
    <cellStyle name="Normal 619 2" xfId="13" xr:uid="{03C810C3-2DB3-4BB0-AB66-61FE76C2D590}"/>
    <cellStyle name="Normal 7" xfId="29" xr:uid="{00000000-0005-0000-0000-00004B000000}"/>
    <cellStyle name="Normal 8" xfId="27" xr:uid="{00000000-0005-0000-0000-00004C000000}"/>
    <cellStyle name="Normal 9" xfId="35" xr:uid="{00000000-0005-0000-0000-00004D000000}"/>
    <cellStyle name="Percent 2" xfId="17" xr:uid="{00000000-0005-0000-0000-000044000000}"/>
    <cellStyle name="Percent 3" xfId="16" xr:uid="{099CB8C7-46DE-44EE-8B7A-E0BDDB198F7A}"/>
    <cellStyle name="Обычный 10 10" xfId="2" xr:uid="{00000000-0005-0000-0000-000001000000}"/>
    <cellStyle name="Обычный 2 2" xfId="18" xr:uid="{0B34D47A-8A92-4434-95D6-FCA6125F327A}"/>
    <cellStyle name="Обычный 2 2 2" xfId="20" xr:uid="{44BDCFE9-4983-4131-B5F9-130C2A0CC4B8}"/>
    <cellStyle name="Обычный 2 2 3" xfId="15" xr:uid="{9C49007A-0264-4D2C-A8B5-D56E4F4FCAC1}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.Exchange\10.&#1054;&#1090;&#1076;&#1077;&#1083;-&#1050;&#1060;&#1054;-&#1050;2\2025\6m2025\TS_BI-Development_HY2025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Allocation"/>
      <sheetName val="Comments"/>
      <sheetName val="TS"/>
      <sheetName val="CFS"/>
      <sheetName val="Disclosure PL"/>
      <sheetName val="BB_reconciliation"/>
      <sheetName val="Disclosure BS"/>
      <sheetName val="Sheet1"/>
      <sheetName val="CE"/>
      <sheetName val="IFRS9ELIM"/>
      <sheetName val="BI-AZ"/>
      <sheetName val="AZ Mapping"/>
      <sheetName val="BI Design"/>
      <sheetName val="Elim analysis"/>
      <sheetName val="5020"/>
      <sheetName val="5620"/>
      <sheetName val="BeInTech"/>
      <sheetName val="Tashkent"/>
      <sheetName val="Tashkent elim"/>
      <sheetName val="Check"/>
      <sheetName val="Elim K2-Tashkent"/>
      <sheetName val="ExRates"/>
      <sheetName val="Mapping Tashkent"/>
      <sheetName val="Elim_HY2025"/>
      <sheetName val="PnL_Elim_HY2025"/>
      <sheetName val="TB_HY2025"/>
      <sheetName val="TB by org"/>
      <sheetName val="Companies"/>
      <sheetName val="5710"/>
      <sheetName val="TB_2024"/>
      <sheetName val="BS Elim 2024"/>
      <sheetName val="5710_2024"/>
      <sheetName val="PnL Elim 2024"/>
      <sheetName val="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45838</v>
          </cell>
        </row>
        <row r="8">
          <cell r="B8" t="str">
            <v>АКТИВЫ</v>
          </cell>
        </row>
        <row r="9">
          <cell r="B9" t="str">
            <v>Долгосрочные активы</v>
          </cell>
        </row>
        <row r="10">
          <cell r="B10" t="str">
            <v>Основные средства</v>
          </cell>
          <cell r="C10">
            <v>11084755</v>
          </cell>
        </row>
        <row r="11">
          <cell r="B11" t="str">
            <v>Инвестиционная недвижимость</v>
          </cell>
          <cell r="C11">
            <v>2559267</v>
          </cell>
        </row>
        <row r="12">
          <cell r="B12" t="str">
            <v>Нематериальные активы</v>
          </cell>
          <cell r="C12">
            <v>582180</v>
          </cell>
        </row>
        <row r="13">
          <cell r="B13" t="str">
            <v>Инвестиции в совместные и ассоциированные предприятия</v>
          </cell>
          <cell r="C13">
            <v>18947910</v>
          </cell>
        </row>
        <row r="14">
          <cell r="B14" t="str">
            <v>Прочие долгосрочные активые</v>
          </cell>
          <cell r="C14">
            <v>0</v>
          </cell>
        </row>
        <row r="15">
          <cell r="B15" t="str">
            <v>Инвестиции в финансовые активы</v>
          </cell>
          <cell r="C15">
            <v>21743201</v>
          </cell>
        </row>
        <row r="16">
          <cell r="B16" t="str">
            <v>Займы выданные, долгосрочная часть</v>
          </cell>
          <cell r="C16">
            <v>11822500</v>
          </cell>
        </row>
        <row r="17">
          <cell r="B17" t="str">
            <v>Банковские вклады, долгосрочная часть</v>
          </cell>
          <cell r="C17">
            <v>351615</v>
          </cell>
        </row>
        <row r="18">
          <cell r="B18" t="str">
            <v>Банковские вклады, ограниченные в использовании, долгосрочная часть</v>
          </cell>
          <cell r="C18">
            <v>1912829</v>
          </cell>
        </row>
        <row r="19">
          <cell r="B19" t="str">
            <v>Авансы, выданные за долгосрочные активы</v>
          </cell>
          <cell r="C19">
            <v>300892</v>
          </cell>
        </row>
        <row r="20">
          <cell r="B20" t="str">
            <v>Отложенные налоговые активы</v>
          </cell>
          <cell r="C20">
            <v>18786180</v>
          </cell>
        </row>
        <row r="21">
          <cell r="B21" t="str">
            <v>Торговая и прочая дебиторская задолженность, долгосрочная часть</v>
          </cell>
          <cell r="C21">
            <v>710480</v>
          </cell>
        </row>
        <row r="22">
          <cell r="B22" t="str">
            <v>Итого долгосрочные активы</v>
          </cell>
          <cell r="C22">
            <v>88801809</v>
          </cell>
        </row>
        <row r="24">
          <cell r="B24" t="str">
            <v>Текущие активы</v>
          </cell>
        </row>
        <row r="25">
          <cell r="B25" t="str">
            <v>Торговая и прочая дебиторская задолженность, краткосрочная часть</v>
          </cell>
          <cell r="C25">
            <v>37455805</v>
          </cell>
        </row>
        <row r="26">
          <cell r="B26" t="str">
            <v>Авансы выданные</v>
          </cell>
          <cell r="C26">
            <v>80726321</v>
          </cell>
        </row>
        <row r="27">
          <cell r="B27" t="str">
            <v>Активы по договору, краткосрочная часть</v>
          </cell>
          <cell r="C27">
            <v>341089</v>
          </cell>
        </row>
        <row r="28">
          <cell r="B28" t="str">
            <v>Займы выданные, краткосрочная часть</v>
          </cell>
          <cell r="C28">
            <v>33554899</v>
          </cell>
        </row>
        <row r="29">
          <cell r="B29" t="str">
            <v>Запасы</v>
          </cell>
          <cell r="C29">
            <v>940915861</v>
          </cell>
        </row>
        <row r="30">
          <cell r="B30" t="str">
            <v>НДС к возмещению</v>
          </cell>
          <cell r="C30">
            <v>8789246</v>
          </cell>
        </row>
        <row r="31">
          <cell r="B31" t="str">
            <v>Банковские вклады и денежные средства, ограниченные в использовании, краткосрочная часть</v>
          </cell>
          <cell r="C31">
            <v>0</v>
          </cell>
        </row>
        <row r="32">
          <cell r="B32" t="str">
            <v>Денежные средства и их эквиваленты</v>
          </cell>
          <cell r="C32">
            <v>306702977</v>
          </cell>
        </row>
        <row r="33">
          <cell r="B33" t="str">
            <v>Предоплата по подоходному налогу</v>
          </cell>
          <cell r="C33">
            <v>6250374</v>
          </cell>
        </row>
        <row r="34">
          <cell r="B34" t="str">
            <v>Прочие финансовые активы</v>
          </cell>
          <cell r="C34">
            <v>10348922</v>
          </cell>
        </row>
        <row r="35">
          <cell r="B35" t="str">
            <v>Прочие краткосрочные активы</v>
          </cell>
          <cell r="C35">
            <v>910956</v>
          </cell>
        </row>
        <row r="36">
          <cell r="B36" t="str">
            <v>Итого текущие активы</v>
          </cell>
          <cell r="C36">
            <v>1425996450</v>
          </cell>
        </row>
        <row r="37">
          <cell r="B37" t="str">
            <v>Итого активы</v>
          </cell>
          <cell r="C37">
            <v>1514798259</v>
          </cell>
        </row>
        <row r="39">
          <cell r="B39" t="str">
            <v>КАПИТАЛ</v>
          </cell>
        </row>
        <row r="40">
          <cell r="B40" t="str">
            <v>Уставный капитал</v>
          </cell>
          <cell r="C40">
            <v>269</v>
          </cell>
        </row>
        <row r="41">
          <cell r="B41" t="str">
            <v>Нераспределённая прибыль (текущего периода)</v>
          </cell>
          <cell r="C41">
            <v>49334481</v>
          </cell>
        </row>
        <row r="42">
          <cell r="B42" t="str">
            <v>Сделки под общим контролем</v>
          </cell>
          <cell r="C42">
            <v>0</v>
          </cell>
        </row>
        <row r="43">
          <cell r="B43" t="str">
            <v>Дивиденды</v>
          </cell>
          <cell r="C43">
            <v>-24848485</v>
          </cell>
        </row>
        <row r="44">
          <cell r="B44" t="str">
            <v>Резерв курсовых разниц при пересчете из других валют</v>
          </cell>
          <cell r="C44">
            <v>17233</v>
          </cell>
        </row>
        <row r="45">
          <cell r="B45" t="str">
            <v>Прочее распределение учредителям</v>
          </cell>
          <cell r="C45">
            <v>0</v>
          </cell>
        </row>
        <row r="46">
          <cell r="B46" t="str">
            <v>Нераспределённая прибыль (предыдущих лет)</v>
          </cell>
          <cell r="C46">
            <v>149789574</v>
          </cell>
        </row>
        <row r="47">
          <cell r="B47" t="str">
            <v>Итого капитал, причитающийся собственникам</v>
          </cell>
          <cell r="C47">
            <v>174293072</v>
          </cell>
        </row>
        <row r="49">
          <cell r="B49" t="str">
            <v>ОБЯЗАТЕЛЬСТВА</v>
          </cell>
        </row>
        <row r="50">
          <cell r="B50" t="str">
            <v>Долгосрочные обязательства</v>
          </cell>
        </row>
        <row r="51">
          <cell r="B51" t="str">
            <v>Займы полученные, долгосрочная часть</v>
          </cell>
          <cell r="C51">
            <v>74527681</v>
          </cell>
        </row>
        <row r="52">
          <cell r="B52" t="str">
            <v>Резервы, долгосрочная часть</v>
          </cell>
          <cell r="C52">
            <v>10357760</v>
          </cell>
        </row>
        <row r="53">
          <cell r="B53" t="str">
            <v>Гарантийные удержания, долгосрочная часть</v>
          </cell>
          <cell r="C53">
            <v>2115089</v>
          </cell>
        </row>
        <row r="54">
          <cell r="B54" t="str">
            <v>Торговая и кредиторская задолженность, долгосрочная часть</v>
          </cell>
          <cell r="C54">
            <v>17192937</v>
          </cell>
        </row>
        <row r="55">
          <cell r="B55" t="str">
            <v>Обязательства по договору, долгосрочная часть</v>
          </cell>
          <cell r="C55">
            <v>0</v>
          </cell>
        </row>
        <row r="56">
          <cell r="B56" t="str">
            <v>Отложенные налоговые обязательства</v>
          </cell>
          <cell r="C56">
            <v>817120</v>
          </cell>
        </row>
        <row r="57">
          <cell r="B57" t="str">
            <v>Итого долгосрочные обязательства</v>
          </cell>
          <cell r="C57">
            <v>105010587</v>
          </cell>
        </row>
        <row r="59">
          <cell r="B59" t="str">
            <v>Краткосрочные обязательства</v>
          </cell>
        </row>
        <row r="60">
          <cell r="B60" t="str">
            <v>Займы полученные, краткосрочная часть</v>
          </cell>
          <cell r="C60">
            <v>11624892</v>
          </cell>
        </row>
        <row r="61">
          <cell r="B61" t="str">
            <v>Резервы, краткосрочная часть</v>
          </cell>
          <cell r="C61">
            <v>14879107</v>
          </cell>
        </row>
        <row r="62">
          <cell r="B62" t="str">
            <v>Гарантийные удержания, краткосрочная часть</v>
          </cell>
          <cell r="C62">
            <v>10707845</v>
          </cell>
        </row>
        <row r="63">
          <cell r="B63" t="str">
            <v>Торговая и кредиторская задолженность</v>
          </cell>
          <cell r="C63">
            <v>153706866</v>
          </cell>
        </row>
        <row r="64">
          <cell r="B64" t="str">
            <v>Авансы полученные</v>
          </cell>
          <cell r="C64">
            <v>2557104</v>
          </cell>
        </row>
        <row r="65">
          <cell r="B65" t="str">
            <v>Обязательства по договору, краткосрочная часть</v>
          </cell>
          <cell r="C65">
            <v>1012156284</v>
          </cell>
        </row>
        <row r="66">
          <cell r="B66" t="str">
            <v>Дивиденды к уплате</v>
          </cell>
          <cell r="C66">
            <v>17202023</v>
          </cell>
        </row>
        <row r="67">
          <cell r="B67" t="str">
            <v>Подоходный налог к уплате</v>
          </cell>
          <cell r="C67">
            <v>7821666</v>
          </cell>
        </row>
        <row r="68">
          <cell r="B68" t="str">
            <v>НДС к уплате</v>
          </cell>
          <cell r="C68">
            <v>3201754</v>
          </cell>
        </row>
        <row r="69">
          <cell r="B69" t="str">
            <v>Текущие налоговые обязательства</v>
          </cell>
          <cell r="C69">
            <v>616187</v>
          </cell>
        </row>
        <row r="70">
          <cell r="B70" t="str">
            <v>Прочие краткосрочные финансовые обязательства</v>
          </cell>
          <cell r="C70">
            <v>0</v>
          </cell>
        </row>
        <row r="71">
          <cell r="B71" t="str">
            <v>Прочие краткосрочные обязательства</v>
          </cell>
          <cell r="C71">
            <v>1020872</v>
          </cell>
        </row>
        <row r="72">
          <cell r="B72" t="str">
            <v>Итого краткосрочные обязательства</v>
          </cell>
          <cell r="C72">
            <v>1235494600</v>
          </cell>
        </row>
        <row r="73">
          <cell r="B73" t="str">
            <v>Итого обязательства</v>
          </cell>
          <cell r="C73">
            <v>1340505187</v>
          </cell>
        </row>
        <row r="74">
          <cell r="B74" t="str">
            <v>Итого капитал и обязательства</v>
          </cell>
          <cell r="C74">
            <v>1514798259</v>
          </cell>
        </row>
        <row r="75">
          <cell r="B75" t="str">
            <v>Check Balance</v>
          </cell>
          <cell r="C75">
            <v>0</v>
          </cell>
        </row>
        <row r="76">
          <cell r="B76" t="str">
            <v>Check with TS LT Assets</v>
          </cell>
          <cell r="C76">
            <v>0</v>
          </cell>
        </row>
        <row r="77">
          <cell r="B77" t="str">
            <v>Check with TS ST Assets</v>
          </cell>
          <cell r="C77">
            <v>0</v>
          </cell>
        </row>
        <row r="78">
          <cell r="B78" t="str">
            <v>Check with TS LT Liability</v>
          </cell>
          <cell r="C78">
            <v>0</v>
          </cell>
        </row>
        <row r="79">
          <cell r="B79" t="str">
            <v>Check with TS ST Liability</v>
          </cell>
          <cell r="C79">
            <v>0</v>
          </cell>
        </row>
        <row r="80">
          <cell r="B80" t="str">
            <v>Check with TS Equity</v>
          </cell>
          <cell r="C80">
            <v>0</v>
          </cell>
        </row>
        <row r="81">
          <cell r="B81" t="str">
            <v>Check with PnL</v>
          </cell>
          <cell r="C81">
            <v>0</v>
          </cell>
        </row>
        <row r="82">
          <cell r="B82" t="str">
            <v>Check with Equity</v>
          </cell>
          <cell r="C82">
            <v>0</v>
          </cell>
        </row>
        <row r="83">
          <cell r="B83" t="str">
            <v>Check with CF</v>
          </cell>
          <cell r="C83">
            <v>0</v>
          </cell>
        </row>
        <row r="86">
          <cell r="B86" t="str">
            <v>Справедливая стоимость и управление рисками</v>
          </cell>
        </row>
        <row r="88">
          <cell r="B88" t="str">
            <v>СПРАВЕДЛИВАЯ СТОИМОСТЬ И УПРАВЛЕНИЕ РИСКАМИ</v>
          </cell>
        </row>
        <row r="90">
          <cell r="B90" t="str">
            <v>Справедливая стоимость</v>
          </cell>
        </row>
        <row r="92">
          <cell r="B92" t="str">
            <v>Ниже приведена таблица, в которой представлена балансовая и справедливая стоимость</v>
          </cell>
        </row>
        <row r="93">
          <cell r="B93" t="str">
            <v>финансовых активов и обязательств, а также соответствующие уровни иерархии справедливой</v>
          </cell>
        </row>
        <row r="94">
          <cell r="B94" t="str">
            <v>стоимости. Таблица не содержит информацию о справедливой стоимости финансовых активов и</v>
          </cell>
        </row>
        <row r="95">
          <cell r="B95" t="str">
            <v>обязательств, которые не оцениваются по справедливой стоимости, если их балансовая стоимость</v>
          </cell>
        </row>
        <row r="96">
          <cell r="B96" t="str">
            <v>является разумным приближением справедливой стоимости.</v>
          </cell>
        </row>
        <row r="100">
          <cell r="B100" t="str">
            <v>В тысячах тенге</v>
          </cell>
          <cell r="C100" t="str">
            <v>Прим.</v>
          </cell>
        </row>
        <row r="101">
          <cell r="B101" t="str">
            <v>Прочие финансовые активы</v>
          </cell>
        </row>
        <row r="102">
          <cell r="B102" t="str">
            <v>Займы с фиксированной ставкой вознаграждения</v>
          </cell>
        </row>
        <row r="103">
          <cell r="B103" t="str">
            <v>Инвестиции в финансовые активы</v>
          </cell>
        </row>
        <row r="104">
          <cell r="B104" t="str">
            <v>Займы, выданные третьим сторонам</v>
          </cell>
        </row>
        <row r="105">
          <cell r="C105" t="str">
            <v>Check:</v>
          </cell>
        </row>
        <row r="106">
          <cell r="C106" t="str">
            <v>Check:</v>
          </cell>
        </row>
        <row r="107">
          <cell r="C107" t="str">
            <v>Check:</v>
          </cell>
        </row>
        <row r="108">
          <cell r="C108" t="str">
            <v>Check:</v>
          </cell>
        </row>
        <row r="112">
          <cell r="B112" t="str">
            <v>В тысячах тенге</v>
          </cell>
          <cell r="C112" t="str">
            <v>Прим.</v>
          </cell>
        </row>
        <row r="113">
          <cell r="B113" t="str">
            <v>Прочие финансовые активы</v>
          </cell>
        </row>
        <row r="114">
          <cell r="B114" t="str">
            <v>Займы с фиксированной ставкой вознаграждения</v>
          </cell>
        </row>
        <row r="115">
          <cell r="B115" t="str">
            <v>Инвестиции в финансовые активы</v>
          </cell>
        </row>
        <row r="116">
          <cell r="B116" t="str">
            <v>Займы, выданные третьим сторонам</v>
          </cell>
        </row>
        <row r="120">
          <cell r="B120" t="str">
            <v>Максимальная величина кредитного риска по состоянию на отчетную дату составляла:</v>
          </cell>
        </row>
        <row r="122">
          <cell r="B122" t="str">
            <v>В тысячах тенге</v>
          </cell>
          <cell r="C122" t="str">
            <v>Прим.</v>
          </cell>
        </row>
        <row r="123">
          <cell r="B123" t="str">
            <v>Торговая и прочая дебиторская задолженность</v>
          </cell>
        </row>
        <row r="124">
          <cell r="B124" t="str">
            <v>Займы выданные</v>
          </cell>
        </row>
        <row r="125">
          <cell r="B125" t="str">
            <v>Активы по договору, краткосрочная часть</v>
          </cell>
        </row>
        <row r="126">
          <cell r="B126" t="str">
            <v>Банковские депозиты и денежные средства, ограниченые в использовании</v>
          </cell>
        </row>
        <row r="127">
          <cell r="B127" t="str">
            <v>Денежные средства и их эквиваленты</v>
          </cell>
        </row>
        <row r="128">
          <cell r="B128" t="str">
            <v>Инвестиции в финансовые активы</v>
          </cell>
        </row>
        <row r="129">
          <cell r="B129" t="str">
            <v>Прочие текущие активы</v>
          </cell>
        </row>
        <row r="133">
          <cell r="B133" t="str">
            <v>Денежные средства и их эквиваленты, залоговые депозиты, ограниченные в использовании</v>
          </cell>
        </row>
        <row r="135">
          <cell r="B135" t="str">
            <v>По состоянию на 30 июня 2025 года у Группы имелись банковские вклады, денежные средства и их эквиваленты и денежные средства, ограниченные в использовании, размещенные в банках второго уровня на общую сумму 308,967,421 тыс. тенге (на 31 декабря 2024 года: 312,053,302 тыс. тенге), которая отражает максимальный уровень подверженности Группы кредитному риску.</v>
          </cell>
        </row>
        <row r="137">
          <cell r="B137" t="str">
            <v>Денежные средства были размещены в следующих финансовых институтах:</v>
          </cell>
        </row>
        <row r="139">
          <cell r="C139" t="str">
            <v>Рейтинговое агентство</v>
          </cell>
        </row>
        <row r="140">
          <cell r="B140" t="str">
            <v>АО «ForteBank» </v>
          </cell>
          <cell r="C140" t="str">
            <v>S&amp;P's</v>
          </cell>
        </row>
        <row r="141">
          <cell r="B141" t="str">
            <v>AO «Банк «Bank RBK» </v>
          </cell>
          <cell r="C141" t="str">
            <v>S&amp;P's</v>
          </cell>
        </row>
        <row r="142">
          <cell r="B142" t="str">
            <v>АО «Банк Фридом Финанс Казахстан» </v>
          </cell>
          <cell r="C142" t="str">
            <v>S&amp;P's</v>
          </cell>
        </row>
        <row r="143">
          <cell r="B143" t="str">
            <v>АО «Банк ЦентрКредит </v>
          </cell>
          <cell r="C143" t="str">
            <v>S&amp;P's</v>
          </cell>
        </row>
        <row r="144">
          <cell r="B144" t="str">
            <v>АО «Евразийский Банк» </v>
          </cell>
          <cell r="C144" t="str">
            <v>S&amp;P's</v>
          </cell>
        </row>
        <row r="145">
          <cell r="B145" t="str">
            <v>АО «Bereke Bank» </v>
          </cell>
          <cell r="C145" t="str">
            <v>S&amp;P's</v>
          </cell>
        </row>
        <row r="146">
          <cell r="B146" t="str">
            <v>АО «Народный Банк Казахстана» </v>
          </cell>
          <cell r="C146" t="str">
            <v>S&amp;P's</v>
          </cell>
        </row>
        <row r="147">
          <cell r="B147" t="str">
            <v>Azerbaycan Beibrlxalc Banki </v>
          </cell>
          <cell r="C147" t="str">
            <v>Fitch ratings</v>
          </cell>
        </row>
        <row r="148">
          <cell r="B148" t="str">
            <v>Ipak Yo‘li Banki </v>
          </cell>
          <cell r="C148" t="str">
            <v>Moody's</v>
          </cell>
        </row>
        <row r="149">
          <cell r="B149" t="str">
            <v>АО «Асакабанк» </v>
          </cell>
          <cell r="C149" t="str">
            <v>Fitch ratings</v>
          </cell>
        </row>
        <row r="150">
          <cell r="B150" t="str">
            <v>АКБ "Узпромстройбанк"</v>
          </cell>
          <cell r="C150" t="str">
            <v>Fitch ratings</v>
          </cell>
        </row>
        <row r="151">
          <cell r="B151" t="str">
            <v>АО «Банк Астаны» </v>
          </cell>
          <cell r="C151" t="str">
            <v>S&amp;P's</v>
          </cell>
        </row>
        <row r="152">
          <cell r="B152" t="str">
            <v>AO «AsiaCredit Bank» </v>
          </cell>
          <cell r="C152" t="str">
            <v>S&amp;P's</v>
          </cell>
        </row>
        <row r="153">
          <cell r="B153" t="str">
            <v>АО «Kaspi Bank» </v>
          </cell>
          <cell r="C153" t="str">
            <v>S&amp;P's</v>
          </cell>
        </row>
        <row r="154">
          <cell r="B154" t="str">
            <v>АО «Tenge Bank» </v>
          </cell>
          <cell r="C154" t="str">
            <v>Moody's</v>
          </cell>
        </row>
        <row r="155">
          <cell r="B155" t="str">
            <v>АО «Alatau City Bank» </v>
          </cell>
          <cell r="C155" t="str">
            <v>S&amp;P's</v>
          </cell>
        </row>
        <row r="156">
          <cell r="B156" t="str">
            <v>АО «Tengri Bank» </v>
          </cell>
          <cell r="C156" t="str">
            <v>S&amp;P's</v>
          </cell>
        </row>
        <row r="157">
          <cell r="B157" t="str">
            <v>АО «Банк Развития Казахстана» </v>
          </cell>
          <cell r="C157" t="str">
            <v>S&amp;P's</v>
          </cell>
        </row>
        <row r="158">
          <cell r="B158" t="str">
            <v>АО «First Heartland Jusan Bank» </v>
          </cell>
          <cell r="C158" t="str">
            <v>S&amp;P's</v>
          </cell>
        </row>
        <row r="159">
          <cell r="B159" t="str">
            <v>АО «Нурбанк» </v>
          </cell>
          <cell r="C159" t="str">
            <v>S&amp;P's</v>
          </cell>
        </row>
        <row r="160">
          <cell r="B160" t="str">
            <v>Bank of America </v>
          </cell>
          <cell r="C160" t="str">
            <v>S&amp;P's</v>
          </cell>
        </row>
        <row r="168">
          <cell r="B168" t="str">
            <v>Основные средства</v>
          </cell>
        </row>
        <row r="170">
          <cell r="C170" t="str">
            <v>Здания и сооружения</v>
          </cell>
        </row>
        <row r="171">
          <cell r="B171" t="str">
            <v>Первоначальная стоимость</v>
          </cell>
        </row>
        <row r="172">
          <cell r="B172" t="str">
            <v>На 31 декабря 2023 года</v>
          </cell>
          <cell r="C172">
            <v>10822856</v>
          </cell>
        </row>
        <row r="173">
          <cell r="B173" t="str">
            <v>Поступления</v>
          </cell>
          <cell r="C173">
            <v>271262</v>
          </cell>
        </row>
        <row r="174">
          <cell r="B174" t="str">
            <v>Выбытия</v>
          </cell>
          <cell r="C174">
            <v>-349049</v>
          </cell>
        </row>
        <row r="175">
          <cell r="B175" t="str">
            <v>Перевод из/(в) запасов/нематериальные активы</v>
          </cell>
          <cell r="C175">
            <v>40024</v>
          </cell>
        </row>
        <row r="176">
          <cell r="B176" t="str">
            <v>Внутренние перемещения</v>
          </cell>
          <cell r="C176">
            <v>554566</v>
          </cell>
        </row>
        <row r="177">
          <cell r="B177" t="str">
            <v>На 31 декабря 2024 года</v>
          </cell>
          <cell r="C177">
            <v>11339659</v>
          </cell>
        </row>
        <row r="178">
          <cell r="B178" t="str">
            <v>Поступления</v>
          </cell>
          <cell r="C178">
            <v>275220</v>
          </cell>
        </row>
        <row r="179">
          <cell r="B179" t="str">
            <v>Выбытия</v>
          </cell>
          <cell r="C179">
            <v>82888</v>
          </cell>
        </row>
        <row r="180">
          <cell r="B180" t="str">
            <v>Перевод из/(в) запасов/нематериальные активы</v>
          </cell>
          <cell r="C180">
            <v>237576</v>
          </cell>
        </row>
        <row r="181">
          <cell r="B181" t="str">
            <v>Внутренние перемещения</v>
          </cell>
          <cell r="C181">
            <v>181635</v>
          </cell>
        </row>
        <row r="182">
          <cell r="B182" t="str">
            <v>На 30 июня 2025 года</v>
          </cell>
          <cell r="C182">
            <v>12116978</v>
          </cell>
        </row>
        <row r="185">
          <cell r="B185" t="str">
            <v>Накопленный износ и обесценение</v>
          </cell>
        </row>
        <row r="186">
          <cell r="B186" t="str">
            <v>На 31 декабря 2023 года</v>
          </cell>
          <cell r="C186">
            <v>-5018966</v>
          </cell>
        </row>
        <row r="187">
          <cell r="B187" t="str">
            <v>Начисленный износ за год</v>
          </cell>
          <cell r="C187">
            <v>-1888884</v>
          </cell>
        </row>
        <row r="188">
          <cell r="B188" t="str">
            <v>Начисленный износ по выбытиям</v>
          </cell>
          <cell r="C188">
            <v>500364</v>
          </cell>
        </row>
        <row r="189">
          <cell r="B189" t="str">
            <v>На 31 декабря 2024 года</v>
          </cell>
          <cell r="C189">
            <v>-6407486</v>
          </cell>
        </row>
        <row r="190">
          <cell r="B190" t="str">
            <v>Начисленный износ за год</v>
          </cell>
          <cell r="C190">
            <v>-1709555</v>
          </cell>
        </row>
        <row r="191">
          <cell r="B191" t="str">
            <v>Начисленный износ по выбытиям</v>
          </cell>
          <cell r="C191">
            <v>201959</v>
          </cell>
        </row>
        <row r="192">
          <cell r="B192" t="str">
            <v>На 30 июня 2025 года</v>
          </cell>
          <cell r="C192">
            <v>-7915082</v>
          </cell>
        </row>
        <row r="194">
          <cell r="B194" t="str">
            <v>Балансовая стоимость на 1 января 2024 года</v>
          </cell>
          <cell r="C194">
            <v>5803890</v>
          </cell>
        </row>
        <row r="195">
          <cell r="B195" t="str">
            <v>Балансовая стоимость на 31 декабря 2024 года</v>
          </cell>
          <cell r="C195">
            <v>4932173</v>
          </cell>
        </row>
        <row r="196">
          <cell r="B196" t="str">
            <v>Балансовая стоимость на 30 июня 2025 года</v>
          </cell>
          <cell r="C196">
            <v>4201896</v>
          </cell>
        </row>
        <row r="199">
          <cell r="B199" t="str">
            <v>На 30 июня 2025 года первоначальная стоимость основных средств Группы с полностью начисленным износом составила 929,706 тыс.тенге (на 31 декабря 2024 года 723,683 тыс. тенге).</v>
          </cell>
        </row>
        <row r="200">
          <cell r="B200" t="str">
            <v>ч</v>
          </cell>
        </row>
        <row r="202">
          <cell r="C202" t="str">
            <v>30.06.2025</v>
          </cell>
        </row>
        <row r="203">
          <cell r="B203" t="str">
            <v>Fully amortized</v>
          </cell>
          <cell r="C203">
            <v>929706.36585999909</v>
          </cell>
        </row>
        <row r="204">
          <cell r="B204" t="str">
            <v>Collateral</v>
          </cell>
          <cell r="C204">
            <v>2616034</v>
          </cell>
        </row>
        <row r="208">
          <cell r="B208" t="str">
            <v>Займы выданные(DONE)</v>
          </cell>
        </row>
        <row r="211">
          <cell r="B211" t="str">
            <v>В тысячах тенге</v>
          </cell>
          <cell r="C211" t="str">
            <v>30.06.2025</v>
          </cell>
        </row>
        <row r="212">
          <cell r="B212" t="str">
            <v>Беспроцентная финансовая помощь, выданная связанным сторонам</v>
          </cell>
          <cell r="C212">
            <v>37344902</v>
          </cell>
        </row>
        <row r="213">
          <cell r="B213" t="str">
            <v>Беспроцентные займы, выданные третьим сторонам</v>
          </cell>
          <cell r="C213">
            <v>1217766</v>
          </cell>
        </row>
        <row r="214">
          <cell r="B214" t="str">
            <v>Займы, выданные третьим сторонам</v>
          </cell>
          <cell r="C214">
            <v>8178434</v>
          </cell>
        </row>
        <row r="215">
          <cell r="C215">
            <v>46741102</v>
          </cell>
        </row>
        <row r="217">
          <cell r="B217" t="str">
            <v>Минус: резерв по ожидаемым кредитным убыткам</v>
          </cell>
          <cell r="C217">
            <v>-1363703</v>
          </cell>
        </row>
        <row r="218">
          <cell r="C218">
            <v>45377399</v>
          </cell>
        </row>
        <row r="219">
          <cell r="B219" t="str">
            <v>Check:</v>
          </cell>
          <cell r="C219">
            <v>0</v>
          </cell>
        </row>
        <row r="221">
          <cell r="B221" t="str">
            <v>В тысячах тенге</v>
          </cell>
          <cell r="C221" t="str">
            <v>30.06.2025</v>
          </cell>
        </row>
        <row r="222">
          <cell r="B222" t="str">
            <v>Краткосрочная часть</v>
          </cell>
          <cell r="C222">
            <v>33554899</v>
          </cell>
        </row>
        <row r="223">
          <cell r="B223" t="str">
            <v>Долгосрочная часть</v>
          </cell>
          <cell r="C223">
            <v>11822500</v>
          </cell>
        </row>
        <row r="224">
          <cell r="C224">
            <v>45377399</v>
          </cell>
        </row>
        <row r="225">
          <cell r="B225" t="str">
            <v>Check:</v>
          </cell>
          <cell r="C225">
            <v>0</v>
          </cell>
        </row>
        <row r="227">
          <cell r="B227" t="str">
            <v>В тысячах тенге</v>
          </cell>
          <cell r="C227" t="str">
            <v>30.06.2025</v>
          </cell>
        </row>
        <row r="228">
          <cell r="B228" t="str">
            <v>Тенге</v>
          </cell>
          <cell r="C228">
            <v>38821030</v>
          </cell>
        </row>
        <row r="229">
          <cell r="B229" t="str">
            <v>Узбекский сом</v>
          </cell>
          <cell r="C229">
            <v>6509786</v>
          </cell>
        </row>
        <row r="230">
          <cell r="B230" t="str">
            <v>Евро</v>
          </cell>
          <cell r="C230">
            <v>46583</v>
          </cell>
        </row>
        <row r="231">
          <cell r="C231">
            <v>45377399</v>
          </cell>
        </row>
        <row r="232">
          <cell r="B232" t="str">
            <v>Check:</v>
          </cell>
          <cell r="C232">
            <v>0</v>
          </cell>
        </row>
        <row r="234">
          <cell r="B234" t="str">
            <v>Движение резерва</v>
          </cell>
        </row>
        <row r="235">
          <cell r="B235" t="str">
            <v>В тысячах тенге</v>
          </cell>
          <cell r="C235" t="str">
            <v>30.06.2025</v>
          </cell>
        </row>
        <row r="236">
          <cell r="B236" t="str">
            <v>На 1 января</v>
          </cell>
          <cell r="C236">
            <v>-1321316</v>
          </cell>
        </row>
        <row r="237">
          <cell r="B237" t="str">
            <v>Сторнировано/(начислено)</v>
          </cell>
          <cell r="C237">
            <v>-42387</v>
          </cell>
        </row>
        <row r="238">
          <cell r="B238" t="str">
            <v>На 31 декабря</v>
          </cell>
          <cell r="C238">
            <v>-1363703</v>
          </cell>
        </row>
        <row r="239">
          <cell r="B239" t="str">
            <v>Check:</v>
          </cell>
          <cell r="C239">
            <v>0</v>
          </cell>
        </row>
        <row r="241">
          <cell r="B241" t="str">
            <v>Информация о подверженности Группы кредитному и валютному рискам раскрыта в Примечании 34.</v>
          </cell>
        </row>
        <row r="243">
          <cell r="B243" t="str">
            <v>В первом полугодии 2025 года Группа выдала беспроцентные займы на сумму  8,605,577 тыс. тенге</v>
          </cell>
        </row>
        <row r="244">
          <cell r="B244" t="str">
            <v xml:space="preserve">(в 2024 году: 27,059,130 тыс. тенге) и получила денежные средства в сумме  29,706,840  тыс. тенге </v>
          </cell>
        </row>
        <row r="245">
          <cell r="B245" t="str">
            <v>(в 2024 году: 31,688,334 тыс. тенге) в счет погашения ранее  выданных займов.</v>
          </cell>
        </row>
        <row r="247">
          <cell r="B247" t="str">
            <v>Текущая часть займов выданных должна быть возвращена заемщиками в течение 5 (пяти) дней с</v>
          </cell>
        </row>
        <row r="248">
          <cell r="B248" t="str">
            <v>даты письменного требования Группы в соответствии с условиями договоров займа. Беспроцентная</v>
          </cell>
        </row>
        <row r="249">
          <cell r="B249" t="str">
            <v>финансовая помощь, выданная связанным сторонам, в основном, относится к финансированию</v>
          </cell>
        </row>
        <row r="250">
          <cell r="B250" t="str">
            <v>строительства объектов организаций BI Group и гарантирована материнской компанией Частная</v>
          </cell>
        </row>
        <row r="251">
          <cell r="B251" t="str">
            <v>Компания «BI Group» Ltd.</v>
          </cell>
        </row>
        <row r="253">
          <cell r="B253" t="str">
            <v xml:space="preserve">В первом полугодии 2025 года Группа выдала микрокредит в размере 8,178,433 тыс. тенге (в 2024 </v>
          </cell>
        </row>
        <row r="254">
          <cell r="B254" t="str">
            <v xml:space="preserve">году: 813,735 тыс. тенге) физическим лицам со сроком погашения от 24 до 36 месяцев со ставкой от </v>
          </cell>
        </row>
        <row r="255">
          <cell r="B255" t="str">
            <v>5% до 6% через ТОО «МФО «BI Finance» на покупку недвижимости Группы.</v>
          </cell>
        </row>
        <row r="257">
          <cell r="B257" t="str">
            <v>Залоговые депозиты и денежные средства, ограниченные в использовании</v>
          </cell>
        </row>
        <row r="259">
          <cell r="B259" t="str">
            <v>В тысячах тенге</v>
          </cell>
          <cell r="C259">
            <v>45838</v>
          </cell>
        </row>
        <row r="260">
          <cell r="B260" t="str">
            <v>Денежные средства на сберегательных счетах сроком от 3-х месяцев до года</v>
          </cell>
          <cell r="C260">
            <v>366715</v>
          </cell>
        </row>
        <row r="261">
          <cell r="B261" t="str">
            <v>Залоговые депозиты и денежные средства, ограниченные в использовании</v>
          </cell>
          <cell r="C261">
            <v>1948938</v>
          </cell>
        </row>
        <row r="262">
          <cell r="C262">
            <v>2315653</v>
          </cell>
        </row>
        <row r="263">
          <cell r="B263" t="str">
            <v>Минус: резерв по ожидаемым кредитным убыткам</v>
          </cell>
          <cell r="C263">
            <v>-51209</v>
          </cell>
        </row>
        <row r="264">
          <cell r="C264">
            <v>2264444</v>
          </cell>
        </row>
        <row r="265">
          <cell r="B265" t="str">
            <v>Check</v>
          </cell>
          <cell r="C265">
            <v>0</v>
          </cell>
        </row>
        <row r="266">
          <cell r="B266" t="str">
            <v>Краткосрочная часть</v>
          </cell>
          <cell r="C266">
            <v>1906167</v>
          </cell>
        </row>
        <row r="267">
          <cell r="B267" t="str">
            <v>Долгосрочная часть</v>
          </cell>
          <cell r="C267">
            <v>358277</v>
          </cell>
        </row>
        <row r="268">
          <cell r="C268">
            <v>2264444</v>
          </cell>
        </row>
        <row r="269">
          <cell r="B269" t="str">
            <v>Check</v>
          </cell>
          <cell r="C269">
            <v>0</v>
          </cell>
        </row>
        <row r="270">
          <cell r="B270" t="str">
            <v>Тенге</v>
          </cell>
          <cell r="C270">
            <v>1774245</v>
          </cell>
        </row>
        <row r="271">
          <cell r="B271" t="str">
            <v>Узбекский сум</v>
          </cell>
          <cell r="C271">
            <v>464882</v>
          </cell>
        </row>
        <row r="272">
          <cell r="B272" t="str">
            <v>Доллар США</v>
          </cell>
          <cell r="C272">
            <v>19221</v>
          </cell>
        </row>
        <row r="273">
          <cell r="B273" t="str">
            <v>Текущие счета в евро</v>
          </cell>
          <cell r="C273">
            <v>6096</v>
          </cell>
        </row>
        <row r="274">
          <cell r="C274">
            <v>2264444</v>
          </cell>
        </row>
        <row r="275">
          <cell r="B275" t="str">
            <v>Check</v>
          </cell>
          <cell r="C275">
            <v>0</v>
          </cell>
        </row>
        <row r="277">
          <cell r="B277" t="str">
            <v>Движение резерва</v>
          </cell>
        </row>
        <row r="278">
          <cell r="B278" t="str">
            <v>В тысячах тенге</v>
          </cell>
          <cell r="C278">
            <v>45838</v>
          </cell>
        </row>
        <row r="279">
          <cell r="B279" t="str">
            <v xml:space="preserve">на 1 января </v>
          </cell>
          <cell r="C279">
            <v>-73366</v>
          </cell>
        </row>
        <row r="280">
          <cell r="B280" t="str">
            <v>Сторнировано</v>
          </cell>
          <cell r="C280">
            <v>22157</v>
          </cell>
        </row>
        <row r="281">
          <cell r="B281" t="str">
            <v>на 30 июня</v>
          </cell>
          <cell r="C281">
            <v>-51209</v>
          </cell>
        </row>
        <row r="282">
          <cell r="B282" t="str">
            <v>Check</v>
          </cell>
          <cell r="C282">
            <v>0</v>
          </cell>
        </row>
        <row r="284">
          <cell r="B284" t="str">
            <v>На 30 июня 2025 года денежные средства с балансовой стоимостью 1,509,056 тыс. тенге были предоставлены в качестве обеспечения по некоторым займам Группы (на 31 декабря 2024 год: 18,877,478 тыс. тенге) (Примечание 17).</v>
          </cell>
        </row>
        <row r="285">
          <cell r="B285">
            <v>1509056.25</v>
          </cell>
        </row>
        <row r="287">
          <cell r="B287" t="str">
            <v>Запасы</v>
          </cell>
        </row>
        <row r="289">
          <cell r="B289" t="str">
            <v>В тысячах тенге</v>
          </cell>
          <cell r="C289">
            <v>45838</v>
          </cell>
        </row>
        <row r="290">
          <cell r="B290" t="str">
            <v>Незавершенные объекты недвижимости для реализации</v>
          </cell>
          <cell r="C290">
            <v>479471604</v>
          </cell>
        </row>
        <row r="291">
          <cell r="B291" t="str">
            <v>Земельные участки</v>
          </cell>
          <cell r="C291">
            <v>301102124</v>
          </cell>
        </row>
        <row r="292">
          <cell r="B292" t="str">
            <v>Материалы</v>
          </cell>
          <cell r="C292">
            <v>83371425</v>
          </cell>
        </row>
        <row r="293">
          <cell r="B293" t="str">
            <v>Существенный компонент финансирования</v>
          </cell>
          <cell r="C293">
            <v>53240037</v>
          </cell>
        </row>
        <row r="294">
          <cell r="B294" t="str">
            <v>Завершенные объекты для реализации</v>
          </cell>
          <cell r="C294">
            <v>23136972</v>
          </cell>
        </row>
        <row r="295">
          <cell r="B295" t="str">
            <v>Товары для продажи</v>
          </cell>
          <cell r="C295">
            <v>360057</v>
          </cell>
        </row>
        <row r="296">
          <cell r="B296" t="str">
            <v>Готовая продукция ModeX</v>
          </cell>
          <cell r="C296">
            <v>233642</v>
          </cell>
        </row>
        <row r="297">
          <cell r="C297">
            <v>940915861</v>
          </cell>
        </row>
        <row r="298">
          <cell r="B298" t="str">
            <v>Check</v>
          </cell>
          <cell r="C298">
            <v>0</v>
          </cell>
        </row>
        <row r="300">
          <cell r="B300" t="str">
            <v>На 31 марта 2025 года земельные участки с балансовой стоимостью 9,845,813 тыс. тенге были предоставлены в качестве обеспечения по некоторым займам Группы (На 31 декабря 2024 года 14,771,307 тыс. тенге).</v>
          </cell>
        </row>
        <row r="301">
          <cell r="B301" t="str">
            <v>По состоянию на 30 июня 2025 года и 31 декабря 2024 года Группа начала разработку проектно-сметной документации в отношении ожидаемых проектов на всех земельных участках.</v>
          </cell>
        </row>
        <row r="303">
          <cell r="B303" t="str">
            <v>Баланс резерва завершенных и незавершенных объектов недвижимости до чистой стоимости реализации на 30 июня 2025 года и 31 декабря 2024 года составляет 4,570,632 тыс. тенге</v>
          </cell>
        </row>
        <row r="305">
          <cell r="B305" t="str">
            <v>По состоянию на 30 июня 2025 года Группа капитализировала вознаграждения по займам в состав незавершенных объектов недвижимости и земельных участков на общую сумму 159,207 тыс. тенге. (На 31 декабря 2024 года 572,023 тыс. тенге).</v>
          </cell>
        </row>
        <row r="307">
          <cell r="B307" t="str">
            <v>Залоги</v>
          </cell>
        </row>
        <row r="308">
          <cell r="B308" t="str">
            <v>К2-К2</v>
          </cell>
          <cell r="C308">
            <v>9845813</v>
          </cell>
        </row>
        <row r="309">
          <cell r="B309" t="str">
            <v>К2-другие</v>
          </cell>
          <cell r="C309">
            <v>0</v>
          </cell>
        </row>
        <row r="311">
          <cell r="B311" t="str">
            <v xml:space="preserve">По состоянию на 30 июня 2025 года и 31 декабря 2024 года запасы включали существенный компонент финансирования в размере 53,240,037 тыс. тенге и 47,088,703 тыс. тенге соответственно, который был рассчитан по ставке 17.91%, представляющей собой средневзвешенную ставку выпущенных облигации Группы. </v>
          </cell>
        </row>
        <row r="312">
          <cell r="B312" t="str">
            <v>Сумма 12,902,983 тыс. тенге была отражена как финансовый расход за 6 месяцев, закончившихся 30 июня 2025 года, которая отражает собой сумму процентных доходов по свободным денежным средствам, размещенным на депозитах в период строительства.</v>
          </cell>
        </row>
        <row r="313">
          <cell r="B313" t="str">
            <v>В течении 6 месяцев 2025 года, стоимость проектов в активной фазе строительства включала высвобождения дисконта по задолженности за приобретение земельных участков в сумме 2,719,391 тыс. тенге (Примечание 16).</v>
          </cell>
        </row>
        <row r="316">
          <cell r="B316" t="str">
            <v>Торговая и прочая дебиторская задолженность</v>
          </cell>
        </row>
        <row r="318">
          <cell r="B318" t="str">
            <v>В тысячах тенге</v>
          </cell>
          <cell r="C318">
            <v>45838</v>
          </cell>
        </row>
        <row r="319">
          <cell r="B319" t="str">
            <v>Торговая дебиторская задолженность третьих сторон</v>
          </cell>
          <cell r="C319">
            <v>19430740</v>
          </cell>
        </row>
        <row r="320">
          <cell r="B320" t="str">
            <v>Торговая дебиторская задолженность связанных сторон</v>
          </cell>
          <cell r="C320">
            <v>11661766</v>
          </cell>
        </row>
        <row r="321">
          <cell r="B321" t="str">
            <v>Прочая дебиторская задолженность третьих сторон</v>
          </cell>
          <cell r="C321">
            <v>9145486</v>
          </cell>
        </row>
        <row r="322">
          <cell r="B322" t="str">
            <v>Прочая дебиторская задолженность связанных сторон</v>
          </cell>
          <cell r="C322">
            <v>2018818</v>
          </cell>
        </row>
        <row r="323">
          <cell r="C323">
            <v>42256810</v>
          </cell>
        </row>
        <row r="325">
          <cell r="B325" t="str">
            <v>Минус: резерв по ожидаемым кредитным убыткам</v>
          </cell>
          <cell r="C325">
            <v>-4090525</v>
          </cell>
        </row>
        <row r="326">
          <cell r="C326">
            <v>38166285</v>
          </cell>
        </row>
        <row r="327">
          <cell r="B327" t="str">
            <v>Check</v>
          </cell>
          <cell r="C327">
            <v>0</v>
          </cell>
        </row>
        <row r="329">
          <cell r="B329" t="str">
            <v>Краткосрочная часть</v>
          </cell>
          <cell r="C329">
            <v>37455805</v>
          </cell>
        </row>
        <row r="330">
          <cell r="B330" t="str">
            <v>Долгосрочная часть</v>
          </cell>
          <cell r="C330">
            <v>710480</v>
          </cell>
        </row>
        <row r="331">
          <cell r="C331">
            <v>38166285</v>
          </cell>
        </row>
        <row r="332">
          <cell r="B332" t="str">
            <v>Check</v>
          </cell>
          <cell r="C332">
            <v>0</v>
          </cell>
        </row>
        <row r="334">
          <cell r="B334" t="str">
            <v>В тысячах тенге</v>
          </cell>
          <cell r="C334">
            <v>45838</v>
          </cell>
        </row>
        <row r="335">
          <cell r="B335" t="str">
            <v>Тенге</v>
          </cell>
          <cell r="C335">
            <v>38156008</v>
          </cell>
        </row>
        <row r="336">
          <cell r="B336" t="str">
            <v>Евро</v>
          </cell>
          <cell r="C336">
            <v>5530</v>
          </cell>
        </row>
        <row r="337">
          <cell r="B337" t="str">
            <v>Российский рубль</v>
          </cell>
          <cell r="C337">
            <v>4733</v>
          </cell>
        </row>
        <row r="338">
          <cell r="B338" t="str">
            <v>Доллар США</v>
          </cell>
          <cell r="C338">
            <v>14</v>
          </cell>
        </row>
        <row r="339">
          <cell r="C339">
            <v>38166285</v>
          </cell>
        </row>
        <row r="340">
          <cell r="B340" t="str">
            <v>Check</v>
          </cell>
          <cell r="C340">
            <v>0</v>
          </cell>
        </row>
        <row r="344">
          <cell r="B344" t="str">
            <v>Движение резерва</v>
          </cell>
        </row>
        <row r="345">
          <cell r="B345" t="str">
            <v>В тысячах тенге</v>
          </cell>
          <cell r="C345">
            <v>45838</v>
          </cell>
        </row>
        <row r="346">
          <cell r="B346" t="str">
            <v>На 1 января</v>
          </cell>
          <cell r="C346">
            <v>-4314333</v>
          </cell>
        </row>
        <row r="347">
          <cell r="B347" t="str">
            <v>Начислено/Отворот</v>
          </cell>
          <cell r="C347">
            <v>198820</v>
          </cell>
        </row>
        <row r="348">
          <cell r="B348" t="str">
            <v>Списано за счет резерва</v>
          </cell>
          <cell r="C348">
            <v>24988</v>
          </cell>
        </row>
        <row r="349">
          <cell r="B349" t="str">
            <v>Резерв от покупки/выбытия компаний</v>
          </cell>
          <cell r="C349">
            <v>0</v>
          </cell>
        </row>
        <row r="350">
          <cell r="B350" t="str">
            <v>На 31 декабря</v>
          </cell>
          <cell r="C350">
            <v>-4090525</v>
          </cell>
        </row>
        <row r="351">
          <cell r="B351" t="str">
            <v>Check</v>
          </cell>
          <cell r="C351">
            <v>0</v>
          </cell>
        </row>
        <row r="353">
          <cell r="B353" t="str">
            <v>Денежные средства и их эквиваленты</v>
          </cell>
        </row>
        <row r="355">
          <cell r="B355" t="str">
            <v>В тысячах тенге</v>
          </cell>
        </row>
        <row r="356">
          <cell r="C356">
            <v>45838</v>
          </cell>
        </row>
        <row r="357">
          <cell r="B357" t="str">
            <v>Денежные средства на сберегательных счетах сроком до 3-х месяцев</v>
          </cell>
          <cell r="C357">
            <v>296069963</v>
          </cell>
        </row>
        <row r="358">
          <cell r="B358" t="str">
            <v>Денежные средства на текущих банковских счетах</v>
          </cell>
          <cell r="C358">
            <v>9909632</v>
          </cell>
        </row>
        <row r="359">
          <cell r="B359" t="str">
            <v>Денежные средства в пути</v>
          </cell>
          <cell r="C359">
            <v>779868</v>
          </cell>
        </row>
        <row r="360">
          <cell r="B360" t="str">
            <v>Наличность в кассе в тенге</v>
          </cell>
          <cell r="C360">
            <v>75</v>
          </cell>
        </row>
        <row r="361">
          <cell r="C361">
            <v>306759538</v>
          </cell>
        </row>
        <row r="362">
          <cell r="B362" t="str">
            <v>Минус: резерв по ожидаемым кредитным убыткам</v>
          </cell>
          <cell r="C362">
            <v>-56561</v>
          </cell>
        </row>
        <row r="363">
          <cell r="C363">
            <v>306702977</v>
          </cell>
        </row>
        <row r="364">
          <cell r="B364" t="str">
            <v>Check</v>
          </cell>
          <cell r="C364">
            <v>0</v>
          </cell>
        </row>
        <row r="365">
          <cell r="B365" t="str">
            <v>В тысячах тенге</v>
          </cell>
          <cell r="C365">
            <v>45838</v>
          </cell>
        </row>
        <row r="366">
          <cell r="B366" t="str">
            <v>Текущие счета в тенге</v>
          </cell>
          <cell r="C366">
            <v>281126975</v>
          </cell>
        </row>
        <row r="367">
          <cell r="B367" t="str">
            <v>Текущие счета в долларах США</v>
          </cell>
          <cell r="C367">
            <v>15775132</v>
          </cell>
        </row>
        <row r="368">
          <cell r="B368" t="str">
            <v>Текущие счета в евро</v>
          </cell>
          <cell r="C368">
            <v>4420514</v>
          </cell>
        </row>
        <row r="369">
          <cell r="B369" t="str">
            <v>Текущие счета в манатах</v>
          </cell>
          <cell r="C369">
            <v>3863659</v>
          </cell>
        </row>
        <row r="370">
          <cell r="B370" t="str">
            <v>Текущие счета в сум</v>
          </cell>
          <cell r="C370">
            <v>1311327</v>
          </cell>
        </row>
        <row r="371">
          <cell r="B371" t="str">
            <v>Текущие счета в российских рублях</v>
          </cell>
          <cell r="C371">
            <v>205370</v>
          </cell>
        </row>
        <row r="372">
          <cell r="B372" t="str">
            <v>Текущие счета в фунтах</v>
          </cell>
          <cell r="C372">
            <v>0</v>
          </cell>
        </row>
        <row r="373">
          <cell r="C373">
            <v>306702977</v>
          </cell>
        </row>
        <row r="374">
          <cell r="B374" t="str">
            <v>Check</v>
          </cell>
          <cell r="C374">
            <v>0</v>
          </cell>
        </row>
        <row r="376">
          <cell r="B376" t="str">
            <v>Движение резерва</v>
          </cell>
        </row>
        <row r="377">
          <cell r="B377" t="str">
            <v>В тысячах тенге</v>
          </cell>
          <cell r="C377">
            <v>45838</v>
          </cell>
        </row>
        <row r="378">
          <cell r="B378" t="str">
            <v xml:space="preserve">на 1 января </v>
          </cell>
          <cell r="C378">
            <v>-34425</v>
          </cell>
        </row>
        <row r="379">
          <cell r="B379" t="str">
            <v>Сторнировано</v>
          </cell>
          <cell r="C379">
            <v>-22136</v>
          </cell>
        </row>
        <row r="380">
          <cell r="B380" t="str">
            <v>на 31 декабря</v>
          </cell>
          <cell r="C380">
            <v>-56561</v>
          </cell>
        </row>
        <row r="381">
          <cell r="B381" t="str">
            <v>Check</v>
          </cell>
          <cell r="C381">
            <v>0</v>
          </cell>
        </row>
        <row r="383">
          <cell r="B383" t="str">
            <v>На 30 июня 2025 и 31 декабря 2024 годов банковские вклады в тенге в основном представляют собой вклады, размещенные в АО «Банк ЦентрКредит», АО «Народный Банк Казахстана», АО «Bereke Bank», АО«Forte Bank», АО «Евразийский Банк», АО «Банк Фридом Финанс Казахстан», АО «Bank RBK» на срок от 3 месяцев до 2 лет со ставкой вознаграждения 11%-16%.</v>
          </cell>
        </row>
        <row r="385">
          <cell r="B385" t="str">
            <v>На 30 июня 2025 и 31 декабря 2024 годов банковские вклады в долларах США в основном представляют собой вклады, размещенные в АО «Банк ЦентрКредит», АО «Народный Банк Казахстана», АО "Фридом Банк Казахстан", АО "Bank RBK" на срок от 3 месяцев до 2 лет со ставкой вознаграждения 0.20%-1.30%.</v>
          </cell>
        </row>
        <row r="387">
          <cell r="B387" t="str">
            <v>Прочие финансовые активы и обязавтельства</v>
          </cell>
        </row>
        <row r="392">
          <cell r="B392" t="str">
            <v>Приобретенные финансовые инструменты</v>
          </cell>
        </row>
        <row r="393">
          <cell r="B393" t="str">
            <v>На 31 декабря</v>
          </cell>
        </row>
        <row r="394">
          <cell r="C394" t="str">
            <v>check</v>
          </cell>
        </row>
        <row r="398">
          <cell r="B398" t="str">
            <v>Капитал</v>
          </cell>
        </row>
        <row r="400">
          <cell r="B400" t="str">
            <v>Дивиденды</v>
          </cell>
        </row>
        <row r="402">
          <cell r="B402" t="str">
            <v xml:space="preserve">В первом полугодии 2025 года Группа объявила дивиденды в размере 25,848,484 тыс. тенге по результатам деятельности за 2024 год (в 2024 году: 32,363,991 тыс. тенге по результатам деятельности за 2023 год). </v>
          </cell>
        </row>
        <row r="403">
          <cell r="B403" t="str">
            <v>В первом полугодии 2025 года Группа выплатила дивиденды в размере 9,658,538 тыс. тенге (в 2024 году: 33,169,100 тыс. тенге).</v>
          </cell>
        </row>
        <row r="406">
          <cell r="B406" t="str">
            <v>Резерв курсовых разниц при пересчете из других валют</v>
          </cell>
        </row>
        <row r="407">
          <cell r="B407" t="str">
            <v xml:space="preserve">Резерв по пересчету валюты отчетности включает курсовые разницы, возникающие при пересчете показателей финансовой отчетности дочерних организаций и совместных предприятий, функциональной валютой которых не является тенге, и финансовая отчетность которых включена в данную промежуточную сокращенную консолидированную финансовую отчетность. </v>
          </cell>
        </row>
        <row r="411">
          <cell r="B411" t="str">
            <v>Займы полученные</v>
          </cell>
          <cell r="C411" t="str">
            <v>Alkey</v>
          </cell>
        </row>
        <row r="414">
          <cell r="B414" t="str">
            <v>В тысячах тенге</v>
          </cell>
          <cell r="C414" t="str">
            <v>Прим</v>
          </cell>
        </row>
        <row r="415">
          <cell r="B415" t="str">
            <v>Облигации</v>
          </cell>
        </row>
        <row r="416">
          <cell r="B416" t="str">
            <v>Прочие займы от третьих сторон</v>
          </cell>
        </row>
        <row r="417">
          <cell r="B417" t="str">
            <v>АО Банк Развития Казахстана</v>
          </cell>
        </row>
        <row r="418">
          <cell r="B418" t="str">
            <v>Bank RBK  АО</v>
          </cell>
        </row>
        <row r="419">
          <cell r="B419" t="str">
            <v>Народный банк Казахстана АО</v>
          </cell>
        </row>
        <row r="420">
          <cell r="B420" t="str">
            <v>Прочие займы от связанных сторон</v>
          </cell>
        </row>
        <row r="421">
          <cell r="B421" t="str">
            <v>АО "Банк Фридом Финанс Казахстан"</v>
          </cell>
        </row>
        <row r="426">
          <cell r="B426" t="str">
            <v>в тысячах тенге</v>
          </cell>
          <cell r="C426" t="str">
            <v>Прим.</v>
          </cell>
        </row>
        <row r="427">
          <cell r="B427" t="str">
            <v>Облигации</v>
          </cell>
        </row>
        <row r="428">
          <cell r="B428" t="str">
            <v>Обеспеченные банковские займы</v>
          </cell>
        </row>
        <row r="429">
          <cell r="B429" t="str">
            <v>Прочие займы от третьих сторон</v>
          </cell>
        </row>
        <row r="430">
          <cell r="B430" t="str">
            <v>Прочие займы от связанных сторон</v>
          </cell>
        </row>
        <row r="431">
          <cell r="B431" t="str">
            <v>Вознаграждения к уплате</v>
          </cell>
        </row>
        <row r="435">
          <cell r="B435" t="str">
            <v>в тысячах тенге</v>
          </cell>
          <cell r="C435" t="str">
            <v>Прим.</v>
          </cell>
        </row>
        <row r="436">
          <cell r="B436" t="str">
            <v>краткосрочная часть</v>
          </cell>
        </row>
        <row r="437">
          <cell r="B437" t="str">
            <v>долгосрочная часть</v>
          </cell>
        </row>
        <row r="442">
          <cell r="B442" t="str">
            <v>в тысячах тенге</v>
          </cell>
          <cell r="C442" t="str">
            <v>Прим.</v>
          </cell>
        </row>
        <row r="443">
          <cell r="B443" t="str">
            <v>На 1 января</v>
          </cell>
        </row>
        <row r="444">
          <cell r="B444" t="str">
            <v>Выпуск облигаций</v>
          </cell>
        </row>
        <row r="445">
          <cell r="B445" t="str">
            <v>Получены займы</v>
          </cell>
        </row>
        <row r="446">
          <cell r="B446" t="str">
            <v>Выплата основного долга</v>
          </cell>
        </row>
        <row r="447">
          <cell r="B447" t="str">
            <v>Начислены проценты</v>
          </cell>
        </row>
        <row r="448">
          <cell r="B448" t="str">
            <v>Выплата процентов по займам</v>
          </cell>
        </row>
        <row r="449">
          <cell r="B449" t="str">
            <v>Амортизация дисконта</v>
          </cell>
        </row>
        <row r="450">
          <cell r="B450" t="str">
            <v>Курсовая разница</v>
          </cell>
        </row>
        <row r="451">
          <cell r="B451" t="str">
            <v>Взаимозачет с займами выданными и авансами выданными</v>
          </cell>
        </row>
        <row r="452">
          <cell r="B452" t="str">
            <v>Перевод из торговой и прочей кредиторской задолженности</v>
          </cell>
        </row>
        <row r="453">
          <cell r="B453" t="str">
            <v>Начисленный дисконт</v>
          </cell>
        </row>
        <row r="454">
          <cell r="B454" t="str">
            <v>Перевод в авансы полученные</v>
          </cell>
        </row>
        <row r="455">
          <cell r="B455" t="str">
            <v>Прочие движения</v>
          </cell>
        </row>
        <row r="456">
          <cell r="B456" t="str">
            <v>На 31 декабря</v>
          </cell>
        </row>
        <row r="460">
          <cell r="B460" t="str">
            <v>в тысячах тенге</v>
          </cell>
          <cell r="C460" t="str">
            <v>Прим.</v>
          </cell>
        </row>
        <row r="461">
          <cell r="B461" t="str">
            <v>Тенге</v>
          </cell>
        </row>
        <row r="462">
          <cell r="B462" t="str">
            <v>Доллар США</v>
          </cell>
        </row>
        <row r="463">
          <cell r="B463" t="str">
            <v>Сум</v>
          </cell>
        </row>
        <row r="468">
          <cell r="B468" t="str">
            <v>Залоги</v>
          </cell>
        </row>
        <row r="469">
          <cell r="B469" t="str">
            <v>К2-К2</v>
          </cell>
          <cell r="C469" t="str">
            <v>Вид</v>
          </cell>
        </row>
        <row r="470">
          <cell r="C470" t="str">
            <v>ОС</v>
          </cell>
        </row>
        <row r="471">
          <cell r="C471" t="str">
            <v>Запасы</v>
          </cell>
        </row>
        <row r="472">
          <cell r="C472" t="str">
            <v>ДС</v>
          </cell>
        </row>
        <row r="474">
          <cell r="B474" t="str">
            <v>Другие-К2</v>
          </cell>
          <cell r="C474" t="str">
            <v>Вид</v>
          </cell>
        </row>
        <row r="475">
          <cell r="C475" t="str">
            <v>ОС</v>
          </cell>
        </row>
        <row r="477">
          <cell r="B477" t="str">
            <v>Гарантии</v>
          </cell>
        </row>
        <row r="478">
          <cell r="C478" t="str">
            <v>АО Народный Банк Казахстана</v>
          </cell>
        </row>
        <row r="479">
          <cell r="B479" t="str">
            <v>другие-К2</v>
          </cell>
          <cell r="C479">
            <v>1320000</v>
          </cell>
        </row>
        <row r="481">
          <cell r="B481" t="str">
            <v>Капитализировано</v>
          </cell>
          <cell r="C481" t="str">
            <v xml:space="preserve">Народный банк Казахстана АО </v>
          </cell>
        </row>
        <row r="482">
          <cell r="C482">
            <v>115854.83870000001</v>
          </cell>
        </row>
        <row r="485">
          <cell r="B485" t="str">
            <v>АО «Народный банк Казахстана»</v>
          </cell>
        </row>
        <row r="486">
          <cell r="B486" t="str">
            <v>На 30 июня 2025 года Группа имела займ в размере 1,108,267 тыс. тенге, со ставкой вознаграждения 18,75% и сроком до 23 августа 2027 года.</v>
          </cell>
        </row>
        <row r="487">
          <cell r="B487" t="str">
            <v>В качестве залогового обеспечения были предоставлены земельные участки Группы с балансовой стоимостью 1,688,110 тыс. тенге (Примечание 11), а также гарантия связанных сторон на общую сумму 1,320,000 тыс.тенге.</v>
          </cell>
        </row>
        <row r="488">
          <cell r="B488" t="str">
            <v>В течение шести месяцев 2025 года Группа капитализировала расходы по вознаграждению в сумме 115,855 тыс. тенге (в 2024 году: 249,278 тыс. тенге) в состав незавершенного производства (Примечание 24).</v>
          </cell>
        </row>
        <row r="490">
          <cell r="B490" t="str">
            <v>АО Банк Развития Казахстана</v>
          </cell>
        </row>
        <row r="491">
          <cell r="B491" t="str">
            <v>В 2021 году Группа получила кредит в размере 6,541,823 тыс. тенге, со ставкой вознаграждения 14% и сроком до 25 мая 2030 года.</v>
          </cell>
        </row>
        <row r="492">
          <cell r="B492" t="str">
            <v>В 2024 году Группа получила кредит в размере 3,900,507 тыс. тенге, со ставкой вознаграждения 6,69% и сроком до 15 сентября 2025 года.</v>
          </cell>
        </row>
        <row r="493">
          <cell r="B493" t="str">
            <v>В качестве залогового обеспечения были предоставлены основные средства с балансовой стоимостью 2,571,366 тыс. тенге (Примечание 6).</v>
          </cell>
        </row>
        <row r="495">
          <cell r="B495" t="str">
            <v>АО «Bank RBK»</v>
          </cell>
        </row>
        <row r="496">
          <cell r="B496" t="str">
            <v>В 2023 году Группа получила займ в размере 2,070,000 тыс. тенге, с целью строительства детского образовательного центра, сроком до 26 декабря 2028 года, с фиксированной ставкой вознаграждения 21% из которых 12,75% субсидированы.</v>
          </cell>
        </row>
        <row r="497">
          <cell r="B497" t="str">
            <v>В качестве залогового обеспечения были предоставлены денежные средства Группы в размере 1,509,056 тыс. тенге и земельные участки Группы с балансовой стоимостью 6,047,054 тыс. тенге а так же нежилые помещения от связанных сторон с балансовой стоимостью 337 тыс. тенге.</v>
          </cell>
        </row>
        <row r="498">
          <cell r="B498" t="str">
            <v xml:space="preserve">В течение шести месяцев 2025 года Группа капитализировала расходы по вознаграждению в сумме 33,135 тыс. тенге в состав незавершенного производства (Примечание 24). </v>
          </cell>
        </row>
        <row r="500">
          <cell r="B500" t="str">
            <v xml:space="preserve">АО "Банк Фридом Финанс Казахстан" </v>
          </cell>
        </row>
        <row r="501">
          <cell r="B501" t="str">
            <v>В 2024 году были получены займы в размере 17,300,000 тыс.тенге со ставкой 1,8%-2,3% до 15 июля 2026 года. Займ был погашен 100% в течение шести месяцев 2025 года.</v>
          </cell>
        </row>
        <row r="503">
          <cell r="B503" t="str">
            <v>В течение шести месяцев 2025 года Группа капитализировала расходы по вознаграждению в сумме 10,217 тыс. тенге в состав незавершенного производства (Примечание 24).</v>
          </cell>
        </row>
        <row r="505">
          <cell r="B505" t="str">
            <v>Облигации</v>
          </cell>
        </row>
        <row r="507">
          <cell r="B507" t="str">
            <v>В феврале 2024 года Группа выпустила облигации в размере 12,000,000 тысяч тенге, со сроком погашения до 26 февраля 2025 года и ставкой вознаграждения 20%. Номинальная стоимость облигаций 10,000 тенге за 1 штуку. Облигации были погашены 100% в марте 2025 года.</v>
          </cell>
        </row>
        <row r="508">
          <cell r="B508" t="str">
            <v>В марте 2024 года Группа выпустила облигаций в размере 7,000 тысяч долларов США, со сроком погашения до 18 марта 2026 года и ставкой вознаграждения 8%. Номинальная стоимость облигаций 100 долларов США за 1 штуку. Облигации были выпущены на площадке AIX (Astana International Exchange).</v>
          </cell>
        </row>
        <row r="509">
          <cell r="B509" t="str">
            <v>В июне 2024 года Группа выпустила облигаций в размере 3,000 тысяч долларов США, со сроком погашения до 13 июня 2025 года и ставкой вознаграждения 8,7%. Номинальная стоимость облигаций 100,000 долларов США за 1 штуку. Облигации были выпущены на площадке AIX (Astana International Exchange). Облигации были погашены 100% в июне 2025 года.</v>
          </cell>
        </row>
        <row r="510">
          <cell r="B510" t="str">
            <v>В июле 2024 года Группа выпустила облигаций в размере 7,000 тысяч долларов США, со сроком погашения до 9 июля 2026 года и ставкой вознаграждения 9,5%. Номинальная стоимость облигаций 100,000 долларов США за 1 штуку. Облигации были выпущены на площадке AIX (Astana International Exchange).</v>
          </cell>
        </row>
        <row r="511">
          <cell r="B511" t="str">
            <v>В октябре 2024 года Группа выпустила 3 облигации:
-  в размере 3,000 тысячи долларов США, со сроком погашения до 18 октября 2026 года и ставкой вознаграждения 8%. Облигации были выпущены на площадке Astana International Exchange (AIX)
    Номинальная стоимость  облигаций 100,000 долларов США за 1 штуку;
-  в размере 15,000,000 тысяч тенге, со сроком погашения до 31 октября 2026 года и ставкой вознаграждения 17,25%. Облигации были выпущены на площадке KASE
    Номинальная стоимость  облигаций 1,000 тенге за 1 штуку;
-  в размере 15,000 тысяч долларов США, со сроком погашения до 31 октября 2026 года и ставкой вознаграждения 7,5%. Облигации были выпущены на площадке KASE
    Номинальная стоимость  облигаций 100 долларов США за 1 штуку.</v>
          </cell>
        </row>
        <row r="512">
          <cell r="B512" t="str">
            <v>В декабре 2024 года Группа выпустила облигации в размере 2,000,000 тысяч тенге, со сроком погашения до 20 декабря 2026 года и ставкой вознаграждения 18,75%. Номинальная стоимость облигаций 50,000 тыс. тенге за 1 штуку. По данному траншу было получено 1,950,000 тыс. тенге. Облигации были выпущены на площадке AIX</v>
          </cell>
        </row>
        <row r="513">
          <cell r="B513" t="str">
            <v>В январе 2025 года Группа продала облигации в размере 3,000,000 тыс. тенге со сроком погашения до 30 декабря 2026 и ставкой вознаграждения 20%. Номинальная стоимость облигации</v>
          </cell>
        </row>
        <row r="514">
          <cell r="B514" t="str">
            <v>50,000 тыс. тенге за 1 штуку. Облигации были выпущены в декабре 2024 года на площадке Astana International Exchange (AIX).</v>
          </cell>
        </row>
        <row r="515">
          <cell r="B515" t="str">
            <v>В январе 2025 года Группа продала облигации в размере 5,000 тыс. долларов США со сроком погашения до 30 декабря 2026 и ставкой вознаграждения 7.25%. Номинальная стоимость облигации 100 тыс. долларов США за 1 штуку. Облигации были выпущены в декабре 2024 года на площадке Astana International Exchange (AIX).</v>
          </cell>
        </row>
        <row r="516">
          <cell r="B516" t="str">
            <v>В марте 2025 года Группа выпустила облигации в размере 2,000 тыс. долларов США со сроком погашения до 4 марта 2027 и ставкой вознаграждения 7.5%. Номинальная стоимость облигации</v>
          </cell>
        </row>
        <row r="517">
          <cell r="B517" t="str">
            <v>100 тыс. долларов США за 1 штуку. Облигации были выпущены на площадке Astana International Exchange (AIX).</v>
          </cell>
        </row>
        <row r="518">
          <cell r="B518" t="str">
            <v>В мае 2025 года Группа выпустила облигации в размере 12,570,055 тыс. тенге со сроком погашения до 29 мая 2027 и ставкой вознаграждения 19.5%. Номинальная стоимость облигации</v>
          </cell>
        </row>
        <row r="519">
          <cell r="B519" t="str">
            <v>1,000 тенге за 1 штуку. Облигации были выпущены на площадке KASE.</v>
          </cell>
        </row>
        <row r="520">
          <cell r="B520" t="str">
            <v>В мае 2025 года Группа выпустила облигации в размере 2,000 тыс. долларов США со сроком погашения до 14 мая 2027 и ставкой вознаграждения 7.5%. Номинальная стоимость облигации</v>
          </cell>
        </row>
        <row r="521">
          <cell r="B521" t="str">
            <v>100 тыс. долларов США за 1 штуку. Облигации были выпущены на площадке Astana International Exchange (AIX).</v>
          </cell>
        </row>
        <row r="522">
          <cell r="B522" t="str">
            <v>В июне 2025 года Группа выпустила облигации в размере 11,000 тыс. долларов США со сроком погашения до 12 июня 2027 и ставкой вознаграждения 7.5%. Номинальная стоимость облигации</v>
          </cell>
        </row>
        <row r="523">
          <cell r="B523" t="str">
            <v>100 долларов США за 1 штуку. Облигации были выпущены на площадке Astana International Exchange (AIX).</v>
          </cell>
        </row>
        <row r="524">
          <cell r="B524" t="str">
            <v>В июне 2025 года Группа выпустила облигации в размере 1,000 тыс. долларов США со сроком погашения до 12 июня 2027 и ставкой вознаграждения 7.5%. Номинальная стоимость облигации</v>
          </cell>
        </row>
        <row r="525">
          <cell r="B525" t="str">
            <v>100,000 тыс. долларов США за 1 штуку. Облигации были выпущены на площадке Astana International Exchange (AIX).</v>
          </cell>
        </row>
        <row r="528">
          <cell r="B528" t="str">
            <v>Займы, полученные от связанных сторон</v>
          </cell>
        </row>
        <row r="529">
          <cell r="B529" t="str">
            <v>Беспроцентная финансовая помощь от связанных сторон в основном относится к финансированию строительства объектов организаций BI Group. В соответствии с условиями договоров займа, заемщики должны возвратить заемные средства в течение 3-х дней с даты письменного требования заимодателя.</v>
          </cell>
        </row>
        <row r="531">
          <cell r="B531" t="str">
            <v>Прочие займы от третьих сторон</v>
          </cell>
        </row>
        <row r="532">
          <cell r="B532" t="str">
            <v>Казахстанская Жилищная Компания АО</v>
          </cell>
        </row>
        <row r="533">
          <cell r="B533" t="str">
            <v>В течении 2023 года Группой была открыта кредитная линия на общую сумму 10,500,000 тыс.тенге. Процентная ставка составляет 4,25% и сроком до 2026 года.</v>
          </cell>
        </row>
        <row r="534">
          <cell r="B534" t="str">
            <v>Целью кредитной линии является строительство много-квартиного жилого комплекса  в г. Астана.</v>
          </cell>
        </row>
        <row r="535">
          <cell r="B535" t="str">
            <v>Заем был признан по справедливой стоимости по ставке дисконтирования 19%. Разница была признана в обязательствах по договору как обязательство Группы по строительству.</v>
          </cell>
        </row>
        <row r="536">
          <cell r="B536" t="str">
            <v>В течении 2024 года в рамках кредитной линии Группа получила займ в размере 770,100 тысяч тенге, сроком до 16 августа 2026 года.</v>
          </cell>
        </row>
        <row r="537">
          <cell r="B537" t="str">
            <v>Заим был признан по сраведливой стоимости по ставке дисконтирования 17.91%. Разница была признана в обязательствах по договору как обязательство Группы по строительству.</v>
          </cell>
        </row>
        <row r="538">
          <cell r="B538" t="str">
            <v>В качестве залогового обеспечения были предоставлены нежилые помещения в размере 44,667 тыс. тенге и земельные участки в размере 2,110,649 тыс. тенге</v>
          </cell>
        </row>
        <row r="549">
          <cell r="B549" t="str">
            <v>Резервы</v>
          </cell>
        </row>
        <row r="551">
          <cell r="C551" t="str">
            <v>Maulen</v>
          </cell>
        </row>
        <row r="552">
          <cell r="C552" t="str">
            <v>Обязательства после ввода в эксплуатацию</v>
          </cell>
        </row>
        <row r="553">
          <cell r="B553" t="str">
            <v>PY</v>
          </cell>
          <cell r="C553">
            <v>197844</v>
          </cell>
        </row>
        <row r="556">
          <cell r="B556" t="str">
            <v>Начислено</v>
          </cell>
          <cell r="C556">
            <v>940054</v>
          </cell>
        </row>
        <row r="557">
          <cell r="B557" t="str">
            <v>Использовано</v>
          </cell>
          <cell r="C557">
            <v>-585349</v>
          </cell>
        </row>
        <row r="558">
          <cell r="B558" t="str">
            <v>Амортизация дисконта</v>
          </cell>
        </row>
        <row r="559">
          <cell r="B559" t="str">
            <v>30.06.2025</v>
          </cell>
          <cell r="C559">
            <v>552549</v>
          </cell>
        </row>
        <row r="562">
          <cell r="B562" t="str">
            <v>краткосрочная часть</v>
          </cell>
          <cell r="C562">
            <v>552549</v>
          </cell>
        </row>
        <row r="563">
          <cell r="B563" t="str">
            <v>долгосрочная часть</v>
          </cell>
          <cell r="C563">
            <v>0</v>
          </cell>
        </row>
        <row r="564">
          <cell r="B564" t="str">
            <v>30.06.2025</v>
          </cell>
          <cell r="C564">
            <v>552549</v>
          </cell>
        </row>
        <row r="565">
          <cell r="B565" t="str">
            <v>Check</v>
          </cell>
          <cell r="C565">
            <v>0</v>
          </cell>
        </row>
        <row r="567">
          <cell r="B567" t="str">
            <v>Группа формирует гарантийный резервный фонд для устранения возможных дефектов в период действия гарантийного срока объекта конец отчетного года, срок погашения которых приблизительно равен сроку действия программы и которые выражены в тенге. Группа ожидает выплаты бонуса в течение 2025 года. </v>
          </cell>
        </row>
        <row r="570">
          <cell r="B570" t="str">
            <v>Торговая и прочая кредиторская задолженность</v>
          </cell>
        </row>
        <row r="572">
          <cell r="B572" t="str">
            <v>В тысячах тенге</v>
          </cell>
          <cell r="C572" t="str">
            <v>30.06.2025</v>
          </cell>
        </row>
        <row r="573">
          <cell r="B573" t="str">
            <v>Торговая кредиторская задолженность перед третьими сторонами</v>
          </cell>
          <cell r="C573">
            <v>164684809</v>
          </cell>
        </row>
        <row r="574">
          <cell r="B574" t="str">
            <v>Торговая кредиторская задолженность перед связанными сторонами</v>
          </cell>
          <cell r="C574">
            <v>4110810</v>
          </cell>
        </row>
        <row r="575">
          <cell r="B575" t="str">
            <v>Задолженность перед сотрудниками</v>
          </cell>
          <cell r="C575">
            <v>2104184</v>
          </cell>
        </row>
        <row r="576">
          <cell r="C576">
            <v>170899803</v>
          </cell>
        </row>
        <row r="577">
          <cell r="B577" t="str">
            <v>Check:</v>
          </cell>
          <cell r="C577">
            <v>0</v>
          </cell>
        </row>
        <row r="579">
          <cell r="B579" t="str">
            <v>В тысячах тенге</v>
          </cell>
          <cell r="C579" t="str">
            <v>30.06.2025</v>
          </cell>
        </row>
        <row r="580">
          <cell r="B580" t="str">
            <v>Краткосрочная часть</v>
          </cell>
          <cell r="C580">
            <v>153706866</v>
          </cell>
        </row>
        <row r="581">
          <cell r="B581" t="str">
            <v>Долгосрочная часть</v>
          </cell>
          <cell r="C581">
            <v>17192937</v>
          </cell>
        </row>
        <row r="582">
          <cell r="C582">
            <v>170899803</v>
          </cell>
        </row>
        <row r="583">
          <cell r="B583" t="str">
            <v>Check:</v>
          </cell>
          <cell r="C583">
            <v>0</v>
          </cell>
        </row>
        <row r="585">
          <cell r="B585" t="str">
            <v>В тысячах тенге</v>
          </cell>
          <cell r="C585" t="str">
            <v>30.06.2025</v>
          </cell>
        </row>
        <row r="586">
          <cell r="B586" t="str">
            <v>Тенге</v>
          </cell>
          <cell r="C586">
            <v>152402956</v>
          </cell>
        </row>
        <row r="587">
          <cell r="B587" t="str">
            <v>Доллар США</v>
          </cell>
          <cell r="C587">
            <v>16364328</v>
          </cell>
        </row>
        <row r="588">
          <cell r="B588" t="str">
            <v>Узбекский сумм</v>
          </cell>
          <cell r="C588">
            <v>16931</v>
          </cell>
        </row>
        <row r="589">
          <cell r="B589" t="str">
            <v>Евро</v>
          </cell>
          <cell r="C589">
            <v>1281450</v>
          </cell>
        </row>
        <row r="590">
          <cell r="B590" t="str">
            <v>Российские рубли</v>
          </cell>
          <cell r="C590">
            <v>797712</v>
          </cell>
        </row>
        <row r="591">
          <cell r="B591" t="str">
            <v>Фунт стерлингов</v>
          </cell>
          <cell r="C591">
            <v>36426</v>
          </cell>
        </row>
        <row r="592">
          <cell r="C592">
            <v>170899803</v>
          </cell>
        </row>
        <row r="593">
          <cell r="B593" t="str">
            <v>Check:</v>
          </cell>
          <cell r="C593">
            <v>0</v>
          </cell>
        </row>
        <row r="596">
          <cell r="B596" t="str">
            <v>Информация о подверженности Группы риску ликвидности и валютному рискам раскрыта в Примечании 34.</v>
          </cell>
        </row>
        <row r="597">
          <cell r="B597" t="str">
            <v xml:space="preserve">В первом полугодии 2025 года Группа приобрела земельные участки на условиях отсроченного платежа со сроком оплаты от 1 до 2 лет. </v>
          </cell>
        </row>
        <row r="598">
          <cell r="B598" t="str">
            <v xml:space="preserve">Обязательства были признаны по справедливой стоимости с применением ставки дисконтирования 17.91% для обязательств в тенге и 7.5%, 8.5% для обязательств в дол. США. </v>
          </cell>
          <cell r="C598" t="str">
            <v>30.06.2025</v>
          </cell>
        </row>
        <row r="599">
          <cell r="B599" t="str">
            <v xml:space="preserve">Первоначальное признание дисконта в сумме 8,745,399 тыс. тенге и было отражено как уменьшение стоимости земельных участков в составе запасов (Примечание 8). </v>
          </cell>
          <cell r="C599">
            <v>8745399</v>
          </cell>
        </row>
        <row r="600">
          <cell r="B600" t="str">
            <v>Амортизация дисконта и расходы по курсовой разнице за 2025 год были признаны как затраты по займам по квалифицированным активам в составе незавершенных объектов недвижимости для реализации в составе запасов в сумме 2,719,391 (за 2024 год 4,855,890 тыс. тенге) (Примечание 11) и в сумме 291,774 и 1,598,427 (за 2024 год 3,552,306 тыс. тенге и 2,225,516 тыс. тенге) в качестве финансовых расходов и расходов по курсовой разнице соответственно, по земельным участкам, по которым активная фаза строительства еще не началась.</v>
          </cell>
          <cell r="C600">
            <v>2719391</v>
          </cell>
        </row>
        <row r="601">
          <cell r="C601">
            <v>291774</v>
          </cell>
        </row>
        <row r="602">
          <cell r="C602">
            <v>1598427</v>
          </cell>
        </row>
        <row r="605">
          <cell r="B605" t="str">
            <v>Обязательства по договору</v>
          </cell>
        </row>
        <row r="607">
          <cell r="B607" t="str">
            <v>В тысячах тенге</v>
          </cell>
          <cell r="C607" t="str">
            <v>30.06.2025</v>
          </cell>
        </row>
        <row r="608">
          <cell r="B608" t="str">
            <v>Обязательства по договору от третьих лиц</v>
          </cell>
          <cell r="C608">
            <v>1009199723</v>
          </cell>
        </row>
        <row r="609">
          <cell r="B609" t="str">
            <v>Обязательства по договору от связанных сторон</v>
          </cell>
          <cell r="C609">
            <v>2956561</v>
          </cell>
        </row>
        <row r="610">
          <cell r="C610">
            <v>1012156284</v>
          </cell>
        </row>
        <row r="611">
          <cell r="B611" t="str">
            <v>Check</v>
          </cell>
          <cell r="C611">
            <v>0</v>
          </cell>
        </row>
        <row r="612">
          <cell r="B612" t="str">
            <v xml:space="preserve">Обязательства по договору относятся к предоплаченному возмещению, полученному от покупателей за объекты недвижимости, выручка по которым признается в момент ввода объектов в эксплуатацию. </v>
          </cell>
        </row>
        <row r="613">
          <cell r="B613" t="str">
            <v xml:space="preserve">Сумма 280,435,459 тыс. тенге, признанная в составе обязательств по договору на начало отчетного года, была отражена как выручка за первое полугодие, закончившееся 30 июня 2025 года </v>
          </cell>
        </row>
        <row r="614">
          <cell r="B614" t="str">
            <v xml:space="preserve">( за год, закончившийся 31 декабря в 2024 года: 333,986,264 тыс. тенге). Вся полная величина обязанности к исполнению, невыполненной на конец отчетного периода, ожидается к признанию в выручке в течение следующих двух лет. </v>
          </cell>
        </row>
        <row r="616">
          <cell r="B616" t="str">
            <v>По состоянию на 30 июня 2025 года и 31 декабря 2024 года обязательства по договору включали существенный компонент финансирования в размере 76,251,591</v>
          </cell>
        </row>
        <row r="617">
          <cell r="B617" t="str">
            <v>тыс. тенге и 57,727,470 тыс. тенге соответственно, который был рассчитан по ставке 17.25%,</v>
          </cell>
        </row>
        <row r="618">
          <cell r="B618" t="str">
            <v>представляющей собой средневзвешенную ставку привлечения заемных средств по имеющимся у Группы банковским займам.</v>
          </cell>
        </row>
        <row r="620">
          <cell r="B620" t="str">
            <v>Авансы полученные</v>
          </cell>
        </row>
        <row r="622">
          <cell r="B622" t="str">
            <v>В тысячах тенге</v>
          </cell>
          <cell r="C622" t="str">
            <v>30.06.2025</v>
          </cell>
        </row>
        <row r="623">
          <cell r="B623" t="str">
            <v>Авансы полученные от третьих лиц</v>
          </cell>
          <cell r="C623">
            <v>2471235</v>
          </cell>
        </row>
        <row r="624">
          <cell r="B624" t="str">
            <v>Авансы полученные от связанных сторон</v>
          </cell>
          <cell r="C624">
            <v>85869</v>
          </cell>
        </row>
        <row r="625">
          <cell r="C625">
            <v>2557104</v>
          </cell>
        </row>
        <row r="626">
          <cell r="B626" t="str">
            <v>Check</v>
          </cell>
          <cell r="C626">
            <v>0</v>
          </cell>
        </row>
        <row r="628">
          <cell r="B628" t="str">
            <v>Инвестиции в совместные и ассоцированные организации</v>
          </cell>
        </row>
        <row r="630">
          <cell r="B630" t="str">
            <v>Организация</v>
          </cell>
          <cell r="C630" t="str">
            <v>Дата приобретения/образования</v>
          </cell>
        </row>
        <row r="631">
          <cell r="B631" t="str">
            <v>ТОО «АРЕНА ДЕВЕЛОПМЕНТ»</v>
          </cell>
          <cell r="C631">
            <v>44945</v>
          </cell>
        </row>
        <row r="632">
          <cell r="B632" t="str">
            <v>СП ООО «Architects Development ООО»</v>
          </cell>
          <cell r="C632">
            <v>44022</v>
          </cell>
        </row>
        <row r="633">
          <cell r="B633" t="str">
            <v>СП ООО «Globalbuild»</v>
          </cell>
          <cell r="C633">
            <v>44188</v>
          </cell>
        </row>
        <row r="634">
          <cell r="B634" t="str">
            <v>СП ООО «Shahristanstroy»</v>
          </cell>
          <cell r="C634">
            <v>44938</v>
          </cell>
        </row>
        <row r="635">
          <cell r="B635" t="str">
            <v>СП ООО «Nazarov Rakhimbayev Group»</v>
          </cell>
          <cell r="C635">
            <v>43770</v>
          </cell>
        </row>
        <row r="636">
          <cell r="B636" t="str">
            <v>СП ООО «Yangi Land»</v>
          </cell>
          <cell r="C636">
            <v>44544</v>
          </cell>
        </row>
        <row r="637">
          <cell r="B637" t="str">
            <v>СП ООО «SJT ESTATES»</v>
          </cell>
          <cell r="C637">
            <v>45267</v>
          </cell>
        </row>
        <row r="638">
          <cell r="B638" t="str">
            <v>ТОО «GALA-Project»</v>
          </cell>
          <cell r="C638">
            <v>44908</v>
          </cell>
        </row>
        <row r="639">
          <cell r="B639" t="str">
            <v>СП ООО «NRG SILK STROY»</v>
          </cell>
          <cell r="C639">
            <v>44980</v>
          </cell>
        </row>
        <row r="640">
          <cell r="B640" t="str">
            <v>СП ООО «4You Tashkent»</v>
          </cell>
          <cell r="C640">
            <v>45798</v>
          </cell>
        </row>
        <row r="641">
          <cell r="B641" t="str">
            <v>СП ЖСК «BI QAFQAZ»</v>
          </cell>
          <cell r="C641">
            <v>45679</v>
          </cell>
        </row>
        <row r="642">
          <cell r="B642" t="str">
            <v>ТОО «Shymkent Village»</v>
          </cell>
          <cell r="C642">
            <v>45552</v>
          </cell>
        </row>
        <row r="643">
          <cell r="B643" t="str">
            <v>ТОО «SOVICO HOLDINGS KAZAKHSTAN»</v>
          </cell>
          <cell r="C643">
            <v>42692</v>
          </cell>
        </row>
        <row r="644">
          <cell r="B644" t="str">
            <v>Итого</v>
          </cell>
        </row>
        <row r="647">
          <cell r="B647">
            <v>45838</v>
          </cell>
          <cell r="C647" t="str">
            <v>ТОО «GALA-Project»</v>
          </cell>
        </row>
        <row r="648">
          <cell r="B648" t="str">
            <v>Доля</v>
          </cell>
          <cell r="C648">
            <v>0.5</v>
          </cell>
        </row>
        <row r="649">
          <cell r="B649" t="str">
            <v>Текущие активы</v>
          </cell>
          <cell r="C649">
            <v>1515376</v>
          </cell>
        </row>
        <row r="650">
          <cell r="B650" t="str">
            <v>Долгосрочные активы</v>
          </cell>
          <cell r="C650">
            <v>8797</v>
          </cell>
        </row>
        <row r="651">
          <cell r="B651" t="str">
            <v>Текущие обязательства</v>
          </cell>
          <cell r="C651">
            <v>-1318107</v>
          </cell>
        </row>
        <row r="652">
          <cell r="B652" t="str">
            <v>Долгосрочные обязательства</v>
          </cell>
          <cell r="C652">
            <v>-86483</v>
          </cell>
        </row>
        <row r="653">
          <cell r="B653" t="str">
            <v>Чистые активы</v>
          </cell>
          <cell r="C653">
            <v>119583</v>
          </cell>
        </row>
        <row r="654">
          <cell r="B654" t="str">
            <v>Доля Группы в ЧА/ (обязательствах) зависимого предприятия</v>
          </cell>
          <cell r="C654">
            <v>59792</v>
          </cell>
        </row>
        <row r="655">
          <cell r="B655" t="str">
            <v>Балансовая стоимость инвестиции</v>
          </cell>
          <cell r="C655">
            <v>11156</v>
          </cell>
        </row>
        <row r="656">
          <cell r="B656" t="str">
            <v>Выручка</v>
          </cell>
          <cell r="C656">
            <v>964</v>
          </cell>
        </row>
        <row r="657">
          <cell r="B657" t="str">
            <v>Себестоимость</v>
          </cell>
          <cell r="C657">
            <v>0</v>
          </cell>
        </row>
        <row r="658">
          <cell r="B658" t="str">
            <v>Общий совокупный убыток</v>
          </cell>
          <cell r="C658">
            <v>443</v>
          </cell>
        </row>
        <row r="659">
          <cell r="B659" t="str">
            <v>Доля Группы в прибылях/убытке зависимого предприятия</v>
          </cell>
          <cell r="C659">
            <v>222</v>
          </cell>
        </row>
        <row r="660">
          <cell r="B660" t="str">
            <v>Признанная доля в убытке зависимого предприятия</v>
          </cell>
          <cell r="C660">
            <v>222</v>
          </cell>
        </row>
        <row r="661">
          <cell r="B661" t="str">
            <v>Балансовая стоимость на 01.01.2025</v>
          </cell>
          <cell r="C661">
            <v>10934</v>
          </cell>
        </row>
        <row r="662">
          <cell r="B662" t="str">
            <v>Изменение доли участия</v>
          </cell>
          <cell r="C662">
            <v>0</v>
          </cell>
        </row>
        <row r="663">
          <cell r="B663" t="str">
            <v>Признанная доля в прибыли/убытке зависимого предприятия</v>
          </cell>
          <cell r="C663">
            <v>222</v>
          </cell>
        </row>
        <row r="664">
          <cell r="B664" t="str">
            <v>Резерв курсовых разниц при пересчете из других валют</v>
          </cell>
          <cell r="C664">
            <v>0</v>
          </cell>
        </row>
        <row r="665">
          <cell r="B665" t="str">
            <v>Балансовая стоимость на 30/06/2025</v>
          </cell>
          <cell r="C665">
            <v>11156</v>
          </cell>
        </row>
        <row r="668">
          <cell r="B668">
            <v>45657</v>
          </cell>
          <cell r="C668" t="str">
            <v>ТОО «GALA-Project»</v>
          </cell>
        </row>
        <row r="669">
          <cell r="B669" t="str">
            <v>Доля</v>
          </cell>
          <cell r="C669">
            <v>0.5</v>
          </cell>
        </row>
        <row r="670">
          <cell r="B670" t="str">
            <v>Текущие активы</v>
          </cell>
          <cell r="C670">
            <v>1396672</v>
          </cell>
        </row>
        <row r="671">
          <cell r="B671" t="str">
            <v>Долгосрочные активы</v>
          </cell>
          <cell r="C671">
            <v>127450</v>
          </cell>
        </row>
        <row r="672">
          <cell r="B672" t="str">
            <v>Текущие обязательства</v>
          </cell>
          <cell r="C672">
            <v>-1317561</v>
          </cell>
        </row>
        <row r="673">
          <cell r="B673" t="str">
            <v>Долгосрочные обязательства</v>
          </cell>
          <cell r="C673">
            <v>-86371</v>
          </cell>
        </row>
        <row r="674">
          <cell r="B674" t="str">
            <v>Чистые активы</v>
          </cell>
          <cell r="C674">
            <v>120190</v>
          </cell>
        </row>
        <row r="675">
          <cell r="B675" t="str">
            <v>Доля Группы в ЧА/ (обязательствах) зависимого предприятия</v>
          </cell>
          <cell r="C675">
            <v>60095</v>
          </cell>
        </row>
        <row r="676">
          <cell r="B676" t="str">
            <v>Балансовая стоимость инвестиции</v>
          </cell>
          <cell r="C676">
            <v>10934</v>
          </cell>
        </row>
        <row r="677">
          <cell r="B677" t="str">
            <v>Выручка</v>
          </cell>
          <cell r="C677">
            <v>164287</v>
          </cell>
        </row>
        <row r="678">
          <cell r="B678" t="str">
            <v>Себестоимость</v>
          </cell>
          <cell r="C678">
            <v>-164287</v>
          </cell>
        </row>
        <row r="679">
          <cell r="B679" t="str">
            <v>Общий совокупный убыток</v>
          </cell>
          <cell r="C679">
            <v>21867</v>
          </cell>
        </row>
        <row r="680">
          <cell r="B680" t="str">
            <v>Доля Группы в прибылях/убытке зависимого предприятия</v>
          </cell>
          <cell r="C680">
            <v>10934</v>
          </cell>
        </row>
        <row r="681">
          <cell r="B681" t="str">
            <v>Признанная доля в прибыле/убытке зависимого предприятия</v>
          </cell>
          <cell r="C681">
            <v>10934</v>
          </cell>
        </row>
        <row r="682">
          <cell r="B682" t="str">
            <v>Балансовая стоимость на 01.01.2024</v>
          </cell>
          <cell r="C682">
            <v>0</v>
          </cell>
        </row>
        <row r="683">
          <cell r="B683" t="str">
            <v>Изменение доли участия</v>
          </cell>
          <cell r="C683">
            <v>0</v>
          </cell>
        </row>
        <row r="684">
          <cell r="B684" t="str">
            <v>Признанная доля в прибыли/убытке зависимого предприятия</v>
          </cell>
          <cell r="C684">
            <v>10934</v>
          </cell>
        </row>
        <row r="685">
          <cell r="B685" t="str">
            <v>Резерв курсовых разниц при пересчете из других валют, признанный через прочий совокупный доход/(убыток)</v>
          </cell>
          <cell r="C685">
            <v>0</v>
          </cell>
        </row>
        <row r="686">
          <cell r="B686" t="str">
            <v>Балансовая стоимость на 31/12/2024</v>
          </cell>
          <cell r="C686">
            <v>10934</v>
          </cell>
        </row>
        <row r="689">
          <cell r="B689" t="str">
            <v>Раскрытие информации о связанных сторонах</v>
          </cell>
        </row>
        <row r="692">
          <cell r="B692" t="str">
            <v>В тысячах тенге</v>
          </cell>
          <cell r="C692">
            <v>45838</v>
          </cell>
        </row>
        <row r="693">
          <cell r="B693" t="str">
            <v>Торговая и прочая дебиторская задолженность</v>
          </cell>
          <cell r="C693">
            <v>13680584</v>
          </cell>
        </row>
        <row r="694">
          <cell r="B694" t="str">
            <v xml:space="preserve">Займы выданные </v>
          </cell>
          <cell r="C694">
            <v>30552538</v>
          </cell>
        </row>
        <row r="695">
          <cell r="B695" t="str">
            <v>Займы выданные акционерам</v>
          </cell>
          <cell r="C695">
            <v>6792364</v>
          </cell>
        </row>
        <row r="696">
          <cell r="B696" t="str">
            <v>Авансы выданные</v>
          </cell>
          <cell r="C696">
            <v>3453968</v>
          </cell>
        </row>
        <row r="697">
          <cell r="B697" t="str">
            <v>Торговая и прочая кредиторская задолженность</v>
          </cell>
          <cell r="C697">
            <v>-4110810</v>
          </cell>
        </row>
        <row r="698">
          <cell r="B698" t="str">
            <v>Займы полученные</v>
          </cell>
          <cell r="C698">
            <v>-2562513</v>
          </cell>
        </row>
        <row r="699">
          <cell r="B699" t="str">
            <v>Обязательства по договору</v>
          </cell>
          <cell r="C699">
            <v>-2956561</v>
          </cell>
        </row>
        <row r="700">
          <cell r="B700" t="str">
            <v>Инвестиции в финансовые активы</v>
          </cell>
          <cell r="C700">
            <v>21743201</v>
          </cell>
        </row>
        <row r="701">
          <cell r="B701" t="str">
            <v>Авансы полученные</v>
          </cell>
          <cell r="C701">
            <v>-85869</v>
          </cell>
        </row>
        <row r="706">
          <cell r="B706" t="str">
            <v>По состоянию на 30 июня 2025 и 31 декабря 2024 года торговая и прочая дебиторская и кредиторская задолженность, а также займы выданные и полученные от связанных сторон, подлежат погашению по требованию.</v>
          </cell>
        </row>
        <row r="708">
          <cell r="B708" t="str">
            <v>По состоянию на 30 июня 2025 года по банковским займам в качестве залогового обеспечения Группа получила от связанных сторон гарантии на общую сумму 6,090,000 тыс. тенге и нежилые помещения с балансовой стоимостью 284 тыс. тенге (на 31 декабря 2024 года: 13,995,313 тыс. тенге).</v>
          </cell>
        </row>
        <row r="710">
          <cell r="B710" t="str">
            <v>По состоянию на 30 июня 2025 года земельные участки балансовой стоимостью 437,122 тыс. тенге и основные средства Группы на общую сумму 2,313,791 тыс. тенге были представлены в качестве обеспечения по займам связанных сторон (на 31 декабря 2024 года: 437,122 тыс. тенге) (Примечания 7 и 11)</v>
          </cell>
        </row>
        <row r="714">
          <cell r="B714" t="str">
            <v>Продажи связанным сторонам</v>
          </cell>
        </row>
        <row r="715">
          <cell r="B715" t="str">
            <v>Продажи связанным сторонам в течение шести месяцев 2025 года в основном представлены продажей товарно-материальных запасов и оказанием услуг.</v>
          </cell>
        </row>
        <row r="717">
          <cell r="B717" t="str">
            <v>Приобретения у связанных сторон</v>
          </cell>
        </row>
        <row r="718">
          <cell r="B718" t="str">
            <v>Приобретения группы в течение шести месяцев 2025 года в основном представлены покупкой товарно-материальных запасов и услуг для строительства, а также административными и прочими расходами.</v>
          </cell>
        </row>
        <row r="720">
          <cell r="B720" t="str">
            <v>Вознаграждение ключевому управленческому персоналу</v>
          </cell>
        </row>
        <row r="721">
          <cell r="B721" t="str">
            <v>По состоянию на 31 декабря 2024 ключевой управленческий персонал Группы состоял из 13 человек (на 31 декабря 2024 года: 13 человек). Общая сумма вознаграждения, начисленная ключевому управленческому персоналу, включенная в общие и административные расходы в консолидированном отчете о прибыли или убытке и прочем совокупном доходе, составляет 1,340,725 тыс. тенге за шесть месяцев, закончившихся 30 июня 2025 года (в 2024 году: 1,197,000 тыс. тенге).</v>
          </cell>
        </row>
        <row r="723">
          <cell r="B723" t="str">
            <v>По состоянию на 30 июня 2025 и 31 декабря 2024 года задолженность к получению, включая займы, авансы и гарантии, выданные связанным сторонам, гарантируется Частной компанией «BI Group» Ltd и подлежит погашению в случае неисполнения обязательств любой из связанных сторон, несмотря на контрактные сроки погашения, указанные в индивидуальных договорах.</v>
          </cell>
        </row>
        <row r="725">
          <cell r="B725" t="str">
            <v>По состоянию на 30 июня 2025 года Группа имела гарантии в отношении кредитной линии, открытой связанной стороной в АО «Банк Развития Казахстана» в сумме 7,000,000 тыс. тенге (в 2024 году: 15,850,000 тыс. тенге). В то же время, Группа получила заверения от Материнской компании, в которых Материнская компания полностью освобождает Группу от каких-либо обязательств по данной кредитной линии, и в случае ее исполнения, гарантирует Группе компенсацию любых убытков. Финансовые гарантии относятся к стадии 1 с внутренним рейтингом BB.</v>
          </cell>
        </row>
        <row r="728">
          <cell r="B728" t="str">
            <v>Прочие финансовые активы и обязательства</v>
          </cell>
        </row>
        <row r="732">
          <cell r="B732" t="str">
            <v>Прочие финансовые активы</v>
          </cell>
        </row>
        <row r="733">
          <cell r="C733">
            <v>45838</v>
          </cell>
        </row>
        <row r="734">
          <cell r="B734" t="str">
            <v>Приобретенные финансовые инструменты</v>
          </cell>
          <cell r="C734">
            <v>10348922</v>
          </cell>
        </row>
        <row r="735">
          <cell r="B735" t="str">
            <v>На конец периода</v>
          </cell>
          <cell r="C735">
            <v>10348922</v>
          </cell>
        </row>
        <row r="736">
          <cell r="B736" t="str">
            <v>check</v>
          </cell>
          <cell r="C736">
            <v>0</v>
          </cell>
        </row>
        <row r="739">
          <cell r="B739" t="str">
            <v xml:space="preserve">Все прочие финансовые активы классифицируются как оцениваемые по справедливой стоимости через прибыль или убыток. </v>
          </cell>
        </row>
        <row r="740">
          <cell r="B740" t="str">
            <v xml:space="preserve">Прибыль от изменения справедливой стоимости прочих финансовых активов составила 141,365 тыс. тенге (в 2024 году: 0 тыс. тенге). </v>
          </cell>
        </row>
        <row r="742">
          <cell r="B742" t="str">
            <v>Прочие финансовые обязательства</v>
          </cell>
        </row>
        <row r="743">
          <cell r="C743">
            <v>45838</v>
          </cell>
        </row>
        <row r="744">
          <cell r="B744" t="str">
            <v>Прямое РЕПО</v>
          </cell>
          <cell r="C744">
            <v>0</v>
          </cell>
        </row>
        <row r="745">
          <cell r="B745" t="str">
            <v>Проценты к уплате</v>
          </cell>
          <cell r="C745">
            <v>0</v>
          </cell>
        </row>
        <row r="746">
          <cell r="B746" t="str">
            <v>На конец периода</v>
          </cell>
          <cell r="C746">
            <v>0</v>
          </cell>
        </row>
        <row r="747">
          <cell r="B747" t="str">
            <v>check</v>
          </cell>
          <cell r="C74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00"/>
  <sheetViews>
    <sheetView view="pageBreakPreview" topLeftCell="A47" zoomScale="85" zoomScaleNormal="80" zoomScaleSheetLayoutView="85" workbookViewId="0">
      <selection activeCell="G76" sqref="G76"/>
    </sheetView>
  </sheetViews>
  <sheetFormatPr defaultColWidth="9.33203125" defaultRowHeight="15" x14ac:dyDescent="0.25"/>
  <cols>
    <col min="1" max="3" width="9.33203125" style="1"/>
    <col min="4" max="4" width="12.33203125" style="1" customWidth="1"/>
    <col min="5" max="5" width="62.109375" style="1" customWidth="1"/>
    <col min="6" max="6" width="8.33203125" style="2" bestFit="1" customWidth="1"/>
    <col min="7" max="7" width="27.6640625" style="3" customWidth="1"/>
    <col min="8" max="8" width="26.33203125" style="14" customWidth="1"/>
    <col min="9" max="9" width="6.5546875" style="1" customWidth="1"/>
    <col min="10" max="10" width="9.33203125" style="1"/>
    <col min="11" max="11" width="12.109375" style="1" bestFit="1" customWidth="1"/>
    <col min="12" max="16384" width="9.33203125" style="1"/>
  </cols>
  <sheetData>
    <row r="2" spans="1:8" x14ac:dyDescent="0.25">
      <c r="H2" s="1"/>
    </row>
    <row r="3" spans="1:8" ht="17.399999999999999" x14ac:dyDescent="0.3">
      <c r="H3" s="17" t="s">
        <v>0</v>
      </c>
    </row>
    <row r="4" spans="1:8" ht="15.6" x14ac:dyDescent="0.3">
      <c r="H4" s="4" t="s">
        <v>161</v>
      </c>
    </row>
    <row r="5" spans="1:8" s="23" customFormat="1" ht="7.95" customHeight="1" x14ac:dyDescent="0.3">
      <c r="F5" s="24"/>
      <c r="G5" s="25"/>
      <c r="H5" s="27"/>
    </row>
    <row r="6" spans="1:8" ht="15.6" x14ac:dyDescent="0.3">
      <c r="H6" s="4" t="s">
        <v>1</v>
      </c>
    </row>
    <row r="7" spans="1:8" ht="15.6" x14ac:dyDescent="0.3">
      <c r="H7" s="4"/>
    </row>
    <row r="9" spans="1:8" ht="31.2" x14ac:dyDescent="0.3">
      <c r="E9" s="28"/>
      <c r="F9" s="29"/>
      <c r="G9" s="55" t="s">
        <v>156</v>
      </c>
      <c r="H9" s="56" t="s">
        <v>35</v>
      </c>
    </row>
    <row r="10" spans="1:8" ht="15.6" x14ac:dyDescent="0.3">
      <c r="E10" s="28"/>
      <c r="F10" s="57" t="s">
        <v>2</v>
      </c>
      <c r="G10" s="58" t="s">
        <v>3</v>
      </c>
      <c r="H10" s="59" t="s">
        <v>36</v>
      </c>
    </row>
    <row r="11" spans="1:8" ht="15.6" x14ac:dyDescent="0.25">
      <c r="E11" s="40" t="s">
        <v>37</v>
      </c>
      <c r="F11" s="41"/>
      <c r="G11" s="60"/>
      <c r="H11" s="61"/>
    </row>
    <row r="12" spans="1:8" x14ac:dyDescent="0.25">
      <c r="A12" s="14"/>
      <c r="B12" s="150"/>
      <c r="C12" s="132"/>
      <c r="E12" s="36" t="s">
        <v>38</v>
      </c>
      <c r="F12" s="62">
        <v>5</v>
      </c>
      <c r="G12" s="63">
        <v>11084755</v>
      </c>
      <c r="H12" s="63">
        <v>10709456</v>
      </c>
    </row>
    <row r="13" spans="1:8" x14ac:dyDescent="0.25">
      <c r="A13" s="14"/>
      <c r="B13" s="150"/>
      <c r="C13" s="132"/>
      <c r="E13" s="36" t="s">
        <v>39</v>
      </c>
      <c r="F13" s="62"/>
      <c r="G13" s="63">
        <v>2559267</v>
      </c>
      <c r="H13" s="63">
        <v>2651211</v>
      </c>
    </row>
    <row r="14" spans="1:8" x14ac:dyDescent="0.25">
      <c r="A14" s="14"/>
      <c r="B14" s="150"/>
      <c r="C14" s="132"/>
      <c r="E14" s="36" t="s">
        <v>40</v>
      </c>
      <c r="F14" s="62"/>
      <c r="G14" s="63">
        <v>582180</v>
      </c>
      <c r="H14" s="63">
        <v>694194</v>
      </c>
    </row>
    <row r="15" spans="1:8" ht="30" x14ac:dyDescent="0.25">
      <c r="A15" s="14"/>
      <c r="B15" s="150"/>
      <c r="C15" s="132"/>
      <c r="E15" s="36" t="s">
        <v>41</v>
      </c>
      <c r="F15" s="62">
        <v>10</v>
      </c>
      <c r="G15" s="63">
        <v>18947910</v>
      </c>
      <c r="H15" s="63">
        <v>10283010</v>
      </c>
    </row>
    <row r="16" spans="1:8" x14ac:dyDescent="0.25">
      <c r="A16" s="14"/>
      <c r="B16" s="150"/>
      <c r="C16" s="132"/>
      <c r="E16" s="36" t="s">
        <v>42</v>
      </c>
      <c r="F16" s="62"/>
      <c r="G16" s="63">
        <v>21743201</v>
      </c>
      <c r="H16" s="63">
        <v>8529454</v>
      </c>
    </row>
    <row r="17" spans="1:11" x14ac:dyDescent="0.25">
      <c r="A17" s="14"/>
      <c r="B17" s="150"/>
      <c r="C17" s="132"/>
      <c r="E17" s="36" t="s">
        <v>43</v>
      </c>
      <c r="F17" s="29">
        <v>6</v>
      </c>
      <c r="G17" s="63">
        <v>11822500</v>
      </c>
      <c r="H17" s="63">
        <v>380974</v>
      </c>
    </row>
    <row r="18" spans="1:11" x14ac:dyDescent="0.25">
      <c r="A18" s="14"/>
      <c r="B18" s="150"/>
      <c r="C18" s="132"/>
      <c r="E18" s="36" t="s">
        <v>44</v>
      </c>
      <c r="F18" s="29">
        <v>7</v>
      </c>
      <c r="G18" s="63">
        <v>351615</v>
      </c>
      <c r="H18" s="63">
        <v>477414</v>
      </c>
      <c r="K18" s="64"/>
    </row>
    <row r="19" spans="1:11" ht="30" x14ac:dyDescent="0.25">
      <c r="A19" s="14"/>
      <c r="B19" s="150"/>
      <c r="C19" s="132"/>
      <c r="E19" s="36" t="s">
        <v>45</v>
      </c>
      <c r="F19" s="29">
        <v>7</v>
      </c>
      <c r="G19" s="63">
        <v>1912829</v>
      </c>
      <c r="H19" s="63">
        <v>2838980</v>
      </c>
      <c r="J19" s="64"/>
    </row>
    <row r="20" spans="1:11" x14ac:dyDescent="0.25">
      <c r="A20" s="14"/>
      <c r="B20" s="150"/>
      <c r="C20" s="133"/>
      <c r="E20" s="36" t="s">
        <v>46</v>
      </c>
      <c r="F20" s="29"/>
      <c r="G20" s="63">
        <v>300892</v>
      </c>
      <c r="H20" s="63">
        <v>317974</v>
      </c>
      <c r="J20" s="64"/>
    </row>
    <row r="21" spans="1:11" x14ac:dyDescent="0.25">
      <c r="A21" s="14"/>
      <c r="B21" s="150"/>
      <c r="C21" s="132"/>
      <c r="E21" s="36" t="s">
        <v>47</v>
      </c>
      <c r="F21" s="29"/>
      <c r="G21" s="63">
        <v>18786180</v>
      </c>
      <c r="H21" s="63">
        <v>18787987</v>
      </c>
      <c r="K21" s="64"/>
    </row>
    <row r="22" spans="1:11" ht="30" x14ac:dyDescent="0.25">
      <c r="A22" s="14"/>
      <c r="B22" s="151"/>
      <c r="C22" s="134"/>
      <c r="E22" s="36" t="s">
        <v>48</v>
      </c>
      <c r="F22" s="29">
        <v>9</v>
      </c>
      <c r="G22" s="63">
        <v>710480</v>
      </c>
      <c r="H22" s="63">
        <v>631150</v>
      </c>
      <c r="J22" s="64"/>
    </row>
    <row r="23" spans="1:11" ht="15" customHeight="1" thickBot="1" x14ac:dyDescent="0.35">
      <c r="A23" s="14"/>
      <c r="C23" s="134"/>
      <c r="E23" s="40" t="s">
        <v>49</v>
      </c>
      <c r="F23" s="41"/>
      <c r="G23" s="65">
        <f>SUM(G12:G22)</f>
        <v>88801809</v>
      </c>
      <c r="H23" s="65">
        <f>SUM(H12:H22)</f>
        <v>56301804</v>
      </c>
    </row>
    <row r="24" spans="1:11" ht="16.2" thickTop="1" x14ac:dyDescent="0.25">
      <c r="A24" s="14"/>
      <c r="E24" s="40" t="s">
        <v>7</v>
      </c>
      <c r="F24" s="41"/>
      <c r="G24" s="66"/>
      <c r="H24" s="67"/>
    </row>
    <row r="25" spans="1:11" ht="15.6" x14ac:dyDescent="0.25">
      <c r="A25" s="14"/>
      <c r="E25" s="40" t="s">
        <v>50</v>
      </c>
      <c r="F25" s="41"/>
      <c r="G25" s="66"/>
      <c r="H25" s="67"/>
    </row>
    <row r="26" spans="1:11" ht="30" x14ac:dyDescent="0.25">
      <c r="A26" s="14"/>
      <c r="B26" s="151"/>
      <c r="C26" s="136"/>
      <c r="E26" s="36" t="s">
        <v>51</v>
      </c>
      <c r="F26" s="29">
        <v>9</v>
      </c>
      <c r="G26" s="63">
        <v>37455805</v>
      </c>
      <c r="H26" s="63">
        <v>31875225</v>
      </c>
    </row>
    <row r="27" spans="1:11" ht="15.6" x14ac:dyDescent="0.25">
      <c r="A27" s="14"/>
      <c r="B27" s="150"/>
      <c r="C27" s="135"/>
      <c r="E27" s="36" t="s">
        <v>52</v>
      </c>
      <c r="F27" s="41"/>
      <c r="G27" s="63">
        <v>80726321</v>
      </c>
      <c r="H27" s="63">
        <v>52118425</v>
      </c>
    </row>
    <row r="28" spans="1:11" ht="15.6" x14ac:dyDescent="0.25">
      <c r="A28" s="14"/>
      <c r="B28" s="150"/>
      <c r="C28" s="135"/>
      <c r="E28" s="36" t="s">
        <v>53</v>
      </c>
      <c r="F28" s="41"/>
      <c r="G28" s="63">
        <v>341089</v>
      </c>
      <c r="H28" s="63">
        <v>13203</v>
      </c>
    </row>
    <row r="29" spans="1:11" x14ac:dyDescent="0.25">
      <c r="A29" s="14"/>
      <c r="B29" s="150"/>
      <c r="C29" s="135"/>
      <c r="E29" s="36" t="s">
        <v>54</v>
      </c>
      <c r="F29" s="29">
        <v>6</v>
      </c>
      <c r="G29" s="63">
        <v>33554899</v>
      </c>
      <c r="H29" s="63">
        <v>22088974</v>
      </c>
    </row>
    <row r="30" spans="1:11" x14ac:dyDescent="0.25">
      <c r="A30" s="14"/>
      <c r="B30" s="150"/>
      <c r="C30" s="135"/>
      <c r="E30" s="36" t="s">
        <v>55</v>
      </c>
      <c r="F30" s="29">
        <v>8</v>
      </c>
      <c r="G30" s="63">
        <v>940915861</v>
      </c>
      <c r="H30" s="63">
        <v>711662483</v>
      </c>
    </row>
    <row r="31" spans="1:11" ht="15.6" x14ac:dyDescent="0.25">
      <c r="A31" s="14"/>
      <c r="B31" s="150"/>
      <c r="C31" s="135"/>
      <c r="E31" s="36" t="s">
        <v>56</v>
      </c>
      <c r="F31" s="41"/>
      <c r="G31" s="63">
        <v>8789246</v>
      </c>
      <c r="H31" s="63">
        <v>5353894</v>
      </c>
    </row>
    <row r="32" spans="1:11" ht="30" x14ac:dyDescent="0.25">
      <c r="A32" s="14"/>
      <c r="B32" s="150"/>
      <c r="C32" s="135"/>
      <c r="E32" s="36" t="s">
        <v>57</v>
      </c>
      <c r="F32" s="29">
        <v>7</v>
      </c>
      <c r="G32" s="63">
        <v>0</v>
      </c>
      <c r="H32" s="63">
        <v>16002389</v>
      </c>
    </row>
    <row r="33" spans="1:8" x14ac:dyDescent="0.25">
      <c r="A33" s="14"/>
      <c r="B33" s="150"/>
      <c r="C33" s="135"/>
      <c r="E33" s="36" t="s">
        <v>58</v>
      </c>
      <c r="F33" s="29">
        <v>11</v>
      </c>
      <c r="G33" s="63">
        <v>306702977</v>
      </c>
      <c r="H33" s="63">
        <v>292734519</v>
      </c>
    </row>
    <row r="34" spans="1:8" ht="15.6" x14ac:dyDescent="0.25">
      <c r="A34" s="14"/>
      <c r="B34" s="150"/>
      <c r="C34" s="135"/>
      <c r="E34" s="36" t="s">
        <v>59</v>
      </c>
      <c r="F34" s="41"/>
      <c r="G34" s="63">
        <v>6250374</v>
      </c>
      <c r="H34" s="63">
        <v>3588896</v>
      </c>
    </row>
    <row r="35" spans="1:8" x14ac:dyDescent="0.25">
      <c r="A35" s="14"/>
      <c r="B35" s="150"/>
      <c r="C35" s="135"/>
      <c r="E35" s="36" t="s">
        <v>60</v>
      </c>
      <c r="F35" s="29">
        <v>12</v>
      </c>
      <c r="G35" s="63">
        <v>10348922</v>
      </c>
      <c r="H35" s="63">
        <v>9645971</v>
      </c>
    </row>
    <row r="36" spans="1:8" ht="15.6" x14ac:dyDescent="0.25">
      <c r="A36" s="14"/>
      <c r="B36" s="150"/>
      <c r="C36" s="135"/>
      <c r="E36" s="36" t="s">
        <v>61</v>
      </c>
      <c r="F36" s="41"/>
      <c r="G36" s="63">
        <v>910956</v>
      </c>
      <c r="H36" s="63">
        <v>1218599</v>
      </c>
    </row>
    <row r="37" spans="1:8" ht="15.6" x14ac:dyDescent="0.3">
      <c r="A37" s="14"/>
      <c r="E37" s="40" t="s">
        <v>62</v>
      </c>
      <c r="F37" s="41"/>
      <c r="G37" s="68">
        <f>SUM(G26:G36)</f>
        <v>1425996450</v>
      </c>
      <c r="H37" s="68">
        <f>SUM(H26:H36)</f>
        <v>1146302578</v>
      </c>
    </row>
    <row r="38" spans="1:8" ht="16.2" thickBot="1" x14ac:dyDescent="0.35">
      <c r="A38" s="14"/>
      <c r="E38" s="40" t="s">
        <v>63</v>
      </c>
      <c r="F38" s="41"/>
      <c r="G38" s="65">
        <f>G37+G23</f>
        <v>1514798259</v>
      </c>
      <c r="H38" s="65">
        <f>H37+H23</f>
        <v>1202604382</v>
      </c>
    </row>
    <row r="39" spans="1:8" ht="16.2" thickTop="1" x14ac:dyDescent="0.25">
      <c r="A39" s="14"/>
      <c r="E39" s="40"/>
      <c r="F39" s="41"/>
      <c r="G39" s="66"/>
      <c r="H39" s="67"/>
    </row>
    <row r="40" spans="1:8" ht="15.6" x14ac:dyDescent="0.25">
      <c r="A40" s="14"/>
      <c r="E40" s="40" t="s">
        <v>64</v>
      </c>
      <c r="F40" s="41"/>
      <c r="G40" s="66"/>
      <c r="H40" s="67"/>
    </row>
    <row r="41" spans="1:8" x14ac:dyDescent="0.25">
      <c r="A41" s="14"/>
      <c r="C41" s="137"/>
      <c r="E41" s="36" t="s">
        <v>65</v>
      </c>
      <c r="F41" s="29">
        <v>14</v>
      </c>
      <c r="G41" s="63">
        <v>74527681</v>
      </c>
      <c r="H41" s="63">
        <v>51213367</v>
      </c>
    </row>
    <row r="42" spans="1:8" x14ac:dyDescent="0.25">
      <c r="A42" s="14"/>
      <c r="C42" s="137"/>
      <c r="E42" s="36" t="s">
        <v>66</v>
      </c>
      <c r="F42" s="29">
        <v>15</v>
      </c>
      <c r="G42" s="63">
        <v>10357760</v>
      </c>
      <c r="H42" s="63">
        <v>8036381</v>
      </c>
    </row>
    <row r="43" spans="1:8" x14ac:dyDescent="0.25">
      <c r="A43" s="14"/>
      <c r="C43" s="137"/>
      <c r="E43" s="36" t="s">
        <v>67</v>
      </c>
      <c r="F43" s="29"/>
      <c r="G43" s="63">
        <v>2115089</v>
      </c>
      <c r="H43" s="63">
        <v>2319128</v>
      </c>
    </row>
    <row r="44" spans="1:8" x14ac:dyDescent="0.25">
      <c r="A44" s="14"/>
      <c r="C44" s="137"/>
      <c r="E44" s="36" t="s">
        <v>68</v>
      </c>
      <c r="F44" s="29">
        <v>16</v>
      </c>
      <c r="G44" s="63">
        <v>17192937</v>
      </c>
      <c r="H44" s="63">
        <v>27831516</v>
      </c>
    </row>
    <row r="45" spans="1:8" ht="15.6" x14ac:dyDescent="0.25">
      <c r="A45" s="14"/>
      <c r="C45" s="137"/>
      <c r="E45" s="36" t="s">
        <v>160</v>
      </c>
      <c r="F45" s="41"/>
      <c r="G45" s="63">
        <f>H45</f>
        <v>817120</v>
      </c>
      <c r="H45" s="63">
        <v>817120</v>
      </c>
    </row>
    <row r="46" spans="1:8" ht="16.2" thickBot="1" x14ac:dyDescent="0.35">
      <c r="A46" s="14"/>
      <c r="E46" s="40" t="s">
        <v>69</v>
      </c>
      <c r="F46" s="29"/>
      <c r="G46" s="65">
        <f>SUM(G41:G45)</f>
        <v>105010587</v>
      </c>
      <c r="H46" s="65">
        <f>SUM(H41:H45)</f>
        <v>90217512</v>
      </c>
    </row>
    <row r="47" spans="1:8" ht="15.6" thickTop="1" x14ac:dyDescent="0.25">
      <c r="A47" s="14"/>
      <c r="E47" s="36"/>
      <c r="F47" s="29"/>
      <c r="G47" s="63"/>
      <c r="H47" s="63"/>
    </row>
    <row r="48" spans="1:8" ht="15.6" x14ac:dyDescent="0.25">
      <c r="A48" s="14"/>
      <c r="C48" s="139"/>
      <c r="E48" s="40" t="s">
        <v>70</v>
      </c>
      <c r="F48" s="41"/>
      <c r="G48" s="66"/>
      <c r="H48" s="67"/>
    </row>
    <row r="49" spans="1:8" x14ac:dyDescent="0.25">
      <c r="A49" s="14"/>
      <c r="B49" s="150"/>
      <c r="C49" s="139"/>
      <c r="E49" s="36" t="s">
        <v>65</v>
      </c>
      <c r="F49" s="29">
        <v>14</v>
      </c>
      <c r="G49" s="63">
        <v>11624892</v>
      </c>
      <c r="H49" s="63">
        <v>39156904</v>
      </c>
    </row>
    <row r="50" spans="1:8" x14ac:dyDescent="0.25">
      <c r="A50" s="14"/>
      <c r="B50" s="150"/>
      <c r="C50" s="139"/>
      <c r="E50" s="36" t="s">
        <v>66</v>
      </c>
      <c r="F50" s="29">
        <v>15</v>
      </c>
      <c r="G50" s="63">
        <v>14879107</v>
      </c>
      <c r="H50" s="63">
        <v>19327460</v>
      </c>
    </row>
    <row r="51" spans="1:8" ht="15.6" x14ac:dyDescent="0.25">
      <c r="A51" s="14"/>
      <c r="B51" s="150"/>
      <c r="C51" s="139"/>
      <c r="E51" s="36" t="s">
        <v>71</v>
      </c>
      <c r="F51" s="41"/>
      <c r="G51" s="63">
        <v>10707845</v>
      </c>
      <c r="H51" s="63">
        <v>9945633</v>
      </c>
    </row>
    <row r="52" spans="1:8" x14ac:dyDescent="0.25">
      <c r="A52" s="14"/>
      <c r="B52" s="150"/>
      <c r="C52" s="139"/>
      <c r="E52" s="36" t="s">
        <v>72</v>
      </c>
      <c r="F52" s="29">
        <v>16</v>
      </c>
      <c r="G52" s="63">
        <v>153706866</v>
      </c>
      <c r="H52" s="63">
        <v>92825905</v>
      </c>
    </row>
    <row r="53" spans="1:8" ht="15.6" x14ac:dyDescent="0.25">
      <c r="A53" s="14"/>
      <c r="B53" s="150"/>
      <c r="C53" s="139"/>
      <c r="E53" s="36" t="s">
        <v>73</v>
      </c>
      <c r="F53" s="41"/>
      <c r="G53" s="63">
        <v>2557104</v>
      </c>
      <c r="H53" s="63">
        <v>1587116</v>
      </c>
    </row>
    <row r="54" spans="1:8" x14ac:dyDescent="0.25">
      <c r="A54" s="14"/>
      <c r="B54" s="151"/>
      <c r="C54" s="140"/>
      <c r="E54" s="36" t="s">
        <v>74</v>
      </c>
      <c r="F54" s="29">
        <v>17</v>
      </c>
      <c r="G54" s="63">
        <v>1012156284</v>
      </c>
      <c r="H54" s="63">
        <v>776738156</v>
      </c>
    </row>
    <row r="55" spans="1:8" x14ac:dyDescent="0.25">
      <c r="A55" s="14"/>
      <c r="B55" s="150"/>
      <c r="C55" s="139"/>
      <c r="E55" s="36" t="s">
        <v>75</v>
      </c>
      <c r="F55" s="29">
        <v>13</v>
      </c>
      <c r="G55" s="63">
        <v>17202023</v>
      </c>
      <c r="H55" s="63">
        <v>1012077</v>
      </c>
    </row>
    <row r="56" spans="1:8" ht="15.6" x14ac:dyDescent="0.25">
      <c r="A56" s="14"/>
      <c r="B56" s="150"/>
      <c r="C56" s="139"/>
      <c r="E56" s="36" t="s">
        <v>76</v>
      </c>
      <c r="F56" s="41"/>
      <c r="G56" s="63">
        <v>7821666</v>
      </c>
      <c r="H56" s="63">
        <v>16530328</v>
      </c>
    </row>
    <row r="57" spans="1:8" ht="15.6" x14ac:dyDescent="0.25">
      <c r="A57" s="14"/>
      <c r="B57" s="150"/>
      <c r="C57" s="139"/>
      <c r="E57" s="36" t="s">
        <v>77</v>
      </c>
      <c r="F57" s="41"/>
      <c r="G57" s="63">
        <v>3201754</v>
      </c>
      <c r="H57" s="63">
        <v>3792638</v>
      </c>
    </row>
    <row r="58" spans="1:8" ht="15.6" x14ac:dyDescent="0.25">
      <c r="A58" s="14"/>
      <c r="B58" s="150"/>
      <c r="C58" s="139"/>
      <c r="E58" s="36" t="s">
        <v>78</v>
      </c>
      <c r="F58" s="41"/>
      <c r="G58" s="63">
        <v>616187</v>
      </c>
      <c r="H58" s="63">
        <v>698601</v>
      </c>
    </row>
    <row r="59" spans="1:8" ht="15.6" x14ac:dyDescent="0.25">
      <c r="A59" s="14"/>
      <c r="C59" s="139"/>
      <c r="E59" s="36" t="s">
        <v>79</v>
      </c>
      <c r="F59" s="41"/>
      <c r="G59" s="63">
        <f>SUMIFS('[1]Disclosure BS'!$C:$C,'[1]Disclosure BS'!$B:$B,E59)</f>
        <v>0</v>
      </c>
      <c r="H59" s="63">
        <v>0</v>
      </c>
    </row>
    <row r="60" spans="1:8" ht="15.6" x14ac:dyDescent="0.25">
      <c r="A60" s="14"/>
      <c r="C60" s="139"/>
      <c r="E60" s="36" t="s">
        <v>80</v>
      </c>
      <c r="F60" s="41"/>
      <c r="G60" s="63">
        <f>SUMIFS('[1]Disclosure BS'!$C:$C,'[1]Disclosure BS'!$B:$B,E60)</f>
        <v>1020872</v>
      </c>
      <c r="H60" s="63">
        <v>982209</v>
      </c>
    </row>
    <row r="61" spans="1:8" ht="15.6" x14ac:dyDescent="0.3">
      <c r="A61" s="14"/>
      <c r="E61" s="40" t="s">
        <v>81</v>
      </c>
      <c r="F61" s="29"/>
      <c r="G61" s="68">
        <f>SUM(G49:G60)</f>
        <v>1235494600</v>
      </c>
      <c r="H61" s="68">
        <f>SUM(H49:H60)</f>
        <v>962597027</v>
      </c>
    </row>
    <row r="62" spans="1:8" ht="16.2" thickBot="1" x14ac:dyDescent="0.35">
      <c r="A62" s="14"/>
      <c r="E62" s="40" t="s">
        <v>82</v>
      </c>
      <c r="F62" s="41"/>
      <c r="G62" s="69">
        <f>G61+G46</f>
        <v>1340505187</v>
      </c>
      <c r="H62" s="69">
        <f>H61+H46</f>
        <v>1052814539</v>
      </c>
    </row>
    <row r="63" spans="1:8" ht="15.6" thickTop="1" x14ac:dyDescent="0.25">
      <c r="A63" s="14"/>
      <c r="E63" s="36"/>
      <c r="F63" s="29"/>
      <c r="G63" s="63"/>
      <c r="H63" s="63"/>
    </row>
    <row r="64" spans="1:8" ht="15.6" x14ac:dyDescent="0.25">
      <c r="A64" s="14"/>
      <c r="E64" s="40" t="s">
        <v>83</v>
      </c>
      <c r="F64" s="41"/>
      <c r="G64" s="66"/>
      <c r="H64" s="67"/>
    </row>
    <row r="65" spans="1:11" x14ac:dyDescent="0.25">
      <c r="A65" s="14"/>
      <c r="E65" s="36" t="s">
        <v>84</v>
      </c>
      <c r="F65" s="29">
        <v>13</v>
      </c>
      <c r="G65" s="63">
        <f>SUMIFS('[1]Disclosure BS'!$C:$C,'[1]Disclosure BS'!$B:$B,E65)</f>
        <v>269</v>
      </c>
      <c r="H65" s="63">
        <v>269</v>
      </c>
    </row>
    <row r="66" spans="1:11" x14ac:dyDescent="0.25">
      <c r="A66" s="14"/>
      <c r="E66" s="36" t="s">
        <v>85</v>
      </c>
      <c r="F66" s="29">
        <v>13</v>
      </c>
      <c r="G66" s="70">
        <v>174292803</v>
      </c>
      <c r="H66" s="70">
        <v>149789574</v>
      </c>
    </row>
    <row r="67" spans="1:11" ht="15" customHeight="1" x14ac:dyDescent="0.3">
      <c r="A67" s="14"/>
      <c r="E67" s="40" t="s">
        <v>86</v>
      </c>
      <c r="F67" s="41"/>
      <c r="G67" s="71">
        <f>SUM(G65:G66)</f>
        <v>174293072</v>
      </c>
      <c r="H67" s="71">
        <f>SUM(H65:H66)</f>
        <v>149789843</v>
      </c>
      <c r="K67" s="159"/>
    </row>
    <row r="68" spans="1:11" ht="15.6" customHeight="1" thickBot="1" x14ac:dyDescent="0.35">
      <c r="A68" s="14"/>
      <c r="E68" s="40" t="s">
        <v>87</v>
      </c>
      <c r="F68" s="41"/>
      <c r="G68" s="65">
        <f>OLE_LINK16+G62</f>
        <v>1514798259</v>
      </c>
      <c r="H68" s="65">
        <f>H67+H62</f>
        <v>1202604382</v>
      </c>
    </row>
    <row r="69" spans="1:11" ht="15.6" thickTop="1" x14ac:dyDescent="0.25">
      <c r="A69" s="14"/>
      <c r="G69" s="72"/>
      <c r="H69" s="72"/>
    </row>
    <row r="70" spans="1:11" x14ac:dyDescent="0.25">
      <c r="A70" s="14"/>
      <c r="G70" s="72"/>
      <c r="H70" s="72"/>
    </row>
    <row r="71" spans="1:11" x14ac:dyDescent="0.25">
      <c r="A71" s="14"/>
      <c r="G71" s="72"/>
      <c r="H71" s="72"/>
    </row>
    <row r="72" spans="1:11" x14ac:dyDescent="0.25">
      <c r="A72" s="14"/>
      <c r="E72" s="48" t="s">
        <v>27</v>
      </c>
      <c r="F72" s="29"/>
      <c r="G72" s="19" t="s">
        <v>28</v>
      </c>
      <c r="H72" s="16"/>
    </row>
    <row r="73" spans="1:11" x14ac:dyDescent="0.25">
      <c r="A73" s="14"/>
      <c r="E73" s="36"/>
      <c r="F73" s="29"/>
      <c r="G73" s="48" t="s">
        <v>29</v>
      </c>
      <c r="H73" s="16"/>
    </row>
    <row r="74" spans="1:11" x14ac:dyDescent="0.25">
      <c r="A74" s="14"/>
      <c r="E74" s="18"/>
      <c r="F74" s="29"/>
      <c r="G74" s="18"/>
      <c r="H74" s="16"/>
    </row>
    <row r="75" spans="1:11" x14ac:dyDescent="0.25">
      <c r="A75" s="14"/>
      <c r="E75" s="48" t="s">
        <v>30</v>
      </c>
      <c r="F75" s="29"/>
      <c r="G75" s="19" t="s">
        <v>28</v>
      </c>
      <c r="H75" s="16"/>
    </row>
    <row r="76" spans="1:11" x14ac:dyDescent="0.25">
      <c r="A76" s="14"/>
      <c r="E76" s="18"/>
      <c r="F76" s="29"/>
      <c r="G76" s="48" t="s">
        <v>167</v>
      </c>
      <c r="H76" s="16"/>
    </row>
    <row r="77" spans="1:11" x14ac:dyDescent="0.25">
      <c r="A77" s="14"/>
      <c r="E77" s="48"/>
      <c r="F77" s="29"/>
      <c r="G77" s="15"/>
      <c r="H77" s="16"/>
    </row>
    <row r="78" spans="1:11" x14ac:dyDescent="0.25">
      <c r="A78" s="14"/>
      <c r="E78" s="49" t="s">
        <v>31</v>
      </c>
      <c r="F78" s="29"/>
      <c r="G78" s="22" t="s">
        <v>32</v>
      </c>
      <c r="H78" s="16"/>
    </row>
    <row r="79" spans="1:11" ht="15.6" x14ac:dyDescent="0.25">
      <c r="A79" s="14"/>
      <c r="E79" s="36"/>
      <c r="F79" s="29"/>
      <c r="G79" s="49" t="s">
        <v>33</v>
      </c>
      <c r="H79" s="13"/>
    </row>
    <row r="80" spans="1:11" x14ac:dyDescent="0.25">
      <c r="A80" s="14"/>
      <c r="G80" s="72"/>
      <c r="H80" s="72"/>
    </row>
    <row r="81" spans="1:8" x14ac:dyDescent="0.25">
      <c r="A81" s="14"/>
      <c r="G81" s="72"/>
      <c r="H81" s="72"/>
    </row>
    <row r="82" spans="1:8" x14ac:dyDescent="0.25">
      <c r="A82" s="14"/>
      <c r="G82" s="73">
        <f>G23-G68</f>
        <v>-1425996450</v>
      </c>
      <c r="H82" s="73">
        <f>H23-H68</f>
        <v>-1146302578</v>
      </c>
    </row>
    <row r="83" spans="1:8" x14ac:dyDescent="0.25">
      <c r="A83" s="14"/>
      <c r="G83" s="72"/>
      <c r="H83" s="72"/>
    </row>
    <row r="84" spans="1:8" hidden="1" x14ac:dyDescent="0.25">
      <c r="A84" s="14"/>
      <c r="G84" s="72">
        <f>G68-G23</f>
        <v>1425996450</v>
      </c>
      <c r="H84" s="72">
        <f>H68-H23</f>
        <v>1146302578</v>
      </c>
    </row>
    <row r="85" spans="1:8" x14ac:dyDescent="0.25">
      <c r="A85" s="14"/>
      <c r="G85" s="72">
        <f>G38-G68</f>
        <v>0</v>
      </c>
      <c r="H85" s="72">
        <f>H38-H68</f>
        <v>0</v>
      </c>
    </row>
    <row r="86" spans="1:8" x14ac:dyDescent="0.25">
      <c r="A86" s="14"/>
      <c r="G86" s="72"/>
      <c r="H86" s="72"/>
    </row>
    <row r="87" spans="1:8" x14ac:dyDescent="0.25">
      <c r="A87" s="14"/>
    </row>
    <row r="88" spans="1:8" x14ac:dyDescent="0.25">
      <c r="A88" s="14"/>
    </row>
    <row r="89" spans="1:8" x14ac:dyDescent="0.25">
      <c r="A89" s="14"/>
    </row>
    <row r="90" spans="1:8" x14ac:dyDescent="0.25">
      <c r="A90" s="14"/>
    </row>
    <row r="91" spans="1:8" x14ac:dyDescent="0.25">
      <c r="A91" s="14"/>
    </row>
    <row r="92" spans="1:8" x14ac:dyDescent="0.25">
      <c r="A92" s="14"/>
    </row>
    <row r="93" spans="1:8" x14ac:dyDescent="0.25">
      <c r="A93" s="14"/>
    </row>
    <row r="94" spans="1:8" x14ac:dyDescent="0.25">
      <c r="A94" s="14"/>
    </row>
    <row r="95" spans="1:8" x14ac:dyDescent="0.25">
      <c r="A95" s="14"/>
    </row>
    <row r="96" spans="1:8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</sheetData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R49"/>
  <sheetViews>
    <sheetView view="pageBreakPreview" topLeftCell="A28" zoomScale="80" zoomScaleNormal="80" zoomScaleSheetLayoutView="80" workbookViewId="0">
      <selection activeCell="E12" sqref="E12"/>
    </sheetView>
  </sheetViews>
  <sheetFormatPr defaultColWidth="9.33203125" defaultRowHeight="15" x14ac:dyDescent="0.3"/>
  <cols>
    <col min="1" max="3" width="9.33203125" style="18"/>
    <col min="4" max="4" width="9.33203125" style="19"/>
    <col min="5" max="5" width="92.88671875" style="19" bestFit="1" customWidth="1"/>
    <col min="6" max="6" width="8.33203125" style="20" customWidth="1"/>
    <col min="7" max="7" width="32" style="21" customWidth="1"/>
    <col min="8" max="8" width="32" style="22" customWidth="1"/>
    <col min="9" max="9" width="11.33203125" style="18" customWidth="1"/>
    <col min="10" max="10" width="10.5546875" style="18" customWidth="1"/>
    <col min="11" max="16384" width="9.33203125" style="18"/>
  </cols>
  <sheetData>
    <row r="2" spans="5:11" s="23" customFormat="1" ht="22.8" x14ac:dyDescent="0.3">
      <c r="F2" s="24"/>
      <c r="G2" s="25"/>
    </row>
    <row r="3" spans="5:11" s="23" customFormat="1" ht="22.8" x14ac:dyDescent="0.3">
      <c r="F3" s="24"/>
      <c r="G3" s="25"/>
      <c r="H3" s="26" t="s">
        <v>0</v>
      </c>
    </row>
    <row r="4" spans="5:11" s="23" customFormat="1" ht="22.8" x14ac:dyDescent="0.3">
      <c r="F4" s="24"/>
      <c r="G4" s="25"/>
      <c r="H4" s="27" t="s">
        <v>157</v>
      </c>
    </row>
    <row r="5" spans="5:11" s="23" customFormat="1" ht="7.95" customHeight="1" x14ac:dyDescent="0.3">
      <c r="F5" s="24"/>
      <c r="G5" s="25"/>
      <c r="H5" s="27"/>
    </row>
    <row r="6" spans="5:11" s="23" customFormat="1" ht="14.25" customHeight="1" x14ac:dyDescent="0.3">
      <c r="F6" s="24"/>
      <c r="G6" s="25"/>
      <c r="H6" s="27" t="s">
        <v>1</v>
      </c>
    </row>
    <row r="7" spans="5:11" ht="18" customHeight="1" x14ac:dyDescent="0.3">
      <c r="E7" s="28"/>
      <c r="F7" s="29"/>
      <c r="G7" s="5"/>
      <c r="H7" s="6"/>
    </row>
    <row r="8" spans="5:11" ht="75" customHeight="1" x14ac:dyDescent="0.3">
      <c r="E8" s="28"/>
      <c r="F8" s="30" t="s">
        <v>2</v>
      </c>
      <c r="G8" s="31" t="s">
        <v>158</v>
      </c>
      <c r="H8" s="32" t="s">
        <v>159</v>
      </c>
    </row>
    <row r="9" spans="5:11" ht="15.6" x14ac:dyDescent="0.3">
      <c r="E9" s="28"/>
      <c r="F9" s="33"/>
      <c r="G9" s="34" t="s">
        <v>3</v>
      </c>
      <c r="H9" s="35" t="s">
        <v>3</v>
      </c>
    </row>
    <row r="10" spans="5:11" ht="15.75" customHeight="1" x14ac:dyDescent="0.3">
      <c r="E10" s="36" t="s">
        <v>4</v>
      </c>
      <c r="F10" s="29">
        <v>17</v>
      </c>
      <c r="G10" s="37">
        <v>317676104</v>
      </c>
      <c r="H10" s="37">
        <v>167415033</v>
      </c>
      <c r="I10" s="38"/>
      <c r="J10" s="38"/>
      <c r="K10" s="39"/>
    </row>
    <row r="11" spans="5:11" ht="15.75" customHeight="1" x14ac:dyDescent="0.3">
      <c r="E11" s="36" t="s">
        <v>5</v>
      </c>
      <c r="F11" s="29">
        <v>18</v>
      </c>
      <c r="G11" s="37">
        <v>-230710694</v>
      </c>
      <c r="H11" s="37">
        <v>-122272005</v>
      </c>
      <c r="I11" s="38"/>
      <c r="J11" s="38"/>
      <c r="K11" s="39"/>
    </row>
    <row r="12" spans="5:11" ht="15.75" customHeight="1" x14ac:dyDescent="0.3">
      <c r="E12" s="40" t="s">
        <v>6</v>
      </c>
      <c r="F12" s="41"/>
      <c r="G12" s="7">
        <f>SUM(G10:G11)</f>
        <v>86965410</v>
      </c>
      <c r="H12" s="7">
        <f>SUM(H10:H11)</f>
        <v>45143028</v>
      </c>
      <c r="I12" s="38"/>
      <c r="J12" s="38"/>
      <c r="K12" s="39"/>
    </row>
    <row r="13" spans="5:11" ht="8.25" customHeight="1" x14ac:dyDescent="0.3">
      <c r="E13" s="40" t="s">
        <v>7</v>
      </c>
      <c r="F13" s="41"/>
      <c r="G13" s="9"/>
      <c r="H13" s="10"/>
      <c r="I13" s="38"/>
      <c r="J13" s="38"/>
      <c r="K13" s="39"/>
    </row>
    <row r="14" spans="5:11" ht="15.6" x14ac:dyDescent="0.3">
      <c r="E14" s="40"/>
      <c r="F14" s="41"/>
      <c r="G14" s="11"/>
      <c r="H14" s="12"/>
      <c r="I14" s="38"/>
      <c r="J14" s="38"/>
      <c r="K14" s="39"/>
    </row>
    <row r="15" spans="5:11" x14ac:dyDescent="0.3">
      <c r="E15" s="36" t="s">
        <v>8</v>
      </c>
      <c r="F15" s="29">
        <v>19</v>
      </c>
      <c r="G15" s="37">
        <v>-9479880</v>
      </c>
      <c r="H15" s="37">
        <v>-3926757</v>
      </c>
      <c r="I15" s="38"/>
      <c r="J15" s="38"/>
      <c r="K15" s="39"/>
    </row>
    <row r="16" spans="5:11" x14ac:dyDescent="0.3">
      <c r="E16" s="36" t="s">
        <v>9</v>
      </c>
      <c r="F16" s="29">
        <v>20</v>
      </c>
      <c r="G16" s="37">
        <v>-30048405</v>
      </c>
      <c r="H16" s="37">
        <v>-18411780</v>
      </c>
      <c r="I16" s="38"/>
      <c r="J16" s="38"/>
      <c r="K16" s="39"/>
    </row>
    <row r="17" spans="4:18" x14ac:dyDescent="0.3">
      <c r="E17" s="36" t="s">
        <v>10</v>
      </c>
      <c r="F17" s="29"/>
      <c r="G17" s="37">
        <v>51949</v>
      </c>
      <c r="H17" s="37">
        <v>-176019</v>
      </c>
      <c r="I17" s="38"/>
      <c r="J17" s="38"/>
    </row>
    <row r="18" spans="4:18" x14ac:dyDescent="0.3">
      <c r="E18" s="42" t="s">
        <v>11</v>
      </c>
      <c r="F18" s="20">
        <v>21</v>
      </c>
      <c r="G18" s="37">
        <v>3952816</v>
      </c>
      <c r="H18" s="37">
        <v>1036027</v>
      </c>
      <c r="I18" s="38"/>
      <c r="J18" s="38"/>
      <c r="K18" s="39"/>
    </row>
    <row r="19" spans="4:18" x14ac:dyDescent="0.3">
      <c r="E19" s="36" t="s">
        <v>12</v>
      </c>
      <c r="F19" s="29">
        <v>22</v>
      </c>
      <c r="G19" s="37">
        <v>-4804928</v>
      </c>
      <c r="H19" s="37">
        <v>-2085204</v>
      </c>
      <c r="I19" s="38"/>
      <c r="J19" s="38"/>
    </row>
    <row r="20" spans="4:18" ht="18" customHeight="1" x14ac:dyDescent="0.3">
      <c r="E20" s="40" t="s">
        <v>13</v>
      </c>
      <c r="F20" s="41"/>
      <c r="G20" s="43">
        <f>SUM(G12:G19)</f>
        <v>46636962</v>
      </c>
      <c r="H20" s="43">
        <f>SUM(H12:H19)</f>
        <v>21579295</v>
      </c>
      <c r="I20" s="38"/>
      <c r="J20" s="38"/>
      <c r="K20" s="39"/>
    </row>
    <row r="21" spans="4:18" ht="9.75" customHeight="1" x14ac:dyDescent="0.3">
      <c r="E21" s="40" t="s">
        <v>7</v>
      </c>
      <c r="F21" s="41"/>
      <c r="G21" s="9"/>
      <c r="H21" s="10"/>
      <c r="I21" s="38"/>
      <c r="J21" s="38"/>
      <c r="K21" s="39"/>
    </row>
    <row r="22" spans="4:18" x14ac:dyDescent="0.3">
      <c r="E22" s="36" t="s">
        <v>14</v>
      </c>
      <c r="F22" s="29"/>
      <c r="G22" s="37">
        <v>1170322</v>
      </c>
      <c r="H22" s="37">
        <v>-458213</v>
      </c>
      <c r="I22" s="38"/>
      <c r="J22" s="38"/>
      <c r="K22" s="39"/>
    </row>
    <row r="23" spans="4:18" x14ac:dyDescent="0.3">
      <c r="E23" s="44" t="s">
        <v>15</v>
      </c>
      <c r="F23" s="29">
        <v>23</v>
      </c>
      <c r="G23" s="37">
        <v>22478618</v>
      </c>
      <c r="H23" s="37">
        <v>8526215</v>
      </c>
      <c r="I23" s="38"/>
      <c r="J23" s="38"/>
      <c r="K23" s="39"/>
    </row>
    <row r="24" spans="4:18" x14ac:dyDescent="0.3">
      <c r="E24" s="44" t="s">
        <v>16</v>
      </c>
      <c r="F24" s="29">
        <v>24</v>
      </c>
      <c r="G24" s="37">
        <v>-20564247</v>
      </c>
      <c r="H24" s="37">
        <v>-1658628</v>
      </c>
      <c r="I24" s="38"/>
      <c r="J24" s="38"/>
      <c r="K24" s="39"/>
    </row>
    <row r="25" spans="4:18" x14ac:dyDescent="0.3">
      <c r="E25" s="44" t="s">
        <v>17</v>
      </c>
      <c r="F25" s="29"/>
      <c r="G25" s="37">
        <v>141365</v>
      </c>
      <c r="H25" s="37">
        <v>0</v>
      </c>
      <c r="I25" s="38"/>
      <c r="J25" s="38"/>
      <c r="K25" s="39"/>
    </row>
    <row r="26" spans="4:18" s="45" customFormat="1" x14ac:dyDescent="0.3">
      <c r="D26" s="19"/>
      <c r="E26" s="42" t="s">
        <v>18</v>
      </c>
      <c r="F26" s="29">
        <v>11</v>
      </c>
      <c r="G26" s="37">
        <v>8554897</v>
      </c>
      <c r="H26" s="37">
        <v>-641908</v>
      </c>
      <c r="I26" s="38"/>
      <c r="J26" s="38"/>
      <c r="K26" s="18"/>
      <c r="L26" s="18"/>
      <c r="M26" s="18"/>
      <c r="N26" s="18"/>
      <c r="O26" s="18"/>
      <c r="P26" s="18"/>
      <c r="Q26" s="18"/>
      <c r="R26" s="18"/>
    </row>
    <row r="27" spans="4:18" ht="21" customHeight="1" x14ac:dyDescent="0.3">
      <c r="E27" s="40" t="s">
        <v>19</v>
      </c>
      <c r="F27" s="41"/>
      <c r="G27" s="43">
        <f>SUM(G20:G26)</f>
        <v>58417917</v>
      </c>
      <c r="H27" s="43">
        <f>SUM(H20:H26)</f>
        <v>27346761</v>
      </c>
      <c r="I27" s="38"/>
      <c r="J27" s="38"/>
      <c r="K27" s="39"/>
    </row>
    <row r="28" spans="4:18" ht="9.75" customHeight="1" x14ac:dyDescent="0.3">
      <c r="E28" s="40" t="s">
        <v>7</v>
      </c>
      <c r="F28" s="41"/>
      <c r="G28" s="9"/>
      <c r="H28" s="10"/>
      <c r="I28" s="38"/>
      <c r="J28" s="38"/>
    </row>
    <row r="29" spans="4:18" ht="9.75" customHeight="1" x14ac:dyDescent="0.3">
      <c r="E29" s="40"/>
      <c r="F29" s="41"/>
      <c r="G29" s="9"/>
      <c r="H29" s="10"/>
      <c r="I29" s="38"/>
      <c r="J29" s="38"/>
    </row>
    <row r="30" spans="4:18" ht="15.6" x14ac:dyDescent="0.3">
      <c r="E30" s="36" t="s">
        <v>20</v>
      </c>
      <c r="F30" s="41"/>
      <c r="G30" s="37">
        <v>-9083436</v>
      </c>
      <c r="H30" s="37">
        <v>-7138854</v>
      </c>
      <c r="I30" s="38"/>
      <c r="J30" s="38"/>
    </row>
    <row r="31" spans="4:18" ht="15.6" x14ac:dyDescent="0.3">
      <c r="E31" s="40" t="s">
        <v>21</v>
      </c>
      <c r="F31" s="41"/>
      <c r="G31" s="7">
        <f>G30+G27</f>
        <v>49334481</v>
      </c>
      <c r="H31" s="7">
        <f>H30+H27</f>
        <v>20207907</v>
      </c>
      <c r="I31" s="38"/>
      <c r="J31" s="38"/>
    </row>
    <row r="32" spans="4:18" ht="8.25" customHeight="1" x14ac:dyDescent="0.3">
      <c r="E32" s="148"/>
      <c r="F32" s="41"/>
      <c r="G32" s="11"/>
      <c r="H32" s="12"/>
      <c r="J32" s="38"/>
    </row>
    <row r="33" spans="5:10" ht="15.6" customHeight="1" x14ac:dyDescent="0.3">
      <c r="E33" s="40" t="s">
        <v>22</v>
      </c>
      <c r="F33" s="29"/>
      <c r="G33" s="15"/>
      <c r="H33" s="16"/>
      <c r="J33" s="38"/>
    </row>
    <row r="34" spans="5:10" ht="15.6" customHeight="1" x14ac:dyDescent="0.3">
      <c r="E34" s="36" t="s">
        <v>23</v>
      </c>
      <c r="F34" s="29"/>
      <c r="G34" s="145">
        <v>17233</v>
      </c>
      <c r="H34" s="146" t="s">
        <v>24</v>
      </c>
      <c r="J34" s="38"/>
    </row>
    <row r="35" spans="5:10" ht="15.6" customHeight="1" x14ac:dyDescent="0.3">
      <c r="E35" s="40" t="s">
        <v>25</v>
      </c>
      <c r="F35" s="29"/>
      <c r="G35" s="147">
        <v>17233</v>
      </c>
      <c r="H35" s="149" t="s">
        <v>24</v>
      </c>
      <c r="J35" s="38"/>
    </row>
    <row r="36" spans="5:10" ht="15.6" customHeight="1" x14ac:dyDescent="0.3">
      <c r="E36" s="40" t="s">
        <v>26</v>
      </c>
      <c r="F36" s="29"/>
      <c r="G36" s="147">
        <f>G31+G35</f>
        <v>49351714</v>
      </c>
      <c r="H36" s="147">
        <f>H31</f>
        <v>20207907</v>
      </c>
      <c r="J36" s="38"/>
    </row>
    <row r="37" spans="5:10" ht="15.6" customHeight="1" x14ac:dyDescent="0.3">
      <c r="E37" s="36"/>
      <c r="F37" s="29"/>
      <c r="G37" s="15"/>
      <c r="H37" s="16"/>
      <c r="J37" s="38"/>
    </row>
    <row r="38" spans="5:10" ht="15.6" customHeight="1" x14ac:dyDescent="0.3">
      <c r="E38" s="36"/>
      <c r="F38" s="29"/>
      <c r="G38" s="15"/>
      <c r="H38" s="16"/>
      <c r="J38" s="38"/>
    </row>
    <row r="39" spans="5:10" ht="15.6" customHeight="1" x14ac:dyDescent="0.3">
      <c r="E39" s="36"/>
      <c r="F39" s="29"/>
      <c r="G39" s="15"/>
      <c r="H39" s="16"/>
      <c r="J39" s="38"/>
    </row>
    <row r="40" spans="5:10" ht="15.6" customHeight="1" x14ac:dyDescent="0.3">
      <c r="E40" s="48" t="s">
        <v>27</v>
      </c>
      <c r="F40" s="29"/>
      <c r="G40" s="19" t="s">
        <v>28</v>
      </c>
      <c r="H40" s="16"/>
      <c r="J40" s="38"/>
    </row>
    <row r="41" spans="5:10" ht="15.6" customHeight="1" x14ac:dyDescent="0.3">
      <c r="E41" s="36"/>
      <c r="F41" s="29"/>
      <c r="G41" s="48" t="s">
        <v>29</v>
      </c>
      <c r="H41" s="16"/>
      <c r="J41" s="38"/>
    </row>
    <row r="42" spans="5:10" ht="15.6" customHeight="1" x14ac:dyDescent="0.3">
      <c r="E42" s="18"/>
      <c r="F42" s="29"/>
      <c r="G42" s="18"/>
      <c r="H42" s="16"/>
      <c r="J42" s="38"/>
    </row>
    <row r="43" spans="5:10" ht="15.6" customHeight="1" x14ac:dyDescent="0.3">
      <c r="E43" s="48" t="s">
        <v>30</v>
      </c>
      <c r="F43" s="29"/>
      <c r="G43" s="19" t="s">
        <v>28</v>
      </c>
      <c r="H43" s="16"/>
      <c r="J43" s="38"/>
    </row>
    <row r="44" spans="5:10" ht="15.6" customHeight="1" x14ac:dyDescent="0.3">
      <c r="E44" s="18"/>
      <c r="F44" s="29"/>
      <c r="G44" s="48" t="s">
        <v>167</v>
      </c>
      <c r="H44" s="16"/>
      <c r="J44" s="38"/>
    </row>
    <row r="45" spans="5:10" ht="15.6" customHeight="1" x14ac:dyDescent="0.3">
      <c r="E45" s="48"/>
      <c r="F45" s="29"/>
      <c r="G45" s="15"/>
      <c r="H45" s="16"/>
      <c r="J45" s="38"/>
    </row>
    <row r="46" spans="5:10" ht="15.6" customHeight="1" x14ac:dyDescent="0.3">
      <c r="E46" s="49" t="s">
        <v>31</v>
      </c>
      <c r="F46" s="29"/>
      <c r="G46" s="22" t="s">
        <v>32</v>
      </c>
      <c r="H46" s="16"/>
      <c r="J46" s="38"/>
    </row>
    <row r="47" spans="5:10" ht="15.6" customHeight="1" x14ac:dyDescent="0.3">
      <c r="E47" s="36"/>
      <c r="F47" s="29"/>
      <c r="G47" s="49" t="s">
        <v>33</v>
      </c>
      <c r="H47" s="13"/>
      <c r="J47" s="38"/>
    </row>
    <row r="48" spans="5:10" ht="17.25" customHeight="1" x14ac:dyDescent="0.3">
      <c r="E48" s="48"/>
      <c r="F48" s="50"/>
      <c r="H48" s="49"/>
    </row>
    <row r="49" spans="5:9" ht="16.95" customHeight="1" x14ac:dyDescent="0.3">
      <c r="E49" s="51"/>
      <c r="F49" s="52"/>
      <c r="H49" s="53"/>
      <c r="I49" s="54" t="s">
        <v>34</v>
      </c>
    </row>
  </sheetData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84"/>
  <sheetViews>
    <sheetView view="pageBreakPreview" topLeftCell="A49" zoomScale="79" zoomScaleNormal="80" zoomScaleSheetLayoutView="85" workbookViewId="0">
      <selection activeCell="E35" sqref="E35"/>
    </sheetView>
  </sheetViews>
  <sheetFormatPr defaultColWidth="9.33203125" defaultRowHeight="15" x14ac:dyDescent="0.3"/>
  <cols>
    <col min="1" max="3" width="9.33203125" style="19"/>
    <col min="4" max="4" width="19" style="19" customWidth="1"/>
    <col min="5" max="5" width="83.5546875" style="19" customWidth="1"/>
    <col min="6" max="6" width="9.33203125" style="20" customWidth="1"/>
    <col min="7" max="7" width="28.6640625" style="22" customWidth="1"/>
    <col min="8" max="8" width="2.5546875" style="19" customWidth="1"/>
    <col min="9" max="9" width="29.33203125" style="22" customWidth="1"/>
    <col min="10" max="10" width="9.6640625" style="19" customWidth="1"/>
    <col min="11" max="11" width="40" style="19" hidden="1" customWidth="1"/>
    <col min="12" max="13" width="13.33203125" style="19" bestFit="1" customWidth="1"/>
    <col min="14" max="14" width="11.5546875" style="19" bestFit="1" customWidth="1"/>
    <col min="15" max="16" width="9.33203125" style="19"/>
    <col min="17" max="17" width="11.44140625" style="19" bestFit="1" customWidth="1"/>
    <col min="18" max="18" width="12.6640625" style="19" bestFit="1" customWidth="1"/>
    <col min="19" max="16384" width="9.33203125" style="19"/>
  </cols>
  <sheetData>
    <row r="2" spans="5:14" x14ac:dyDescent="0.3">
      <c r="I2" s="19"/>
    </row>
    <row r="3" spans="5:14" ht="17.399999999999999" x14ac:dyDescent="0.3">
      <c r="I3" s="26" t="s">
        <v>0</v>
      </c>
    </row>
    <row r="4" spans="5:14" ht="15.6" x14ac:dyDescent="0.3">
      <c r="I4" s="27" t="s">
        <v>165</v>
      </c>
    </row>
    <row r="5" spans="5:14" ht="9.6" customHeight="1" x14ac:dyDescent="0.3">
      <c r="I5" s="27" t="s">
        <v>7</v>
      </c>
    </row>
    <row r="6" spans="5:14" ht="15.6" x14ac:dyDescent="0.3">
      <c r="I6" s="27" t="s">
        <v>1</v>
      </c>
    </row>
    <row r="7" spans="5:14" ht="4.2" customHeight="1" x14ac:dyDescent="0.3"/>
    <row r="8" spans="5:14" ht="58.95" customHeight="1" x14ac:dyDescent="0.3">
      <c r="E8" s="28"/>
      <c r="F8" s="29"/>
      <c r="G8" s="32" t="str">
        <f>PL!G8</f>
        <v>за шесть месяцев, закончившихся 30 июня 2025 года</v>
      </c>
      <c r="H8" s="83"/>
      <c r="I8" s="32" t="str">
        <f>PL!H8</f>
        <v>за шесть месяцев, закончившихся 30 июня 2024 года</v>
      </c>
    </row>
    <row r="9" spans="5:14" ht="15.6" x14ac:dyDescent="0.3">
      <c r="E9" s="28"/>
      <c r="F9" s="84" t="s">
        <v>2</v>
      </c>
      <c r="G9" s="35" t="s">
        <v>88</v>
      </c>
      <c r="H9" s="83"/>
      <c r="I9" s="35" t="s">
        <v>88</v>
      </c>
    </row>
    <row r="10" spans="5:14" ht="15.6" x14ac:dyDescent="0.3">
      <c r="E10" s="40" t="s">
        <v>89</v>
      </c>
      <c r="F10" s="41"/>
      <c r="G10" s="61"/>
      <c r="H10" s="40"/>
      <c r="I10" s="74"/>
      <c r="N10" s="85"/>
    </row>
    <row r="11" spans="5:14" ht="15.6" x14ac:dyDescent="0.3">
      <c r="E11" s="75" t="s">
        <v>90</v>
      </c>
      <c r="F11" s="29"/>
      <c r="G11" s="10"/>
      <c r="H11" s="76"/>
      <c r="I11" s="10"/>
      <c r="J11" s="86"/>
      <c r="K11" s="87"/>
      <c r="L11" s="85"/>
      <c r="M11" s="85"/>
      <c r="N11" s="85"/>
    </row>
    <row r="12" spans="5:14" ht="15.6" x14ac:dyDescent="0.25">
      <c r="E12" s="36" t="s">
        <v>91</v>
      </c>
      <c r="F12" s="29"/>
      <c r="G12" s="22">
        <v>499416066</v>
      </c>
      <c r="H12" s="76"/>
      <c r="I12" s="14">
        <v>300186278</v>
      </c>
      <c r="L12" s="85"/>
      <c r="M12" s="85"/>
      <c r="N12" s="85"/>
    </row>
    <row r="13" spans="5:14" ht="15.6" x14ac:dyDescent="0.25">
      <c r="E13" s="36" t="s">
        <v>92</v>
      </c>
      <c r="F13" s="29"/>
      <c r="G13" s="22">
        <v>568083</v>
      </c>
      <c r="H13" s="76"/>
      <c r="I13" s="14">
        <v>556153</v>
      </c>
      <c r="L13" s="85"/>
      <c r="M13" s="85"/>
      <c r="N13" s="85"/>
    </row>
    <row r="14" spans="5:14" ht="15.6" x14ac:dyDescent="0.3">
      <c r="E14" s="40" t="s">
        <v>93</v>
      </c>
      <c r="F14" s="29"/>
      <c r="G14" s="8">
        <f>SUM(G12:G13)</f>
        <v>499984149</v>
      </c>
      <c r="H14" s="76"/>
      <c r="I14" s="8">
        <f>SUM(I12:I13)</f>
        <v>300742431</v>
      </c>
      <c r="L14" s="85"/>
      <c r="M14" s="85"/>
      <c r="N14" s="85"/>
    </row>
    <row r="15" spans="5:14" ht="15.6" x14ac:dyDescent="0.3">
      <c r="E15" s="40" t="s">
        <v>7</v>
      </c>
      <c r="F15" s="41"/>
      <c r="G15" s="10"/>
      <c r="H15" s="76"/>
      <c r="I15" s="10"/>
      <c r="L15" s="85"/>
      <c r="M15" s="85"/>
      <c r="N15" s="85"/>
    </row>
    <row r="16" spans="5:14" ht="15.6" x14ac:dyDescent="0.3">
      <c r="E16" s="40" t="s">
        <v>94</v>
      </c>
      <c r="F16" s="41"/>
      <c r="G16" s="10"/>
      <c r="H16" s="76"/>
      <c r="I16" s="10"/>
      <c r="L16" s="85"/>
      <c r="M16" s="85"/>
      <c r="N16" s="85"/>
    </row>
    <row r="17" spans="5:18" x14ac:dyDescent="0.25">
      <c r="E17" s="36" t="s">
        <v>95</v>
      </c>
      <c r="F17" s="29"/>
      <c r="G17" s="22">
        <v>-415899676</v>
      </c>
      <c r="H17" s="88"/>
      <c r="I17" s="14">
        <v>-247315463</v>
      </c>
      <c r="J17" s="89"/>
      <c r="K17" s="86" t="s">
        <v>96</v>
      </c>
      <c r="L17" s="85"/>
      <c r="M17" s="85"/>
      <c r="N17" s="85"/>
    </row>
    <row r="18" spans="5:18" x14ac:dyDescent="0.25">
      <c r="E18" s="36" t="s">
        <v>97</v>
      </c>
      <c r="F18" s="29"/>
      <c r="G18" s="22">
        <v>-19355555</v>
      </c>
      <c r="H18" s="88"/>
      <c r="I18" s="14">
        <v>-12419928</v>
      </c>
      <c r="J18" s="89"/>
      <c r="K18" s="86"/>
      <c r="L18" s="85"/>
      <c r="M18" s="85"/>
      <c r="N18" s="85"/>
    </row>
    <row r="19" spans="5:18" ht="15.6" x14ac:dyDescent="0.25">
      <c r="E19" s="36" t="s">
        <v>98</v>
      </c>
      <c r="F19" s="29"/>
      <c r="G19" s="22">
        <v>-17758774</v>
      </c>
      <c r="H19" s="88"/>
      <c r="I19" s="14">
        <v>-11159596</v>
      </c>
      <c r="K19" s="87" t="s">
        <v>99</v>
      </c>
      <c r="L19" s="85"/>
      <c r="M19" s="85"/>
      <c r="N19" s="85"/>
    </row>
    <row r="20" spans="5:18" x14ac:dyDescent="0.25">
      <c r="E20" s="36" t="s">
        <v>100</v>
      </c>
      <c r="F20" s="29"/>
      <c r="G20" s="22">
        <v>-20561493</v>
      </c>
      <c r="H20" s="88"/>
      <c r="I20" s="14">
        <v>-12517064</v>
      </c>
      <c r="K20" s="19" t="s">
        <v>101</v>
      </c>
      <c r="L20" s="85"/>
      <c r="M20" s="85"/>
      <c r="N20" s="85"/>
    </row>
    <row r="21" spans="5:18" x14ac:dyDescent="0.25">
      <c r="E21" s="36" t="s">
        <v>102</v>
      </c>
      <c r="F21" s="29"/>
      <c r="G21" s="22">
        <v>-1370484</v>
      </c>
      <c r="H21" s="88"/>
      <c r="I21" s="14">
        <v>-1772446</v>
      </c>
      <c r="J21" s="89"/>
      <c r="K21" s="86" t="s">
        <v>103</v>
      </c>
      <c r="L21" s="85"/>
      <c r="M21" s="85"/>
      <c r="N21" s="85"/>
    </row>
    <row r="22" spans="5:18" ht="15.6" x14ac:dyDescent="0.3">
      <c r="E22" s="40" t="s">
        <v>104</v>
      </c>
      <c r="F22" s="41"/>
      <c r="G22" s="8">
        <f>SUM(G17:G20)+G21</f>
        <v>-474945982</v>
      </c>
      <c r="H22" s="12"/>
      <c r="I22" s="8">
        <f>SUM(I17:I20)+I21</f>
        <v>-285184497</v>
      </c>
      <c r="L22" s="85"/>
      <c r="M22" s="85"/>
      <c r="N22" s="85"/>
    </row>
    <row r="23" spans="5:18" ht="26.25" customHeight="1" x14ac:dyDescent="0.3">
      <c r="E23" s="46" t="s">
        <v>105</v>
      </c>
      <c r="F23" s="47"/>
      <c r="G23" s="90">
        <f>G22+G14</f>
        <v>25038167</v>
      </c>
      <c r="H23" s="91"/>
      <c r="I23" s="90">
        <f>I22+I14</f>
        <v>15557934</v>
      </c>
      <c r="J23" s="89"/>
      <c r="K23" s="86"/>
      <c r="L23" s="85"/>
      <c r="M23" s="85"/>
      <c r="N23" s="85"/>
    </row>
    <row r="24" spans="5:18" ht="15.6" x14ac:dyDescent="0.3">
      <c r="E24" s="40" t="s">
        <v>7</v>
      </c>
      <c r="F24" s="41"/>
      <c r="G24" s="10"/>
      <c r="H24" s="76"/>
      <c r="I24" s="10"/>
      <c r="L24" s="85"/>
      <c r="M24" s="85"/>
      <c r="N24" s="85"/>
    </row>
    <row r="25" spans="5:18" ht="13.95" customHeight="1" x14ac:dyDescent="0.3">
      <c r="E25" s="40" t="s">
        <v>106</v>
      </c>
      <c r="F25" s="41"/>
      <c r="G25" s="10"/>
      <c r="H25" s="76"/>
      <c r="I25" s="10"/>
      <c r="L25" s="85"/>
      <c r="M25" s="85"/>
      <c r="N25" s="85"/>
      <c r="Q25" s="77"/>
    </row>
    <row r="26" spans="5:18" ht="15.6" x14ac:dyDescent="0.3">
      <c r="E26" s="46" t="s">
        <v>90</v>
      </c>
      <c r="G26" s="92"/>
      <c r="H26" s="93"/>
      <c r="I26" s="92"/>
      <c r="L26" s="85"/>
      <c r="M26" s="85"/>
      <c r="N26" s="85"/>
      <c r="Q26" s="78"/>
    </row>
    <row r="27" spans="5:18" ht="30" x14ac:dyDescent="0.25">
      <c r="E27" s="36" t="s">
        <v>107</v>
      </c>
      <c r="G27" s="22">
        <v>15763</v>
      </c>
      <c r="H27" s="93"/>
      <c r="I27" s="14">
        <v>35890</v>
      </c>
      <c r="K27" s="19" t="s">
        <v>108</v>
      </c>
      <c r="L27" s="85"/>
      <c r="M27" s="85"/>
      <c r="N27" s="85"/>
      <c r="Q27" s="78"/>
    </row>
    <row r="28" spans="5:18" ht="15.6" x14ac:dyDescent="0.25">
      <c r="E28" s="36" t="s">
        <v>109</v>
      </c>
      <c r="G28" s="22">
        <v>17368421</v>
      </c>
      <c r="H28" s="93"/>
      <c r="I28" s="14">
        <v>0</v>
      </c>
      <c r="K28" s="19" t="s">
        <v>110</v>
      </c>
      <c r="L28" s="85"/>
      <c r="M28" s="85"/>
      <c r="N28" s="85"/>
      <c r="Q28" s="78"/>
    </row>
    <row r="29" spans="5:18" ht="15.6" x14ac:dyDescent="0.25">
      <c r="E29" s="36" t="s">
        <v>111</v>
      </c>
      <c r="F29" s="29"/>
      <c r="G29" s="22">
        <v>0</v>
      </c>
      <c r="H29" s="88"/>
      <c r="I29" s="14">
        <v>11797992</v>
      </c>
      <c r="K29" s="19" t="s">
        <v>112</v>
      </c>
      <c r="L29" s="85"/>
      <c r="M29" s="85"/>
      <c r="N29" s="85"/>
      <c r="Q29" s="77"/>
    </row>
    <row r="30" spans="5:18" ht="30" x14ac:dyDescent="0.25">
      <c r="E30" s="36" t="s">
        <v>113</v>
      </c>
      <c r="F30" s="29"/>
      <c r="G30" s="22">
        <v>21080631</v>
      </c>
      <c r="H30" s="88"/>
      <c r="I30" s="14">
        <v>6936017</v>
      </c>
      <c r="K30" s="19" t="s">
        <v>114</v>
      </c>
      <c r="L30" s="85"/>
      <c r="M30" s="85"/>
      <c r="N30" s="85"/>
      <c r="Q30" s="77"/>
    </row>
    <row r="31" spans="5:18" ht="15.6" x14ac:dyDescent="0.25">
      <c r="E31" s="36" t="s">
        <v>115</v>
      </c>
      <c r="F31" s="79"/>
      <c r="G31" s="138">
        <v>8605577</v>
      </c>
      <c r="H31" s="94"/>
      <c r="I31" s="141">
        <v>4312513</v>
      </c>
      <c r="K31" s="87"/>
      <c r="L31" s="85"/>
      <c r="M31" s="85"/>
      <c r="N31" s="85"/>
      <c r="Q31" s="77"/>
      <c r="R31" s="89"/>
    </row>
    <row r="32" spans="5:18" ht="15.6" x14ac:dyDescent="0.3">
      <c r="E32" s="80" t="s">
        <v>93</v>
      </c>
      <c r="F32" s="81"/>
      <c r="G32" s="8">
        <f>SUM(G27:G31)</f>
        <v>47070392</v>
      </c>
      <c r="H32" s="76"/>
      <c r="I32" s="8">
        <f>SUM(I27:I31)</f>
        <v>23082412</v>
      </c>
      <c r="K32" s="19" t="s">
        <v>116</v>
      </c>
      <c r="L32" s="85"/>
      <c r="M32" s="85"/>
      <c r="N32" s="85"/>
      <c r="Q32" s="77"/>
    </row>
    <row r="33" spans="5:18" ht="15.6" x14ac:dyDescent="0.3">
      <c r="E33" s="36"/>
      <c r="F33" s="41"/>
      <c r="G33" s="10"/>
      <c r="H33" s="76"/>
      <c r="I33" s="10"/>
      <c r="L33" s="85"/>
      <c r="M33" s="85"/>
      <c r="N33" s="85"/>
      <c r="Q33" s="77"/>
    </row>
    <row r="34" spans="5:18" ht="15.6" x14ac:dyDescent="0.3">
      <c r="E34" s="40" t="s">
        <v>94</v>
      </c>
      <c r="F34" s="41"/>
      <c r="G34" s="10"/>
      <c r="H34" s="76"/>
      <c r="I34" s="10"/>
      <c r="L34" s="85"/>
      <c r="M34" s="85"/>
      <c r="N34" s="85"/>
      <c r="Q34" s="77"/>
    </row>
    <row r="35" spans="5:18" ht="30" x14ac:dyDescent="0.3">
      <c r="E35" s="36" t="s">
        <v>117</v>
      </c>
      <c r="F35" s="81"/>
      <c r="G35" s="22">
        <v>-1199096</v>
      </c>
      <c r="H35" s="76"/>
      <c r="I35" s="22">
        <v>-605805</v>
      </c>
      <c r="L35" s="85"/>
      <c r="M35" s="85"/>
      <c r="N35" s="85"/>
      <c r="Q35" s="77"/>
    </row>
    <row r="36" spans="5:18" ht="15.6" x14ac:dyDescent="0.3">
      <c r="E36" s="36" t="s">
        <v>118</v>
      </c>
      <c r="F36" s="81"/>
      <c r="G36" s="22">
        <v>-29706840</v>
      </c>
      <c r="H36" s="76"/>
      <c r="I36" s="22">
        <v>-6129517</v>
      </c>
      <c r="L36" s="85"/>
      <c r="M36" s="85"/>
      <c r="N36" s="85"/>
      <c r="Q36" s="77"/>
    </row>
    <row r="37" spans="5:18" s="28" customFormat="1" ht="15.6" x14ac:dyDescent="0.3">
      <c r="E37" s="36" t="s">
        <v>119</v>
      </c>
      <c r="F37" s="41"/>
      <c r="G37" s="22">
        <v>-125799</v>
      </c>
      <c r="H37" s="95"/>
      <c r="I37" s="142">
        <v>-2315789</v>
      </c>
      <c r="L37" s="96"/>
      <c r="M37" s="96"/>
      <c r="N37" s="96"/>
      <c r="Q37" s="77"/>
    </row>
    <row r="38" spans="5:18" ht="15.6" x14ac:dyDescent="0.3">
      <c r="E38" s="36" t="s">
        <v>120</v>
      </c>
      <c r="F38" s="41"/>
      <c r="G38" s="22">
        <v>-10877460</v>
      </c>
      <c r="H38" s="76"/>
      <c r="I38" s="142">
        <v>0</v>
      </c>
      <c r="L38" s="85"/>
      <c r="M38" s="85"/>
      <c r="N38" s="85"/>
      <c r="Q38" s="77"/>
    </row>
    <row r="39" spans="5:18" ht="15.6" x14ac:dyDescent="0.3">
      <c r="E39" s="36" t="s">
        <v>121</v>
      </c>
      <c r="F39" s="41"/>
      <c r="G39" s="142">
        <v>0</v>
      </c>
      <c r="H39" s="76"/>
      <c r="I39" s="22">
        <v>-15532994</v>
      </c>
      <c r="L39" s="85"/>
      <c r="M39" s="85"/>
      <c r="N39" s="85"/>
      <c r="Q39" s="77"/>
    </row>
    <row r="40" spans="5:18" ht="15.6" x14ac:dyDescent="0.3">
      <c r="E40" s="36" t="s">
        <v>122</v>
      </c>
      <c r="F40" s="29"/>
      <c r="G40" s="142">
        <v>-439881</v>
      </c>
      <c r="H40" s="88"/>
      <c r="I40" s="22">
        <v>0</v>
      </c>
      <c r="K40" s="19" t="s">
        <v>123</v>
      </c>
      <c r="L40" s="85"/>
      <c r="M40" s="97"/>
      <c r="N40" s="85"/>
      <c r="Q40" s="77"/>
      <c r="R40" s="89"/>
    </row>
    <row r="41" spans="5:18" ht="26.25" customHeight="1" x14ac:dyDescent="0.3">
      <c r="E41" s="40" t="s">
        <v>104</v>
      </c>
      <c r="F41" s="29"/>
      <c r="G41" s="8">
        <f>SUM(G35:G40)</f>
        <v>-42349076</v>
      </c>
      <c r="H41" s="88"/>
      <c r="I41" s="8">
        <f>SUM(I35:I40)</f>
        <v>-24584105</v>
      </c>
      <c r="K41" s="19" t="s">
        <v>124</v>
      </c>
      <c r="L41" s="85"/>
      <c r="M41" s="97"/>
      <c r="N41" s="85"/>
      <c r="Q41" s="77"/>
    </row>
    <row r="42" spans="5:18" ht="27.75" customHeight="1" x14ac:dyDescent="0.3">
      <c r="E42" s="40" t="s">
        <v>125</v>
      </c>
      <c r="F42" s="41"/>
      <c r="G42" s="7">
        <f>G41+G32</f>
        <v>4721316</v>
      </c>
      <c r="H42" s="95"/>
      <c r="I42" s="7">
        <f>I41+I32</f>
        <v>-1501693</v>
      </c>
      <c r="K42" s="89" t="s">
        <v>126</v>
      </c>
      <c r="L42" s="85"/>
      <c r="M42" s="97"/>
      <c r="Q42" s="77"/>
    </row>
    <row r="43" spans="5:18" ht="17.25" customHeight="1" x14ac:dyDescent="0.3">
      <c r="E43" s="40"/>
      <c r="F43" s="41"/>
      <c r="G43" s="13"/>
      <c r="H43" s="95"/>
      <c r="I43" s="13"/>
      <c r="K43" s="89"/>
      <c r="L43" s="89"/>
      <c r="M43" s="97"/>
      <c r="Q43" s="77"/>
    </row>
    <row r="44" spans="5:18" ht="17.25" customHeight="1" x14ac:dyDescent="0.3">
      <c r="E44" s="40" t="s">
        <v>127</v>
      </c>
      <c r="F44" s="41"/>
      <c r="G44" s="13"/>
      <c r="H44" s="95"/>
      <c r="I44" s="13"/>
      <c r="K44" s="89"/>
      <c r="L44" s="89"/>
      <c r="M44" s="97"/>
      <c r="Q44" s="77"/>
    </row>
    <row r="45" spans="5:18" ht="17.25" customHeight="1" x14ac:dyDescent="0.3">
      <c r="E45" s="40" t="s">
        <v>90</v>
      </c>
      <c r="F45" s="41"/>
      <c r="G45" s="16"/>
      <c r="H45" s="95"/>
      <c r="I45" s="16"/>
      <c r="K45" s="89"/>
      <c r="L45" s="89"/>
      <c r="M45" s="97"/>
      <c r="Q45" s="77"/>
    </row>
    <row r="46" spans="5:18" s="28" customFormat="1" ht="15.6" x14ac:dyDescent="0.3">
      <c r="E46" s="36" t="s">
        <v>128</v>
      </c>
      <c r="F46" s="41"/>
      <c r="G46" s="22">
        <v>664129</v>
      </c>
      <c r="H46" s="95"/>
      <c r="I46" s="22">
        <v>5857969</v>
      </c>
      <c r="L46" s="96"/>
      <c r="M46" s="96"/>
      <c r="N46" s="96"/>
      <c r="Q46" s="77"/>
    </row>
    <row r="47" spans="5:18" s="28" customFormat="1" ht="15.6" x14ac:dyDescent="0.3">
      <c r="E47" s="36" t="s">
        <v>129</v>
      </c>
      <c r="F47" s="41"/>
      <c r="G47" s="22">
        <v>2420363</v>
      </c>
      <c r="H47" s="95"/>
      <c r="I47" s="22">
        <v>15531909</v>
      </c>
      <c r="L47" s="96"/>
      <c r="M47" s="96"/>
      <c r="N47" s="96"/>
      <c r="Q47" s="77"/>
    </row>
    <row r="48" spans="5:18" s="28" customFormat="1" ht="15.6" x14ac:dyDescent="0.3">
      <c r="E48" s="36" t="s">
        <v>130</v>
      </c>
      <c r="F48" s="41"/>
      <c r="G48" s="22">
        <v>29895316</v>
      </c>
      <c r="H48" s="95"/>
      <c r="I48" s="22">
        <v>6952469</v>
      </c>
      <c r="L48" s="96"/>
      <c r="M48" s="96"/>
      <c r="N48" s="96"/>
      <c r="Q48" s="77"/>
    </row>
    <row r="49" spans="1:17" s="28" customFormat="1" ht="15.6" x14ac:dyDescent="0.3">
      <c r="E49" s="36" t="s">
        <v>162</v>
      </c>
      <c r="F49" s="41"/>
      <c r="G49" s="142">
        <v>5066</v>
      </c>
      <c r="H49" s="95"/>
      <c r="I49" s="22">
        <v>0</v>
      </c>
      <c r="L49" s="96"/>
      <c r="M49" s="96"/>
      <c r="N49" s="96"/>
      <c r="Q49" s="77"/>
    </row>
    <row r="50" spans="1:17" ht="17.25" customHeight="1" x14ac:dyDescent="0.3">
      <c r="E50" s="40" t="s">
        <v>93</v>
      </c>
      <c r="F50" s="41"/>
      <c r="G50" s="98">
        <f>SUM(G46:G49)</f>
        <v>32984874</v>
      </c>
      <c r="H50" s="95"/>
      <c r="I50" s="98">
        <f>SUM(I46:I49)</f>
        <v>28342347</v>
      </c>
      <c r="K50" s="89"/>
      <c r="L50" s="89"/>
      <c r="M50" s="97"/>
      <c r="Q50" s="77"/>
    </row>
    <row r="51" spans="1:17" ht="17.25" customHeight="1" x14ac:dyDescent="0.3">
      <c r="E51" s="36"/>
      <c r="F51" s="41"/>
      <c r="G51" s="16"/>
      <c r="H51" s="95"/>
      <c r="I51" s="16"/>
      <c r="K51" s="89"/>
      <c r="L51" s="89"/>
      <c r="M51" s="97"/>
      <c r="Q51" s="77"/>
    </row>
    <row r="52" spans="1:17" ht="17.25" customHeight="1" x14ac:dyDescent="0.3">
      <c r="E52" s="40" t="s">
        <v>94</v>
      </c>
      <c r="F52" s="41"/>
      <c r="G52" s="16"/>
      <c r="H52" s="95"/>
      <c r="I52" s="16"/>
      <c r="K52" s="89"/>
      <c r="L52" s="89"/>
      <c r="M52" s="97"/>
      <c r="Q52" s="77"/>
    </row>
    <row r="53" spans="1:17" s="28" customFormat="1" ht="15.6" x14ac:dyDescent="0.3">
      <c r="A53" s="19"/>
      <c r="B53" s="19"/>
      <c r="E53" s="36" t="s">
        <v>131</v>
      </c>
      <c r="F53" s="41"/>
      <c r="G53" s="142">
        <v>-19684279</v>
      </c>
      <c r="H53" s="95"/>
      <c r="I53" s="22">
        <v>-1752466</v>
      </c>
      <c r="L53" s="96"/>
      <c r="M53" s="96"/>
      <c r="N53" s="96"/>
      <c r="Q53" s="77"/>
    </row>
    <row r="54" spans="1:17" s="28" customFormat="1" ht="15.6" x14ac:dyDescent="0.3">
      <c r="A54" s="19"/>
      <c r="B54" s="19"/>
      <c r="E54" s="36" t="s">
        <v>132</v>
      </c>
      <c r="F54" s="41"/>
      <c r="G54" s="142">
        <v>-925055</v>
      </c>
      <c r="H54" s="95"/>
      <c r="I54" s="22">
        <v>-883825</v>
      </c>
      <c r="L54" s="96"/>
      <c r="M54" s="96"/>
      <c r="N54" s="96"/>
      <c r="Q54" s="77"/>
    </row>
    <row r="55" spans="1:17" s="28" customFormat="1" ht="15.6" x14ac:dyDescent="0.3">
      <c r="A55" s="19"/>
      <c r="B55" s="19"/>
      <c r="E55" s="36" t="s">
        <v>163</v>
      </c>
      <c r="F55" s="41"/>
      <c r="G55" s="142" t="s">
        <v>24</v>
      </c>
      <c r="H55" s="95"/>
      <c r="I55" s="22">
        <v>-1116400</v>
      </c>
      <c r="L55" s="96"/>
      <c r="M55" s="96"/>
      <c r="N55" s="96"/>
      <c r="Q55" s="77"/>
    </row>
    <row r="56" spans="1:17" s="28" customFormat="1" ht="15.6" x14ac:dyDescent="0.3">
      <c r="A56" s="19"/>
      <c r="B56" s="19"/>
      <c r="E56" s="36" t="s">
        <v>133</v>
      </c>
      <c r="F56" s="41"/>
      <c r="G56" s="142">
        <v>-13716072</v>
      </c>
      <c r="H56" s="95"/>
      <c r="I56" s="22">
        <v>-155875</v>
      </c>
      <c r="L56" s="96"/>
      <c r="M56" s="96"/>
      <c r="N56" s="96"/>
      <c r="Q56" s="77"/>
    </row>
    <row r="57" spans="1:17" s="28" customFormat="1" ht="15.6" x14ac:dyDescent="0.3">
      <c r="A57" s="19"/>
      <c r="B57" s="19"/>
      <c r="E57" s="36" t="s">
        <v>134</v>
      </c>
      <c r="F57" s="41"/>
      <c r="G57" s="142">
        <v>-3260930</v>
      </c>
      <c r="H57" s="95"/>
      <c r="I57" s="22">
        <v>0</v>
      </c>
      <c r="L57" s="96"/>
      <c r="M57" s="96"/>
      <c r="N57" s="96"/>
      <c r="Q57" s="77"/>
    </row>
    <row r="58" spans="1:17" s="28" customFormat="1" ht="15.6" x14ac:dyDescent="0.3">
      <c r="A58" s="19"/>
      <c r="B58" s="19"/>
      <c r="E58" s="36" t="s">
        <v>135</v>
      </c>
      <c r="F58" s="41"/>
      <c r="G58" s="142">
        <v>-286753</v>
      </c>
      <c r="H58" s="95"/>
      <c r="I58" s="22">
        <v>-5275243</v>
      </c>
      <c r="L58" s="96"/>
      <c r="M58" s="96"/>
      <c r="N58" s="96"/>
      <c r="Q58" s="77"/>
    </row>
    <row r="59" spans="1:17" s="28" customFormat="1" ht="15.6" x14ac:dyDescent="0.3">
      <c r="A59" s="19"/>
      <c r="B59" s="19"/>
      <c r="E59" s="36" t="s">
        <v>136</v>
      </c>
      <c r="F59" s="41"/>
      <c r="G59" s="142">
        <v>-2007928</v>
      </c>
      <c r="H59" s="95"/>
      <c r="I59" s="22">
        <v>0</v>
      </c>
      <c r="L59" s="96"/>
      <c r="M59" s="96"/>
      <c r="N59" s="96"/>
      <c r="Q59" s="77"/>
    </row>
    <row r="60" spans="1:17" s="28" customFormat="1" ht="15.6" x14ac:dyDescent="0.3">
      <c r="A60" s="19"/>
      <c r="B60" s="19"/>
      <c r="E60" s="36" t="s">
        <v>137</v>
      </c>
      <c r="F60" s="41"/>
      <c r="G60" s="142">
        <v>-9658538</v>
      </c>
      <c r="H60" s="95"/>
      <c r="I60" s="22">
        <v>-14592093</v>
      </c>
      <c r="L60" s="96"/>
      <c r="M60" s="96"/>
      <c r="N60" s="96"/>
      <c r="Q60" s="77"/>
    </row>
    <row r="61" spans="1:17" ht="17.25" customHeight="1" x14ac:dyDescent="0.3">
      <c r="E61" s="40" t="s">
        <v>104</v>
      </c>
      <c r="F61" s="41"/>
      <c r="G61" s="8">
        <f>SUM(G53:G60)</f>
        <v>-49539555</v>
      </c>
      <c r="H61" s="95"/>
      <c r="I61" s="8">
        <f>SUM(I53:I60)</f>
        <v>-23775902</v>
      </c>
      <c r="K61" s="89"/>
      <c r="L61" s="89"/>
      <c r="M61" s="97"/>
      <c r="Q61" s="77"/>
    </row>
    <row r="62" spans="1:17" ht="31.2" x14ac:dyDescent="0.3">
      <c r="E62" s="40" t="s">
        <v>138</v>
      </c>
      <c r="F62" s="41"/>
      <c r="G62" s="8">
        <f>G61+G50</f>
        <v>-16554681</v>
      </c>
      <c r="H62" s="95"/>
      <c r="I62" s="8">
        <f>I61+I50</f>
        <v>4566445</v>
      </c>
      <c r="K62" s="89"/>
      <c r="L62" s="89"/>
      <c r="M62" s="97"/>
      <c r="Q62" s="77"/>
    </row>
    <row r="63" spans="1:17" ht="17.25" customHeight="1" x14ac:dyDescent="0.3">
      <c r="E63" s="40"/>
      <c r="F63" s="41"/>
      <c r="G63" s="13"/>
      <c r="H63" s="95"/>
      <c r="I63" s="13"/>
      <c r="K63" s="89"/>
      <c r="L63" s="89"/>
      <c r="M63" s="97"/>
      <c r="Q63" s="77"/>
    </row>
    <row r="64" spans="1:17" ht="17.25" customHeight="1" x14ac:dyDescent="0.3">
      <c r="E64" s="40" t="s">
        <v>139</v>
      </c>
      <c r="F64" s="41"/>
      <c r="G64" s="13">
        <v>13204802</v>
      </c>
      <c r="H64" s="95"/>
      <c r="I64" s="13">
        <v>18622686</v>
      </c>
      <c r="K64" s="89"/>
      <c r="L64" s="89"/>
      <c r="M64" s="97"/>
      <c r="Q64" s="77"/>
    </row>
    <row r="65" spans="5:17" ht="17.25" customHeight="1" x14ac:dyDescent="0.3">
      <c r="E65" s="36" t="s">
        <v>140</v>
      </c>
      <c r="F65" s="41"/>
      <c r="G65" s="16">
        <v>292734519</v>
      </c>
      <c r="H65" s="95"/>
      <c r="I65" s="16">
        <v>106440156</v>
      </c>
      <c r="K65" s="89"/>
      <c r="L65" s="89"/>
      <c r="M65" s="97"/>
      <c r="Q65" s="77"/>
    </row>
    <row r="66" spans="5:17" ht="17.25" customHeight="1" x14ac:dyDescent="0.3">
      <c r="E66" s="36" t="s">
        <v>141</v>
      </c>
      <c r="F66" s="41"/>
      <c r="G66" s="16">
        <v>741499</v>
      </c>
      <c r="H66" s="95"/>
      <c r="I66" s="16">
        <v>79088</v>
      </c>
      <c r="K66" s="89"/>
      <c r="L66" s="89"/>
      <c r="M66" s="97"/>
      <c r="Q66" s="77"/>
    </row>
    <row r="67" spans="5:17" ht="17.25" customHeight="1" x14ac:dyDescent="0.3">
      <c r="E67" s="36" t="s">
        <v>142</v>
      </c>
      <c r="F67" s="41"/>
      <c r="G67" s="16">
        <v>22157</v>
      </c>
      <c r="H67" s="95"/>
      <c r="I67" s="16">
        <v>1</v>
      </c>
      <c r="K67" s="89"/>
      <c r="L67" s="89"/>
      <c r="M67" s="97"/>
      <c r="Q67" s="77"/>
    </row>
    <row r="68" spans="5:17" ht="17.25" customHeight="1" thickBot="1" x14ac:dyDescent="0.35">
      <c r="E68" s="40" t="s">
        <v>143</v>
      </c>
      <c r="F68" s="41"/>
      <c r="G68" s="99">
        <f>SUM(G64:G67)</f>
        <v>306702977</v>
      </c>
      <c r="H68" s="95"/>
      <c r="I68" s="99">
        <f>SUM(I64:I67)</f>
        <v>125141931</v>
      </c>
      <c r="K68" s="89"/>
      <c r="L68" s="89"/>
      <c r="M68" s="97"/>
      <c r="Q68" s="77"/>
    </row>
    <row r="69" spans="5:17" ht="17.25" customHeight="1" thickTop="1" x14ac:dyDescent="0.3">
      <c r="E69" s="40"/>
      <c r="F69" s="41"/>
      <c r="G69" s="13"/>
      <c r="H69" s="95"/>
      <c r="I69" s="13"/>
      <c r="K69" s="89"/>
      <c r="L69" s="89"/>
      <c r="M69" s="97"/>
      <c r="Q69" s="77"/>
    </row>
    <row r="70" spans="5:17" ht="17.25" customHeight="1" x14ac:dyDescent="0.3">
      <c r="E70" s="40"/>
      <c r="F70" s="41"/>
      <c r="G70" s="13"/>
      <c r="H70" s="95"/>
      <c r="I70" s="13"/>
      <c r="K70" s="89"/>
      <c r="L70" s="89"/>
      <c r="M70" s="97"/>
      <c r="Q70" s="77"/>
    </row>
    <row r="71" spans="5:17" ht="17.25" customHeight="1" x14ac:dyDescent="0.3">
      <c r="E71" s="40"/>
      <c r="F71" s="41"/>
      <c r="G71" s="13"/>
      <c r="H71" s="95"/>
      <c r="I71" s="13"/>
      <c r="K71" s="89"/>
      <c r="L71" s="89"/>
      <c r="M71" s="97"/>
      <c r="Q71" s="77"/>
    </row>
    <row r="72" spans="5:17" ht="14.25" customHeight="1" x14ac:dyDescent="0.3">
      <c r="E72" s="48" t="s">
        <v>27</v>
      </c>
      <c r="F72" s="29"/>
      <c r="G72" s="19" t="s">
        <v>28</v>
      </c>
      <c r="H72" s="16"/>
      <c r="I72" s="13"/>
      <c r="K72" s="89" t="s">
        <v>144</v>
      </c>
      <c r="L72" s="85"/>
      <c r="M72" s="97"/>
      <c r="Q72" s="77"/>
    </row>
    <row r="73" spans="5:17" ht="14.25" customHeight="1" x14ac:dyDescent="0.3">
      <c r="E73" s="36"/>
      <c r="F73" s="29"/>
      <c r="G73" s="48" t="s">
        <v>29</v>
      </c>
      <c r="H73" s="16"/>
      <c r="I73" s="13"/>
      <c r="K73" s="89"/>
      <c r="L73" s="85"/>
      <c r="M73" s="97"/>
      <c r="Q73" s="77"/>
    </row>
    <row r="74" spans="5:17" ht="14.25" customHeight="1" x14ac:dyDescent="0.3">
      <c r="E74" s="18"/>
      <c r="F74" s="29"/>
      <c r="G74" s="18"/>
      <c r="H74" s="16"/>
      <c r="I74" s="13"/>
      <c r="K74" s="89"/>
      <c r="L74" s="85"/>
      <c r="M74" s="97"/>
      <c r="Q74" s="77"/>
    </row>
    <row r="75" spans="5:17" ht="14.25" customHeight="1" x14ac:dyDescent="0.3">
      <c r="E75" s="48" t="s">
        <v>30</v>
      </c>
      <c r="F75" s="29"/>
      <c r="G75" s="19" t="s">
        <v>28</v>
      </c>
      <c r="H75" s="16"/>
      <c r="I75" s="13"/>
      <c r="K75" s="89"/>
      <c r="L75" s="85"/>
      <c r="M75" s="97"/>
      <c r="Q75" s="77"/>
    </row>
    <row r="76" spans="5:17" ht="14.25" customHeight="1" x14ac:dyDescent="0.3">
      <c r="E76" s="18"/>
      <c r="F76" s="29"/>
      <c r="G76" s="48" t="s">
        <v>167</v>
      </c>
      <c r="H76" s="16"/>
      <c r="I76" s="13"/>
      <c r="K76" s="89"/>
      <c r="L76" s="85"/>
      <c r="M76" s="97"/>
      <c r="Q76" s="77"/>
    </row>
    <row r="77" spans="5:17" ht="14.25" customHeight="1" x14ac:dyDescent="0.3">
      <c r="E77" s="48"/>
      <c r="F77" s="29"/>
      <c r="G77" s="15"/>
      <c r="H77" s="16"/>
      <c r="I77" s="13"/>
      <c r="K77" s="89"/>
      <c r="L77" s="85"/>
      <c r="M77" s="97"/>
      <c r="Q77" s="77"/>
    </row>
    <row r="78" spans="5:17" ht="14.25" customHeight="1" x14ac:dyDescent="0.3">
      <c r="E78" s="49" t="s">
        <v>31</v>
      </c>
      <c r="F78" s="29"/>
      <c r="G78" s="19" t="s">
        <v>28</v>
      </c>
      <c r="H78" s="16"/>
      <c r="I78" s="13"/>
      <c r="K78" s="89"/>
      <c r="L78" s="85"/>
      <c r="M78" s="97"/>
      <c r="Q78" s="77"/>
    </row>
    <row r="79" spans="5:17" ht="14.25" customHeight="1" x14ac:dyDescent="0.3">
      <c r="E79" s="36"/>
      <c r="F79" s="29"/>
      <c r="G79" s="49" t="s">
        <v>33</v>
      </c>
      <c r="H79" s="13"/>
      <c r="I79" s="13"/>
      <c r="K79" s="89"/>
      <c r="L79" s="85"/>
      <c r="M79" s="97"/>
      <c r="Q79" s="77"/>
    </row>
    <row r="80" spans="5:17" ht="16.5" customHeight="1" x14ac:dyDescent="0.3">
      <c r="E80" s="51"/>
      <c r="F80" s="52"/>
      <c r="H80" s="48"/>
      <c r="I80" s="100"/>
    </row>
    <row r="81" spans="5:10" ht="16.5" customHeight="1" x14ac:dyDescent="0.3">
      <c r="E81" s="51"/>
      <c r="F81" s="52"/>
      <c r="H81" s="101"/>
      <c r="J81" s="102" t="s">
        <v>145</v>
      </c>
    </row>
    <row r="84" spans="5:10" x14ac:dyDescent="0.3">
      <c r="G84" s="22">
        <f>G68-BS!G33</f>
        <v>0</v>
      </c>
    </row>
  </sheetData>
  <pageMargins left="0.70866141732283472" right="0.70866141732283472" top="0.74803149606299213" bottom="0.35433070866141736" header="0.31496062992125984" footer="0.31496062992125984"/>
  <pageSetup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E5:K49"/>
  <sheetViews>
    <sheetView tabSelected="1" view="pageBreakPreview" topLeftCell="A6" zoomScale="85" zoomScaleNormal="80" zoomScaleSheetLayoutView="85" workbookViewId="0">
      <selection activeCell="E43" sqref="E43"/>
    </sheetView>
  </sheetViews>
  <sheetFormatPr defaultColWidth="9.33203125" defaultRowHeight="15" x14ac:dyDescent="0.25"/>
  <cols>
    <col min="1" max="3" width="9.33203125" style="1"/>
    <col min="4" max="4" width="4.6640625" style="1" customWidth="1"/>
    <col min="5" max="5" width="68.6640625" style="1" bestFit="1" customWidth="1"/>
    <col min="6" max="6" width="16.5546875" style="1" customWidth="1"/>
    <col min="7" max="7" width="27.109375" style="1" bestFit="1" customWidth="1"/>
    <col min="8" max="8" width="19.6640625" style="1" customWidth="1"/>
    <col min="9" max="9" width="15.44140625" style="1" customWidth="1"/>
    <col min="10" max="10" width="12.33203125" style="1" customWidth="1"/>
    <col min="11" max="11" width="10" style="1" customWidth="1"/>
    <col min="12" max="16384" width="9.33203125" style="1"/>
  </cols>
  <sheetData>
    <row r="5" spans="5:10" ht="20.399999999999999" x14ac:dyDescent="0.35">
      <c r="J5" s="129" t="s">
        <v>0</v>
      </c>
    </row>
    <row r="6" spans="5:10" ht="15.6" x14ac:dyDescent="0.3">
      <c r="J6" s="103" t="s">
        <v>164</v>
      </c>
    </row>
    <row r="7" spans="5:10" s="130" customFormat="1" ht="11.4" x14ac:dyDescent="0.2">
      <c r="J7" s="131"/>
    </row>
    <row r="8" spans="5:10" ht="15.6" x14ac:dyDescent="0.3">
      <c r="J8" s="103" t="s">
        <v>1</v>
      </c>
    </row>
    <row r="12" spans="5:10" ht="13.2" customHeight="1" x14ac:dyDescent="0.3">
      <c r="E12" s="46"/>
      <c r="F12" s="160"/>
      <c r="G12" s="160"/>
      <c r="H12" s="160"/>
      <c r="I12" s="160"/>
      <c r="J12" s="104"/>
    </row>
    <row r="13" spans="5:10" ht="48" customHeight="1" x14ac:dyDescent="0.3">
      <c r="E13" s="46"/>
      <c r="F13" s="105" t="s">
        <v>84</v>
      </c>
      <c r="G13" s="105" t="s">
        <v>146</v>
      </c>
      <c r="H13" s="105" t="s">
        <v>147</v>
      </c>
      <c r="I13" s="105" t="s">
        <v>148</v>
      </c>
      <c r="J13" s="106"/>
    </row>
    <row r="14" spans="5:10" ht="14.25" customHeight="1" x14ac:dyDescent="0.3">
      <c r="E14" s="46"/>
      <c r="F14" s="107"/>
      <c r="G14" s="107"/>
      <c r="H14" s="107"/>
      <c r="I14" s="107"/>
      <c r="J14" s="107"/>
    </row>
    <row r="15" spans="5:10" ht="15.6" x14ac:dyDescent="0.3">
      <c r="E15" s="46" t="s">
        <v>149</v>
      </c>
      <c r="F15" s="108">
        <v>269</v>
      </c>
      <c r="G15" s="144">
        <v>0</v>
      </c>
      <c r="H15" s="108">
        <v>104976395</v>
      </c>
      <c r="I15" s="110">
        <f>H15+F15</f>
        <v>104976664</v>
      </c>
      <c r="J15" s="111"/>
    </row>
    <row r="16" spans="5:10" ht="15.6" x14ac:dyDescent="0.3">
      <c r="E16" s="42"/>
      <c r="F16" s="113"/>
      <c r="G16" s="113"/>
      <c r="H16" s="113"/>
      <c r="I16" s="112"/>
      <c r="J16" s="114"/>
    </row>
    <row r="17" spans="5:10" ht="15.6" x14ac:dyDescent="0.3">
      <c r="E17" s="46" t="s">
        <v>150</v>
      </c>
      <c r="F17" s="115"/>
      <c r="G17" s="115"/>
      <c r="H17" s="115"/>
      <c r="I17" s="112"/>
      <c r="J17" s="116"/>
    </row>
    <row r="18" spans="5:10" ht="15.6" x14ac:dyDescent="0.3">
      <c r="E18" s="42" t="s">
        <v>151</v>
      </c>
      <c r="F18" s="117">
        <v>0</v>
      </c>
      <c r="G18" s="118">
        <v>0</v>
      </c>
      <c r="H18" s="117">
        <v>-15285000</v>
      </c>
      <c r="I18" s="119">
        <f>H18</f>
        <v>-15285000</v>
      </c>
      <c r="J18" s="116"/>
    </row>
    <row r="19" spans="5:10" ht="15.6" x14ac:dyDescent="0.3">
      <c r="E19" s="46" t="s">
        <v>152</v>
      </c>
      <c r="F19" s="120">
        <v>0</v>
      </c>
      <c r="G19" s="120">
        <v>0</v>
      </c>
      <c r="H19" s="120">
        <f>H18</f>
        <v>-15285000</v>
      </c>
      <c r="I19" s="121">
        <f>H19</f>
        <v>-15285000</v>
      </c>
      <c r="J19" s="111"/>
    </row>
    <row r="20" spans="5:10" ht="15.6" x14ac:dyDescent="0.3">
      <c r="E20" s="42" t="s">
        <v>21</v>
      </c>
      <c r="F20" s="122">
        <v>0</v>
      </c>
      <c r="G20" s="123">
        <v>0</v>
      </c>
      <c r="H20" s="122">
        <v>33638491</v>
      </c>
      <c r="I20" s="124">
        <f>H20</f>
        <v>33638491</v>
      </c>
      <c r="J20" s="111"/>
    </row>
    <row r="21" spans="5:10" ht="16.2" thickBot="1" x14ac:dyDescent="0.35">
      <c r="E21" s="46" t="s">
        <v>153</v>
      </c>
      <c r="F21" s="125">
        <f>SUM(F19:F19)+SUM(F15)</f>
        <v>269</v>
      </c>
      <c r="G21" s="125">
        <v>0</v>
      </c>
      <c r="H21" s="125">
        <v>123329886</v>
      </c>
      <c r="I21" s="126">
        <f>SUM(I19:I19)+SUM(I15)+I20</f>
        <v>123330155</v>
      </c>
      <c r="J21" s="111"/>
    </row>
    <row r="22" spans="5:10" ht="15.6" thickTop="1" x14ac:dyDescent="0.25">
      <c r="F22" s="127"/>
      <c r="G22" s="127"/>
      <c r="H22" s="127"/>
      <c r="I22" s="128"/>
      <c r="J22" s="82"/>
    </row>
    <row r="23" spans="5:10" x14ac:dyDescent="0.25">
      <c r="F23" s="127"/>
      <c r="G23" s="127"/>
      <c r="H23" s="127"/>
      <c r="I23" s="128"/>
      <c r="J23" s="82"/>
    </row>
    <row r="24" spans="5:10" x14ac:dyDescent="0.25">
      <c r="F24" s="127"/>
      <c r="G24" s="127"/>
      <c r="H24" s="127"/>
      <c r="I24" s="128"/>
      <c r="J24" s="82"/>
    </row>
    <row r="26" spans="5:10" ht="13.2" customHeight="1" x14ac:dyDescent="0.3">
      <c r="E26" s="46"/>
      <c r="F26" s="160"/>
      <c r="G26" s="160"/>
      <c r="H26" s="160"/>
      <c r="I26" s="160"/>
      <c r="J26" s="104"/>
    </row>
    <row r="27" spans="5:10" ht="48" customHeight="1" x14ac:dyDescent="0.3">
      <c r="E27" s="46"/>
      <c r="F27" s="105" t="s">
        <v>84</v>
      </c>
      <c r="G27" s="105" t="s">
        <v>146</v>
      </c>
      <c r="H27" s="105" t="s">
        <v>147</v>
      </c>
      <c r="I27" s="105" t="s">
        <v>148</v>
      </c>
      <c r="J27" s="106"/>
    </row>
    <row r="28" spans="5:10" ht="14.25" customHeight="1" x14ac:dyDescent="0.3">
      <c r="E28" s="46"/>
      <c r="F28" s="107"/>
      <c r="G28" s="107"/>
      <c r="H28" s="107"/>
      <c r="I28" s="107"/>
      <c r="J28" s="107"/>
    </row>
    <row r="29" spans="5:10" ht="15.6" x14ac:dyDescent="0.3">
      <c r="E29" s="46" t="s">
        <v>154</v>
      </c>
      <c r="F29" s="108">
        <v>269</v>
      </c>
      <c r="G29" s="108">
        <v>174627</v>
      </c>
      <c r="H29" s="108">
        <v>149614947</v>
      </c>
      <c r="I29" s="109">
        <f>H29+G29+F29</f>
        <v>149789843</v>
      </c>
      <c r="J29" s="111"/>
    </row>
    <row r="30" spans="5:10" ht="15.6" x14ac:dyDescent="0.3">
      <c r="E30" s="42"/>
      <c r="F30" s="113"/>
      <c r="G30" s="113"/>
      <c r="H30" s="113"/>
      <c r="I30" s="112"/>
      <c r="J30" s="114"/>
    </row>
    <row r="31" spans="5:10" ht="15.6" x14ac:dyDescent="0.3">
      <c r="E31" s="46" t="s">
        <v>150</v>
      </c>
      <c r="F31" s="115"/>
      <c r="G31" s="115"/>
      <c r="H31" s="115"/>
      <c r="I31" s="143"/>
      <c r="J31" s="116"/>
    </row>
    <row r="32" spans="5:10" ht="15.6" x14ac:dyDescent="0.3">
      <c r="E32" s="42" t="s">
        <v>151</v>
      </c>
      <c r="F32" s="152">
        <v>0</v>
      </c>
      <c r="G32" s="153">
        <v>0</v>
      </c>
      <c r="H32" s="152">
        <v>-24848485</v>
      </c>
      <c r="I32" s="154">
        <f t="shared" ref="I32" si="0">H32</f>
        <v>-24848485</v>
      </c>
      <c r="J32" s="116"/>
    </row>
    <row r="33" spans="5:10" ht="15" customHeight="1" x14ac:dyDescent="0.3">
      <c r="E33" s="46" t="s">
        <v>152</v>
      </c>
      <c r="F33" s="155">
        <v>0</v>
      </c>
      <c r="G33" s="155">
        <v>0</v>
      </c>
      <c r="H33" s="155">
        <f>H32</f>
        <v>-24848485</v>
      </c>
      <c r="I33" s="156">
        <f>H33</f>
        <v>-24848485</v>
      </c>
      <c r="J33" s="111"/>
    </row>
    <row r="34" spans="5:10" ht="15.6" x14ac:dyDescent="0.3">
      <c r="E34" s="42" t="s">
        <v>21</v>
      </c>
      <c r="F34" s="157">
        <v>0</v>
      </c>
      <c r="G34" s="157">
        <v>17233</v>
      </c>
      <c r="H34" s="157">
        <v>49334481</v>
      </c>
      <c r="I34" s="156">
        <f>H34+G34</f>
        <v>49351714</v>
      </c>
      <c r="J34" s="111"/>
    </row>
    <row r="35" spans="5:10" ht="16.2" thickBot="1" x14ac:dyDescent="0.35">
      <c r="E35" s="46" t="s">
        <v>166</v>
      </c>
      <c r="F35" s="158">
        <f>SUM(F33:F33)+SUM(F29)</f>
        <v>269</v>
      </c>
      <c r="G35" s="158">
        <v>191860</v>
      </c>
      <c r="H35" s="158">
        <f>SUM(H33:H33)+SUM(H29)+H34</f>
        <v>174100943</v>
      </c>
      <c r="I35" s="158">
        <f>SUM(I33:I33)+SUM(I29)+I34</f>
        <v>174293072</v>
      </c>
      <c r="J35" s="111"/>
    </row>
    <row r="36" spans="5:10" ht="15.6" thickTop="1" x14ac:dyDescent="0.25"/>
    <row r="39" spans="5:10" x14ac:dyDescent="0.25">
      <c r="E39" s="48" t="s">
        <v>27</v>
      </c>
      <c r="F39" s="29"/>
      <c r="G39" s="19" t="s">
        <v>28</v>
      </c>
      <c r="H39" s="16"/>
    </row>
    <row r="40" spans="5:10" x14ac:dyDescent="0.25">
      <c r="E40" s="36"/>
      <c r="F40" s="29"/>
      <c r="G40" s="48" t="s">
        <v>29</v>
      </c>
      <c r="H40" s="16"/>
    </row>
    <row r="41" spans="5:10" x14ac:dyDescent="0.25">
      <c r="E41" s="18"/>
      <c r="F41" s="29"/>
      <c r="G41" s="18"/>
      <c r="H41" s="16"/>
    </row>
    <row r="42" spans="5:10" x14ac:dyDescent="0.25">
      <c r="E42" s="48" t="s">
        <v>30</v>
      </c>
      <c r="F42" s="29"/>
      <c r="G42" s="19" t="s">
        <v>28</v>
      </c>
      <c r="H42" s="16"/>
    </row>
    <row r="43" spans="5:10" x14ac:dyDescent="0.25">
      <c r="E43" s="18"/>
      <c r="F43" s="29"/>
      <c r="G43" s="48" t="s">
        <v>167</v>
      </c>
      <c r="H43" s="16"/>
    </row>
    <row r="44" spans="5:10" x14ac:dyDescent="0.25">
      <c r="E44" s="48"/>
      <c r="F44" s="29"/>
      <c r="G44" s="15"/>
      <c r="H44" s="16"/>
    </row>
    <row r="45" spans="5:10" x14ac:dyDescent="0.25">
      <c r="E45" s="49" t="s">
        <v>31</v>
      </c>
      <c r="F45" s="29"/>
      <c r="G45" s="22" t="s">
        <v>32</v>
      </c>
      <c r="H45" s="16"/>
    </row>
    <row r="46" spans="5:10" ht="15.6" x14ac:dyDescent="0.25">
      <c r="E46" s="36"/>
      <c r="F46" s="29"/>
      <c r="G46" s="49" t="s">
        <v>33</v>
      </c>
      <c r="H46" s="13"/>
    </row>
    <row r="49" spans="11:11" x14ac:dyDescent="0.25">
      <c r="K49" s="82" t="s">
        <v>155</v>
      </c>
    </row>
  </sheetData>
  <mergeCells count="2">
    <mergeCell ref="F12:I12"/>
    <mergeCell ref="F26:I26"/>
  </mergeCells>
  <pageMargins left="0.23622047244094491" right="0.23622047244094491" top="0.74803149606299213" bottom="0.74803149606299213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BS</vt:lpstr>
      <vt:lpstr>PL</vt:lpstr>
      <vt:lpstr>CFS</vt:lpstr>
      <vt:lpstr>SCE_2кв. 2025</vt:lpstr>
      <vt:lpstr>BS!BalanceSheet</vt:lpstr>
      <vt:lpstr>CFS!CashFlows</vt:lpstr>
      <vt:lpstr>BS!OLE_LINK16</vt:lpstr>
      <vt:lpstr>PL!OLE_LINK6</vt:lpstr>
      <vt:lpstr>BS!Print_Area</vt:lpstr>
      <vt:lpstr>CFS!Print_Area</vt:lpstr>
      <vt:lpstr>PL!Print_Area</vt:lpstr>
      <vt:lpstr>'SCE_2кв.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Karzhauova, Lyazzat (Fortebank)</dc:creator>
  <cp:keywords/>
  <dc:description/>
  <cp:lastModifiedBy>Саянов Маркен</cp:lastModifiedBy>
  <cp:revision/>
  <dcterms:created xsi:type="dcterms:W3CDTF">2016-08-11T09:26:21Z</dcterms:created>
  <dcterms:modified xsi:type="dcterms:W3CDTF">2025-08-08T08:55:42Z</dcterms:modified>
  <cp:category/>
  <cp:contentStatus/>
</cp:coreProperties>
</file>