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 кв 2025 ДФО\"/>
    </mc:Choice>
  </mc:AlternateContent>
  <xr:revisionPtr revIDLastSave="0" documentId="13_ncr:1_{08431BEA-39F1-4D49-8F1C-FE8BE7E6982B}" xr6:coauthVersionLast="47" xr6:coauthVersionMax="47" xr10:uidLastSave="{00000000-0000-0000-0000-000000000000}"/>
  <bookViews>
    <workbookView xWindow="-120" yWindow="-120" windowWidth="20730" windowHeight="11160" tabRatio="814" xr2:uid="{00000000-000D-0000-FFFF-FFFF00000000}"/>
  </bookViews>
  <sheets>
    <sheet name="Бух.баланс" sheetId="11" r:id="rId1"/>
    <sheet name="ОПиУ" sheetId="5" r:id="rId2"/>
    <sheet name="ДДС" sheetId="10" r:id="rId3"/>
    <sheet name="Изменения в капитале" sheetId="9" r:id="rId4"/>
  </sheets>
  <calcPr calcId="181029"/>
</workbook>
</file>

<file path=xl/calcChain.xml><?xml version="1.0" encoding="utf-8"?>
<calcChain xmlns="http://schemas.openxmlformats.org/spreadsheetml/2006/main">
  <c r="D17" i="11" l="1"/>
  <c r="B9" i="9"/>
  <c r="F7" i="9"/>
  <c r="E9" i="9"/>
  <c r="E11" i="9" s="1"/>
  <c r="E10" i="9"/>
  <c r="C11" i="9"/>
  <c r="B43" i="10"/>
  <c r="C41" i="10"/>
  <c r="C42" i="10" s="1"/>
  <c r="C43" i="10" s="1"/>
  <c r="B41" i="10"/>
  <c r="B42" i="10" s="1"/>
  <c r="C34" i="10"/>
  <c r="B34" i="10"/>
  <c r="C29" i="10"/>
  <c r="B18" i="10"/>
  <c r="D13" i="5"/>
  <c r="C13" i="5"/>
  <c r="D8" i="5"/>
  <c r="D54" i="11"/>
  <c r="D81" i="11"/>
  <c r="E81" i="11"/>
  <c r="D73" i="11"/>
  <c r="D58" i="11"/>
  <c r="D20" i="11"/>
  <c r="D41" i="11"/>
  <c r="E84" i="11"/>
  <c r="E83" i="11"/>
  <c r="E73" i="11"/>
  <c r="E58" i="11"/>
  <c r="E72" i="11"/>
  <c r="E42" i="11"/>
  <c r="E41" i="11"/>
  <c r="E20" i="11"/>
  <c r="D83" i="11" l="1"/>
  <c r="D84" i="11" s="1"/>
  <c r="D42" i="11"/>
  <c r="F6" i="9"/>
  <c r="F9" i="9"/>
  <c r="B11" i="10" l="1"/>
  <c r="B19" i="10" s="1"/>
  <c r="F8" i="9" l="1"/>
  <c r="F10" i="9"/>
  <c r="C18" i="10"/>
  <c r="D14" i="5"/>
  <c r="D16" i="5" s="1"/>
  <c r="D18" i="5" s="1"/>
  <c r="C8" i="5"/>
  <c r="C14" i="5" l="1"/>
  <c r="C16" i="5" s="1"/>
  <c r="C18" i="5" s="1"/>
  <c r="C28" i="10"/>
  <c r="C25" i="10"/>
  <c r="B28" i="10"/>
  <c r="B25" i="10"/>
  <c r="B29" i="10" l="1"/>
  <c r="B21" i="10"/>
  <c r="D11" i="9" l="1"/>
  <c r="B11" i="9"/>
  <c r="A3" i="9"/>
  <c r="C5" i="10"/>
  <c r="C11" i="10" s="1"/>
  <c r="B5" i="10"/>
  <c r="A3" i="10"/>
  <c r="F11" i="9" l="1"/>
  <c r="C19" i="10"/>
  <c r="C21" i="10" s="1"/>
</calcChain>
</file>

<file path=xl/sharedStrings.xml><?xml version="1.0" encoding="utf-8"?>
<sst xmlns="http://schemas.openxmlformats.org/spreadsheetml/2006/main" count="226" uniqueCount="164">
  <si>
    <t>Запасы</t>
  </si>
  <si>
    <t>Основные средства</t>
  </si>
  <si>
    <t>Нераспределенный убыток</t>
  </si>
  <si>
    <t>Итого капитал</t>
  </si>
  <si>
    <t>Дополнительный капитал</t>
  </si>
  <si>
    <t xml:space="preserve"> Прим.</t>
  </si>
  <si>
    <t xml:space="preserve">(тыс. тенге)   </t>
  </si>
  <si>
    <t>(тыс. тенге)</t>
  </si>
  <si>
    <t>Уставный капитал</t>
  </si>
  <si>
    <t xml:space="preserve">Совокупный доход </t>
  </si>
  <si>
    <t>Реализация  продукции</t>
  </si>
  <si>
    <t>Прочие поступления</t>
  </si>
  <si>
    <t>Выплаты по заработной плате</t>
  </si>
  <si>
    <t>Платежи в бюджет и внебюджетные фонды</t>
  </si>
  <si>
    <t>Платежи поставщикам за товары и услуги</t>
  </si>
  <si>
    <t>Авансы выданные</t>
  </si>
  <si>
    <t>Прочие выплаты</t>
  </si>
  <si>
    <t>Чистое движение денег от операционной деятельности до уплаты подоходного налога</t>
  </si>
  <si>
    <t>Корпоративный подоходный налог</t>
  </si>
  <si>
    <t xml:space="preserve">Чистое движение денег от операционной деятельности  </t>
  </si>
  <si>
    <t>Приобретение основных средств и нематериальных активов</t>
  </si>
  <si>
    <t>Чистое движение денег от инвестиционной деятельности</t>
  </si>
  <si>
    <t>Чистое движение денег от финансовой деятельности</t>
  </si>
  <si>
    <t>Чистое изменение в деньгах</t>
  </si>
  <si>
    <t xml:space="preserve">Влияние обменных курсов валют к тенге </t>
  </si>
  <si>
    <t>Денежные средства на начало года</t>
  </si>
  <si>
    <t>Компоненты совокупного дохода</t>
  </si>
  <si>
    <t>ПРОМЕЖУТОЧНЫЙ СОКРАЩЕННЫЙ ОТЧЕТ ОБ ИЗМЕНЕНИЯХ В СОБСТВЕННОМ КАПИТАЛЕ</t>
  </si>
  <si>
    <t>ПРОМЕЖУТОЧНЫЙ СОКРАЩЕННЫЙ ОТЧЕТ О ДВИЖЕНИИ ДЕНЕЖНЫХ СРЕДСТВ</t>
  </si>
  <si>
    <t xml:space="preserve">Поступление денежных средств, всего </t>
  </si>
  <si>
    <t xml:space="preserve">Выбытие денежных средств, всего </t>
  </si>
  <si>
    <t xml:space="preserve">I. Движение денежных средств от операционной деятельности </t>
  </si>
  <si>
    <t>II. Движение денежных средств от инвестиционной деятельности</t>
  </si>
  <si>
    <t>III. Движение денежных средств от финансовой деятельности</t>
  </si>
  <si>
    <t>поступление займов и прочих финансовых обязательств</t>
  </si>
  <si>
    <t>размещение облигаций выпущенных</t>
  </si>
  <si>
    <t>погашение займов и прочих финансовых обязательств</t>
  </si>
  <si>
    <t>погашение вознаграждений по займам</t>
  </si>
  <si>
    <t>отток средств по операциям «Обратное РЕПО»</t>
  </si>
  <si>
    <t>выкуп облигаций выпущенных</t>
  </si>
  <si>
    <t>погашение купона по облигациям выпущенным</t>
  </si>
  <si>
    <t>погашение обязательств по аренде</t>
  </si>
  <si>
    <t>Денежные средства на конец года</t>
  </si>
  <si>
    <t>Расходы по реализации</t>
  </si>
  <si>
    <t>Директор ТОО "BRBAPK"</t>
  </si>
  <si>
    <t>Мухатова А.Ж.</t>
  </si>
  <si>
    <t xml:space="preserve">ТОО «BRBAPK»  </t>
  </si>
  <si>
    <t>Авансы полученные</t>
  </si>
  <si>
    <t>Прочая выручка</t>
  </si>
  <si>
    <t>Выплата вознаграждения</t>
  </si>
  <si>
    <t>Реализация основных средств</t>
  </si>
  <si>
    <t>И.О. Главного бухгалтера</t>
  </si>
  <si>
    <t>Анламасова А.А.</t>
  </si>
  <si>
    <t>Выручка по договорам с покупателями</t>
  </si>
  <si>
    <t>Себестоимость</t>
  </si>
  <si>
    <t>Валовая прибыль</t>
  </si>
  <si>
    <t xml:space="preserve">Административные расходы </t>
  </si>
  <si>
    <t>Доход от признания справедливой стоимости сельскохозяйственной продукции</t>
  </si>
  <si>
    <t>Прочие доходы, нетто</t>
  </si>
  <si>
    <t>Операционная прибыль</t>
  </si>
  <si>
    <t>Расходы по финансированию, нетто</t>
  </si>
  <si>
    <t>Прибыль до налогообложения</t>
  </si>
  <si>
    <t>Расходы по подоходному налогу</t>
  </si>
  <si>
    <t xml:space="preserve">                                  - </t>
  </si>
  <si>
    <t>Совокупный доход за год</t>
  </si>
  <si>
    <t>Промежуточный сокращенный отчет о прибылях или убытках и о совокупном доходе</t>
  </si>
  <si>
    <t xml:space="preserve">Убытки от обесценения </t>
  </si>
  <si>
    <t>Сальдо на 31 декабря 2023 года</t>
  </si>
  <si>
    <t/>
  </si>
  <si>
    <t>тыс. тенге</t>
  </si>
  <si>
    <t>Наименование статьи</t>
  </si>
  <si>
    <t>На конец отчетного периода</t>
  </si>
  <si>
    <t>На начало отчетного периода</t>
  </si>
  <si>
    <t>Активы</t>
  </si>
  <si>
    <t>I. Краткосрочные активы:</t>
  </si>
  <si>
    <t>Денежные средства и их эквиваленты</t>
  </si>
  <si>
    <t>Краткосрочные финансовые активы, оцениваемые по амортизированной стоимости</t>
  </si>
  <si>
    <t>Краткосрочные финансовые активы, оцениваемые по справедливой стоимости через прочий совокупный доход</t>
  </si>
  <si>
    <t>Краткосрочные финансовые активы, учитываемые по справедливой стоимости через прибыли или убытки</t>
  </si>
  <si>
    <t>Краткосрочные производные финансовые инструменты</t>
  </si>
  <si>
    <t>Прочие краткосрочные финансовые активы</t>
  </si>
  <si>
    <t>Краткосрочная торговая и прочая дебиторская задолженность</t>
  </si>
  <si>
    <t>Краткосрочная дебиторская задолженность по аренде</t>
  </si>
  <si>
    <t>Краткосрочные активы по договорам с покупателями</t>
  </si>
  <si>
    <t>Текущий подоходный налог</t>
  </si>
  <si>
    <t>Биологические активы</t>
  </si>
  <si>
    <t>Прочие краткосрочные активы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</si>
  <si>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</si>
  <si>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</si>
  <si>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 Долгосрочные активы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</si>
  <si>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</si>
  <si>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</si>
  <si>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</si>
  <si>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</si>
  <si>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</si>
  <si>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Инвестиции, учитываемые методом долевого участия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</si>
  <si>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</si>
  <si>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</si>
  <si>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</si>
  <si>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</si>
  <si>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</si>
  <si>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</si>
  <si>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</si>
  <si>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</si>
  <si>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</si>
  <si>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</si>
  <si>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127)</t>
  </si>
  <si>
    <t>Баланс (строка 100 +строка 101+ строка 200)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</si>
  <si>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</si>
  <si>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</si>
  <si>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</si>
  <si>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</si>
  <si>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</si>
  <si>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Краткосрочная торговая и прочая кредиторская задолженность</t>
  </si>
  <si>
    <t xml:space="preserve">Краткосрочные оценочные обязательства </t>
  </si>
  <si>
    <t xml:space="preserve">Текущие налоговые обязательства по подоходному налогу 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</si>
  <si>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</si>
  <si>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</si>
  <si>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</si>
  <si>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</si>
  <si>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</si>
  <si>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</si>
  <si>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Итого краткосрочных обязательств (сумма строк с 210 по 222)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</si>
  <si>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</si>
  <si>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</si>
  <si>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</si>
  <si>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</si>
  <si>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</si>
  <si>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</si>
  <si>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</si>
  <si>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</si>
  <si>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</si>
  <si>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</si>
  <si>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</si>
  <si>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>Итого долгосрочных обязательств (сумма строк с 310 по 321)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</si>
  <si>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</si>
  <si>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</si>
  <si>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</si>
  <si>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</si>
  <si>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</si>
  <si>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</si>
  <si>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</si>
  <si>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(сумма строк с 410 по 415)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</si>
  <si>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</si>
  <si>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</si>
  <si>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</si>
  <si>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Руководитель: Мухатова А.Ж.</t>
  </si>
  <si>
    <t>                                                (фамилия, имя, отчество) </t>
  </si>
  <si>
    <t>(подпись)</t>
  </si>
  <si>
    <t>                                                (фамилия, имя, отчество)</t>
  </si>
  <si>
    <t>Место печати</t>
  </si>
  <si>
    <t>Прим</t>
  </si>
  <si>
    <t>8</t>
  </si>
  <si>
    <t>И.О. Главного бухгалтера: Анламасова А.А.</t>
  </si>
  <si>
    <t>Промежуточный сокращенный отчет о финансовом положении по состоянию на 31 марта 2025 года</t>
  </si>
  <si>
    <t>за период с 01 января по 31 марта 2025 года</t>
  </si>
  <si>
    <t xml:space="preserve">За три месяца, закончившихся 31 марта 2025 года </t>
  </si>
  <si>
    <t xml:space="preserve">За три месяца, закончившихся 31 марта 2024 года </t>
  </si>
  <si>
    <t>9</t>
  </si>
  <si>
    <t>7</t>
  </si>
  <si>
    <t>12</t>
  </si>
  <si>
    <t>Уменьшение уставного капитала</t>
  </si>
  <si>
    <t>Сальдо на 31 декабря 2024 года</t>
  </si>
  <si>
    <t>Сальдо на 31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</si>
</sst>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??_);_(@_)"/>
    <numFmt numFmtId="165" formatCode="_(* #,##0_);_(* \(#,##0\);_(* &quot;-&quot;_);_(@_)"/>
    <numFmt numFmtId="166" formatCode="_-* #,##0_-;\-* #,##0_-;_-* &quot;-&quot;??_-;_-@_-"/>
    <numFmt numFmtId="167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name val="Arial"/>
      <family val="2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0" fillId="0" borderId="0"/>
    <xf numFmtId="0" fontId="14" fillId="0" borderId="0"/>
    <xf numFmtId="167" fontId="14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/>
    <xf numFmtId="165" fontId="1" fillId="0" borderId="0" xfId="0" applyNumberFormat="1" applyFont="1"/>
    <xf numFmtId="0" fontId="7" fillId="3" borderId="0" xfId="0" applyFont="1" applyFill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165" fontId="7" fillId="0" borderId="0" xfId="0" applyNumberFormat="1" applyFont="1"/>
    <xf numFmtId="0" fontId="7" fillId="0" borderId="0" xfId="0" applyFont="1"/>
    <xf numFmtId="0" fontId="2" fillId="6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left" vertical="center" wrapText="1"/>
    </xf>
    <xf numFmtId="166" fontId="5" fillId="0" borderId="0" xfId="1" applyNumberFormat="1" applyFont="1" applyAlignment="1">
      <alignment vertical="center"/>
    </xf>
    <xf numFmtId="166" fontId="2" fillId="6" borderId="0" xfId="1" applyNumberFormat="1" applyFont="1" applyFill="1" applyAlignment="1">
      <alignment horizontal="right" vertical="center"/>
    </xf>
    <xf numFmtId="166" fontId="3" fillId="6" borderId="1" xfId="1" applyNumberFormat="1" applyFont="1" applyFill="1" applyBorder="1" applyAlignment="1">
      <alignment horizontal="right" vertical="center"/>
    </xf>
    <xf numFmtId="166" fontId="2" fillId="6" borderId="0" xfId="1" applyNumberFormat="1" applyFont="1" applyFill="1" applyAlignment="1">
      <alignment horizontal="left" vertical="center"/>
    </xf>
    <xf numFmtId="166" fontId="0" fillId="0" borderId="0" xfId="1" applyNumberFormat="1" applyFont="1"/>
    <xf numFmtId="166" fontId="3" fillId="0" borderId="0" xfId="1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11" fillId="6" borderId="0" xfId="0" applyFont="1" applyFill="1" applyAlignment="1">
      <alignment horizontal="left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left" wrapText="1"/>
    </xf>
    <xf numFmtId="0" fontId="11" fillId="6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4" fontId="5" fillId="0" borderId="0" xfId="0" applyNumberFormat="1" applyFont="1" applyAlignment="1">
      <alignment vertical="center"/>
    </xf>
    <xf numFmtId="0" fontId="13" fillId="6" borderId="4" xfId="0" applyFont="1" applyFill="1" applyBorder="1" applyAlignment="1">
      <alignment horizontal="center" vertical="center" wrapText="1"/>
    </xf>
    <xf numFmtId="166" fontId="2" fillId="8" borderId="0" xfId="1" applyNumberFormat="1" applyFont="1" applyFill="1" applyAlignment="1">
      <alignment horizontal="right" vertical="center"/>
    </xf>
    <xf numFmtId="166" fontId="3" fillId="8" borderId="1" xfId="1" applyNumberFormat="1" applyFont="1" applyFill="1" applyBorder="1" applyAlignment="1">
      <alignment horizontal="right" vertical="center"/>
    </xf>
    <xf numFmtId="49" fontId="13" fillId="8" borderId="4" xfId="0" applyNumberFormat="1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top" wrapText="1"/>
    </xf>
    <xf numFmtId="0" fontId="12" fillId="8" borderId="4" xfId="0" applyFont="1" applyFill="1" applyBorder="1" applyAlignment="1">
      <alignment horizontal="center" vertical="center" wrapText="1"/>
    </xf>
    <xf numFmtId="166" fontId="11" fillId="6" borderId="0" xfId="1" applyNumberFormat="1" applyFont="1" applyFill="1" applyAlignment="1">
      <alignment horizontal="left" vertical="center" wrapText="1"/>
    </xf>
    <xf numFmtId="166" fontId="12" fillId="7" borderId="4" xfId="1" applyNumberFormat="1" applyFont="1" applyFill="1" applyBorder="1" applyAlignment="1">
      <alignment horizontal="center" vertical="center" wrapText="1"/>
    </xf>
    <xf numFmtId="166" fontId="11" fillId="6" borderId="4" xfId="1" applyNumberFormat="1" applyFont="1" applyFill="1" applyBorder="1" applyAlignment="1">
      <alignment horizontal="right" vertical="center" wrapText="1"/>
    </xf>
    <xf numFmtId="166" fontId="11" fillId="8" borderId="4" xfId="1" applyNumberFormat="1" applyFont="1" applyFill="1" applyBorder="1" applyAlignment="1">
      <alignment horizontal="right" vertical="center" wrapText="1"/>
    </xf>
    <xf numFmtId="166" fontId="12" fillId="8" borderId="4" xfId="1" applyNumberFormat="1" applyFont="1" applyFill="1" applyBorder="1" applyAlignment="1">
      <alignment horizontal="right" vertical="center" wrapText="1"/>
    </xf>
    <xf numFmtId="166" fontId="11" fillId="8" borderId="4" xfId="1" applyNumberFormat="1" applyFont="1" applyFill="1" applyBorder="1" applyAlignment="1">
      <alignment horizontal="right" vertical="top" wrapText="1"/>
    </xf>
    <xf numFmtId="166" fontId="12" fillId="8" borderId="4" xfId="1" applyNumberFormat="1" applyFont="1" applyFill="1" applyBorder="1" applyAlignment="1">
      <alignment horizontal="center" vertical="center" wrapText="1"/>
    </xf>
    <xf numFmtId="166" fontId="11" fillId="6" borderId="6" xfId="1" applyNumberFormat="1" applyFont="1" applyFill="1" applyBorder="1" applyAlignment="1">
      <alignment horizontal="left" wrapText="1"/>
    </xf>
    <xf numFmtId="166" fontId="11" fillId="6" borderId="0" xfId="1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3" fontId="4" fillId="3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/>
    </xf>
    <xf numFmtId="3" fontId="4" fillId="4" borderId="0" xfId="0" applyNumberFormat="1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166" fontId="0" fillId="8" borderId="0" xfId="1" applyNumberFormat="1" applyFont="1" applyFill="1"/>
    <xf numFmtId="166" fontId="11" fillId="8" borderId="0" xfId="1" applyNumberFormat="1" applyFont="1" applyFill="1" applyAlignment="1">
      <alignment horizontal="right" wrapText="1"/>
    </xf>
    <xf numFmtId="166" fontId="11" fillId="8" borderId="0" xfId="1" applyNumberFormat="1" applyFont="1" applyFill="1" applyAlignment="1">
      <alignment horizontal="left" vertical="center" wrapText="1"/>
    </xf>
    <xf numFmtId="166" fontId="11" fillId="8" borderId="0" xfId="1" applyNumberFormat="1" applyFont="1" applyFill="1" applyAlignment="1">
      <alignment horizontal="left" wrapText="1"/>
    </xf>
    <xf numFmtId="166" fontId="12" fillId="4" borderId="4" xfId="1" applyNumberFormat="1" applyFont="1" applyFill="1" applyBorder="1" applyAlignment="1">
      <alignment horizontal="center" vertical="center" wrapText="1"/>
    </xf>
    <xf numFmtId="166" fontId="0" fillId="0" borderId="0" xfId="1" applyNumberFormat="1" applyFont="1" applyAlignment="1">
      <alignment vertical="top"/>
    </xf>
    <xf numFmtId="49" fontId="12" fillId="8" borderId="4" xfId="0" applyNumberFormat="1" applyFont="1" applyFill="1" applyBorder="1" applyAlignment="1">
      <alignment horizontal="center" vertical="center" wrapText="1"/>
    </xf>
    <xf numFmtId="43" fontId="5" fillId="0" borderId="0" xfId="1" applyFont="1" applyAlignment="1">
      <alignment horizontal="center" vertical="center" wrapText="1"/>
    </xf>
    <xf numFmtId="0" fontId="11" fillId="8" borderId="2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left" vertical="center" wrapText="1"/>
    </xf>
    <xf numFmtId="0" fontId="11" fillId="6" borderId="6" xfId="0" applyFont="1" applyFill="1" applyBorder="1" applyAlignment="1">
      <alignment horizontal="left" wrapText="1"/>
    </xf>
    <xf numFmtId="0" fontId="11" fillId="6" borderId="7" xfId="0" applyFont="1" applyFill="1" applyBorder="1" applyAlignment="1">
      <alignment horizontal="left" wrapText="1"/>
    </xf>
    <xf numFmtId="0" fontId="11" fillId="8" borderId="2" xfId="0" applyFont="1" applyFill="1" applyBorder="1" applyAlignment="1">
      <alignment horizontal="left" vertical="top" wrapText="1"/>
    </xf>
    <xf numFmtId="0" fontId="11" fillId="8" borderId="3" xfId="0" applyFont="1" applyFill="1" applyBorder="1" applyAlignment="1">
      <alignment horizontal="left" vertical="top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5">
    <cellStyle name="Обычный" xfId="0" builtinId="0"/>
    <cellStyle name="Обычный 2" xfId="2" xr:uid="{D08F1DB1-09FE-4718-B0ED-A83D1DFCC707}"/>
    <cellStyle name="Обычный 3" xfId="3" xr:uid="{FFCF6006-0B7E-4796-80AB-BB8080B2FC6E}"/>
    <cellStyle name="Финансовый" xfId="1" builtinId="3"/>
    <cellStyle name="Финансовый 2" xfId="4" xr:uid="{212E83AB-CC1F-40FE-889F-C39402B8F9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06543-347A-467B-8B10-13105C1C116B}">
  <sheetPr>
    <tabColor rgb="FFFFC000"/>
    <pageSetUpPr fitToPage="1"/>
  </sheetPr>
  <dimension ref="A1:F91"/>
  <sheetViews>
    <sheetView tabSelected="1" workbookViewId="0">
      <selection activeCell="G20" sqref="G20"/>
    </sheetView>
  </sheetViews>
  <sheetFormatPr defaultRowHeight="15" x14ac:dyDescent="0.25"/>
  <cols>
    <col min="1" max="1" width="45.28515625" style="65" customWidth="1"/>
    <col min="3" max="3" width="10.5703125" customWidth="1"/>
    <col min="4" max="4" width="13.5703125" style="47" customWidth="1"/>
    <col min="5" max="5" width="12.7109375" style="89" customWidth="1"/>
    <col min="6" max="6" width="15" style="47" bestFit="1" customWidth="1"/>
  </cols>
  <sheetData>
    <row r="1" spans="1:5" x14ac:dyDescent="0.25">
      <c r="A1" s="109" t="s">
        <v>46</v>
      </c>
      <c r="B1" s="109"/>
      <c r="C1" s="109"/>
      <c r="D1" s="109"/>
    </row>
    <row r="2" spans="1:5" ht="38.25" customHeight="1" x14ac:dyDescent="0.25">
      <c r="A2" s="109" t="s">
        <v>154</v>
      </c>
      <c r="B2" s="109"/>
      <c r="C2" s="109"/>
      <c r="D2" s="109"/>
    </row>
    <row r="3" spans="1:5" x14ac:dyDescent="0.25">
      <c r="A3" s="64" t="s">
        <v>68</v>
      </c>
      <c r="B3" s="61" t="s">
        <v>68</v>
      </c>
      <c r="C3" s="61" t="s">
        <v>68</v>
      </c>
      <c r="D3" s="74" t="s">
        <v>68</v>
      </c>
      <c r="E3" s="90" t="s">
        <v>69</v>
      </c>
    </row>
    <row r="4" spans="1:5" ht="36" x14ac:dyDescent="0.25">
      <c r="A4" s="110" t="s">
        <v>70</v>
      </c>
      <c r="B4" s="111"/>
      <c r="C4" s="62" t="s">
        <v>151</v>
      </c>
      <c r="D4" s="75" t="s">
        <v>71</v>
      </c>
      <c r="E4" s="93" t="s">
        <v>72</v>
      </c>
    </row>
    <row r="5" spans="1:5" x14ac:dyDescent="0.25">
      <c r="A5" s="112" t="s">
        <v>73</v>
      </c>
      <c r="B5" s="113"/>
      <c r="C5" s="113"/>
      <c r="D5" s="113"/>
      <c r="E5" s="114"/>
    </row>
    <row r="6" spans="1:5" x14ac:dyDescent="0.25">
      <c r="A6" s="115" t="s">
        <v>74</v>
      </c>
      <c r="B6" s="116"/>
      <c r="C6" s="67" t="s">
        <v>68</v>
      </c>
      <c r="D6" s="76" t="s">
        <v>68</v>
      </c>
      <c r="E6" s="77" t="s">
        <v>68</v>
      </c>
    </row>
    <row r="7" spans="1:5" x14ac:dyDescent="0.25">
      <c r="A7" s="97" t="s">
        <v>75</v>
      </c>
      <c r="B7" s="98"/>
      <c r="C7" s="95" t="s">
        <v>160</v>
      </c>
      <c r="D7" s="77">
        <v>271516</v>
      </c>
      <c r="E7" s="77">
        <v>271325</v>
      </c>
    </row>
    <row r="8" spans="1:5" ht="24.75" customHeight="1" x14ac:dyDescent="0.25">
      <c r="A8" s="104" t="s">
        <v>76</v>
      </c>
      <c r="B8" s="105"/>
      <c r="C8" s="70"/>
      <c r="D8" s="77"/>
      <c r="E8" s="77"/>
    </row>
    <row r="9" spans="1:5" ht="24.75" customHeight="1" x14ac:dyDescent="0.25">
      <c r="A9" s="104" t="s">
        <v>77</v>
      </c>
      <c r="B9" s="105"/>
      <c r="C9" s="70"/>
      <c r="D9" s="77"/>
      <c r="E9" s="77"/>
    </row>
    <row r="10" spans="1:5" ht="24.75" customHeight="1" x14ac:dyDescent="0.25">
      <c r="A10" s="104" t="s">
        <v>78</v>
      </c>
      <c r="B10" s="105"/>
      <c r="C10" s="70"/>
      <c r="D10" s="77"/>
      <c r="E10" s="77"/>
    </row>
    <row r="11" spans="1:5" x14ac:dyDescent="0.25">
      <c r="A11" s="97" t="s">
        <v>79</v>
      </c>
      <c r="B11" s="98"/>
      <c r="C11" s="70"/>
      <c r="D11" s="77"/>
      <c r="E11" s="77"/>
    </row>
    <row r="12" spans="1:5" x14ac:dyDescent="0.25">
      <c r="A12" s="97" t="s">
        <v>80</v>
      </c>
      <c r="B12" s="98"/>
      <c r="C12" s="95" t="s">
        <v>152</v>
      </c>
      <c r="D12" s="77">
        <v>100882</v>
      </c>
      <c r="E12" s="77">
        <v>85696</v>
      </c>
    </row>
    <row r="13" spans="1:5" x14ac:dyDescent="0.25">
      <c r="A13" s="97" t="s">
        <v>81</v>
      </c>
      <c r="B13" s="98"/>
      <c r="C13" s="95" t="s">
        <v>158</v>
      </c>
      <c r="D13" s="77">
        <v>70567</v>
      </c>
      <c r="E13" s="77">
        <v>70837</v>
      </c>
    </row>
    <row r="14" spans="1:5" x14ac:dyDescent="0.25">
      <c r="A14" s="97" t="s">
        <v>82</v>
      </c>
      <c r="B14" s="98"/>
      <c r="C14" s="70"/>
      <c r="D14" s="77"/>
      <c r="E14" s="77"/>
    </row>
    <row r="15" spans="1:5" x14ac:dyDescent="0.25">
      <c r="A15" s="97" t="s">
        <v>83</v>
      </c>
      <c r="B15" s="98"/>
      <c r="C15" s="70"/>
      <c r="D15" s="77"/>
      <c r="E15" s="77"/>
    </row>
    <row r="16" spans="1:5" x14ac:dyDescent="0.25">
      <c r="A16" s="97" t="s">
        <v>84</v>
      </c>
      <c r="B16" s="98"/>
      <c r="C16" s="70"/>
      <c r="D16" s="77">
        <v>10578</v>
      </c>
      <c r="E16" s="77">
        <v>10456</v>
      </c>
    </row>
    <row r="17" spans="1:6" x14ac:dyDescent="0.25">
      <c r="A17" s="97" t="s">
        <v>0</v>
      </c>
      <c r="B17" s="98"/>
      <c r="C17" s="95" t="s">
        <v>159</v>
      </c>
      <c r="D17" s="77">
        <f>1756310+20171</f>
        <v>1776481</v>
      </c>
      <c r="E17" s="77">
        <v>1695400</v>
      </c>
    </row>
    <row r="18" spans="1:6" x14ac:dyDescent="0.25">
      <c r="A18" s="97" t="s">
        <v>85</v>
      </c>
      <c r="B18" s="98"/>
      <c r="C18" s="95"/>
      <c r="D18" s="77"/>
      <c r="E18" s="77"/>
    </row>
    <row r="19" spans="1:6" x14ac:dyDescent="0.25">
      <c r="A19" s="97" t="s">
        <v>86</v>
      </c>
      <c r="B19" s="98"/>
      <c r="C19" s="95" t="s">
        <v>158</v>
      </c>
      <c r="D19" s="77">
        <v>158338</v>
      </c>
      <c r="E19" s="77">
        <v>178366</v>
      </c>
    </row>
    <row r="20" spans="1:6" x14ac:dyDescent="0.25">
      <c r="A20" s="99" t="s">
        <v>87</v>
      </c>
      <c r="B20" s="100"/>
      <c r="C20" s="71"/>
      <c r="D20" s="78">
        <f>SUM(D7:D19)</f>
        <v>2388362</v>
      </c>
      <c r="E20" s="78">
        <f>SUM(E7:E19)</f>
        <v>2312080</v>
      </c>
    </row>
    <row r="21" spans="1:6" x14ac:dyDescent="0.25">
      <c r="A21" s="97" t="s">
        <v>88</v>
      </c>
      <c r="B21" s="98"/>
      <c r="C21" s="71"/>
      <c r="D21" s="77"/>
      <c r="E21" s="77"/>
    </row>
    <row r="22" spans="1:6" ht="21.75" customHeight="1" x14ac:dyDescent="0.25">
      <c r="A22" s="99" t="s">
        <v>89</v>
      </c>
      <c r="B22" s="100"/>
      <c r="C22" s="71"/>
      <c r="D22" s="78" t="s">
        <v>68</v>
      </c>
      <c r="E22" s="78" t="s">
        <v>68</v>
      </c>
    </row>
    <row r="23" spans="1:6" s="65" customFormat="1" ht="24.75" customHeight="1" x14ac:dyDescent="0.25">
      <c r="A23" s="104" t="s">
        <v>90</v>
      </c>
      <c r="B23" s="105"/>
      <c r="C23" s="72">
        <v>10</v>
      </c>
      <c r="D23" s="79">
        <v>418284</v>
      </c>
      <c r="E23" s="79">
        <v>508030</v>
      </c>
      <c r="F23" s="94"/>
    </row>
    <row r="24" spans="1:6" s="65" customFormat="1" ht="24.75" customHeight="1" x14ac:dyDescent="0.25">
      <c r="A24" s="104" t="s">
        <v>91</v>
      </c>
      <c r="B24" s="105"/>
      <c r="C24" s="72"/>
      <c r="D24" s="79"/>
      <c r="E24" s="79"/>
      <c r="F24" s="94"/>
    </row>
    <row r="25" spans="1:6" s="65" customFormat="1" ht="24.75" customHeight="1" x14ac:dyDescent="0.25">
      <c r="A25" s="104" t="s">
        <v>92</v>
      </c>
      <c r="B25" s="105"/>
      <c r="C25" s="72"/>
      <c r="D25" s="79"/>
      <c r="E25" s="79"/>
      <c r="F25" s="94"/>
    </row>
    <row r="26" spans="1:6" x14ac:dyDescent="0.25">
      <c r="A26" s="97" t="s">
        <v>93</v>
      </c>
      <c r="B26" s="98"/>
      <c r="C26" s="71"/>
      <c r="D26" s="77"/>
      <c r="E26" s="77"/>
    </row>
    <row r="27" spans="1:6" x14ac:dyDescent="0.25">
      <c r="A27" s="97" t="s">
        <v>94</v>
      </c>
      <c r="B27" s="98"/>
      <c r="C27" s="71"/>
      <c r="D27" s="77"/>
      <c r="E27" s="77"/>
    </row>
    <row r="28" spans="1:6" x14ac:dyDescent="0.25">
      <c r="A28" s="97" t="s">
        <v>95</v>
      </c>
      <c r="B28" s="98"/>
      <c r="C28" s="71"/>
      <c r="D28" s="77"/>
      <c r="E28" s="77"/>
    </row>
    <row r="29" spans="1:6" x14ac:dyDescent="0.25">
      <c r="A29" s="97" t="s">
        <v>96</v>
      </c>
      <c r="B29" s="98"/>
      <c r="C29" s="71"/>
      <c r="D29" s="77"/>
      <c r="E29" s="77"/>
    </row>
    <row r="30" spans="1:6" x14ac:dyDescent="0.25">
      <c r="A30" s="97" t="s">
        <v>97</v>
      </c>
      <c r="B30" s="98"/>
      <c r="C30" s="71"/>
      <c r="D30" s="77"/>
      <c r="E30" s="77"/>
    </row>
    <row r="31" spans="1:6" x14ac:dyDescent="0.25">
      <c r="A31" s="97" t="s">
        <v>98</v>
      </c>
      <c r="B31" s="98"/>
      <c r="C31" s="71"/>
      <c r="D31" s="77"/>
      <c r="E31" s="77"/>
    </row>
    <row r="32" spans="1:6" x14ac:dyDescent="0.25">
      <c r="A32" s="97" t="s">
        <v>99</v>
      </c>
      <c r="B32" s="98"/>
      <c r="C32" s="71"/>
      <c r="D32" s="77"/>
      <c r="E32" s="77"/>
    </row>
    <row r="33" spans="1:6" x14ac:dyDescent="0.25">
      <c r="A33" s="97" t="s">
        <v>100</v>
      </c>
      <c r="B33" s="98"/>
      <c r="C33" s="71"/>
      <c r="D33" s="77"/>
      <c r="E33" s="77"/>
    </row>
    <row r="34" spans="1:6" x14ac:dyDescent="0.25">
      <c r="A34" s="97" t="s">
        <v>1</v>
      </c>
      <c r="B34" s="98"/>
      <c r="C34" s="71">
        <v>5</v>
      </c>
      <c r="D34" s="77">
        <v>5293395</v>
      </c>
      <c r="E34" s="77">
        <v>5385356</v>
      </c>
    </row>
    <row r="35" spans="1:6" x14ac:dyDescent="0.25">
      <c r="A35" s="97" t="s">
        <v>101</v>
      </c>
      <c r="B35" s="98"/>
      <c r="C35" s="71">
        <v>6</v>
      </c>
      <c r="D35" s="77">
        <v>49265</v>
      </c>
      <c r="E35" s="77">
        <v>49263</v>
      </c>
    </row>
    <row r="36" spans="1:6" x14ac:dyDescent="0.25">
      <c r="A36" s="97" t="s">
        <v>85</v>
      </c>
      <c r="B36" s="98"/>
      <c r="C36" s="71"/>
      <c r="D36" s="77"/>
      <c r="E36" s="77"/>
    </row>
    <row r="37" spans="1:6" x14ac:dyDescent="0.25">
      <c r="A37" s="97" t="s">
        <v>102</v>
      </c>
      <c r="B37" s="98"/>
      <c r="C37" s="71"/>
      <c r="D37" s="77"/>
      <c r="E37" s="77"/>
    </row>
    <row r="38" spans="1:6" x14ac:dyDescent="0.25">
      <c r="A38" s="97" t="s">
        <v>103</v>
      </c>
      <c r="B38" s="98"/>
      <c r="C38" s="71"/>
      <c r="D38" s="77"/>
      <c r="E38" s="77"/>
    </row>
    <row r="39" spans="1:6" x14ac:dyDescent="0.25">
      <c r="A39" s="97" t="s">
        <v>104</v>
      </c>
      <c r="B39" s="98"/>
      <c r="C39" s="71"/>
      <c r="D39" s="77"/>
      <c r="E39" s="77"/>
    </row>
    <row r="40" spans="1:6" x14ac:dyDescent="0.25">
      <c r="A40" s="97" t="s">
        <v>105</v>
      </c>
      <c r="B40" s="98"/>
      <c r="C40" s="71"/>
      <c r="D40" s="77"/>
      <c r="E40" s="77"/>
    </row>
    <row r="41" spans="1:6" x14ac:dyDescent="0.25">
      <c r="A41" s="99" t="s">
        <v>106</v>
      </c>
      <c r="B41" s="100"/>
      <c r="C41" s="71"/>
      <c r="D41" s="78">
        <f>SUM(D23:D40)</f>
        <v>5760944</v>
      </c>
      <c r="E41" s="78">
        <f>SUM(E23:E40)</f>
        <v>5942649</v>
      </c>
    </row>
    <row r="42" spans="1:6" x14ac:dyDescent="0.25">
      <c r="A42" s="99" t="s">
        <v>107</v>
      </c>
      <c r="B42" s="100"/>
      <c r="C42" s="71"/>
      <c r="D42" s="78">
        <f>D20+D41</f>
        <v>8149306</v>
      </c>
      <c r="E42" s="78">
        <f>E20+E41</f>
        <v>8254729</v>
      </c>
    </row>
    <row r="43" spans="1:6" x14ac:dyDescent="0.25">
      <c r="A43" s="106" t="s">
        <v>108</v>
      </c>
      <c r="B43" s="107"/>
      <c r="C43" s="107"/>
      <c r="D43" s="107"/>
      <c r="E43" s="108"/>
    </row>
    <row r="44" spans="1:6" x14ac:dyDescent="0.25">
      <c r="A44" s="99" t="s">
        <v>109</v>
      </c>
      <c r="B44" s="100"/>
      <c r="C44" s="73" t="s">
        <v>68</v>
      </c>
      <c r="D44" s="80" t="s">
        <v>68</v>
      </c>
      <c r="E44" s="80" t="s">
        <v>68</v>
      </c>
    </row>
    <row r="45" spans="1:6" s="65" customFormat="1" ht="23.25" customHeight="1" x14ac:dyDescent="0.25">
      <c r="A45" s="104" t="s">
        <v>110</v>
      </c>
      <c r="B45" s="105"/>
      <c r="C45" s="72">
        <v>14</v>
      </c>
      <c r="D45" s="79">
        <v>857988</v>
      </c>
      <c r="E45" s="79">
        <v>1517084</v>
      </c>
      <c r="F45" s="94"/>
    </row>
    <row r="46" spans="1:6" s="65" customFormat="1" ht="24.75" customHeight="1" x14ac:dyDescent="0.25">
      <c r="A46" s="104" t="s">
        <v>111</v>
      </c>
      <c r="B46" s="105"/>
      <c r="C46" s="72"/>
      <c r="D46" s="79"/>
      <c r="E46" s="79"/>
      <c r="F46" s="94"/>
    </row>
    <row r="47" spans="1:6" x14ac:dyDescent="0.25">
      <c r="A47" s="97" t="s">
        <v>79</v>
      </c>
      <c r="B47" s="98"/>
      <c r="C47" s="71"/>
      <c r="D47" s="77"/>
      <c r="E47" s="77"/>
    </row>
    <row r="48" spans="1:6" x14ac:dyDescent="0.25">
      <c r="A48" s="97" t="s">
        <v>112</v>
      </c>
      <c r="B48" s="98"/>
      <c r="C48" s="71"/>
      <c r="D48" s="77"/>
      <c r="E48" s="77"/>
    </row>
    <row r="49" spans="1:6" x14ac:dyDescent="0.25">
      <c r="A49" s="97" t="s">
        <v>113</v>
      </c>
      <c r="B49" s="98"/>
      <c r="C49" s="71">
        <v>16</v>
      </c>
      <c r="D49" s="77">
        <v>320082</v>
      </c>
      <c r="E49" s="77">
        <v>330579</v>
      </c>
    </row>
    <row r="50" spans="1:6" x14ac:dyDescent="0.25">
      <c r="A50" s="97" t="s">
        <v>114</v>
      </c>
      <c r="B50" s="98"/>
      <c r="C50" s="71"/>
      <c r="D50" s="77"/>
      <c r="E50" s="77"/>
    </row>
    <row r="51" spans="1:6" x14ac:dyDescent="0.25">
      <c r="A51" s="97" t="s">
        <v>115</v>
      </c>
      <c r="B51" s="98"/>
      <c r="C51" s="71"/>
      <c r="D51" s="77">
        <v>23631</v>
      </c>
      <c r="E51" s="77">
        <v>35977</v>
      </c>
    </row>
    <row r="52" spans="1:6" x14ac:dyDescent="0.25">
      <c r="A52" s="97" t="s">
        <v>116</v>
      </c>
      <c r="B52" s="98"/>
      <c r="C52" s="71"/>
      <c r="D52" s="77"/>
      <c r="E52" s="77"/>
    </row>
    <row r="53" spans="1:6" x14ac:dyDescent="0.25">
      <c r="A53" s="97" t="s">
        <v>117</v>
      </c>
      <c r="B53" s="98"/>
      <c r="C53" s="71"/>
      <c r="D53" s="77"/>
      <c r="E53" s="77"/>
    </row>
    <row r="54" spans="1:6" x14ac:dyDescent="0.25">
      <c r="A54" s="97" t="s">
        <v>118</v>
      </c>
      <c r="B54" s="98"/>
      <c r="C54" s="71">
        <v>17</v>
      </c>
      <c r="D54" s="77">
        <f>43788+71235</f>
        <v>115023</v>
      </c>
      <c r="E54" s="77">
        <v>108987</v>
      </c>
    </row>
    <row r="55" spans="1:6" x14ac:dyDescent="0.25">
      <c r="A55" s="97" t="s">
        <v>119</v>
      </c>
      <c r="B55" s="98"/>
      <c r="C55" s="71"/>
      <c r="D55" s="77"/>
      <c r="E55" s="77"/>
    </row>
    <row r="56" spans="1:6" x14ac:dyDescent="0.25">
      <c r="A56" s="97" t="s">
        <v>120</v>
      </c>
      <c r="B56" s="98"/>
      <c r="C56" s="71"/>
      <c r="D56" s="77"/>
      <c r="E56" s="77"/>
    </row>
    <row r="57" spans="1:6" x14ac:dyDescent="0.25">
      <c r="A57" s="97" t="s">
        <v>121</v>
      </c>
      <c r="B57" s="98"/>
      <c r="C57" s="71"/>
      <c r="D57" s="77"/>
      <c r="E57" s="77"/>
    </row>
    <row r="58" spans="1:6" x14ac:dyDescent="0.25">
      <c r="A58" s="99" t="s">
        <v>122</v>
      </c>
      <c r="B58" s="100"/>
      <c r="C58" s="71"/>
      <c r="D58" s="78">
        <f>SUM(D45:D57)</f>
        <v>1316724</v>
      </c>
      <c r="E58" s="78">
        <f>SUM(E45:E57)</f>
        <v>1992627</v>
      </c>
    </row>
    <row r="59" spans="1:6" x14ac:dyDescent="0.25">
      <c r="A59" s="97" t="s">
        <v>123</v>
      </c>
      <c r="B59" s="98"/>
      <c r="C59" s="71"/>
      <c r="D59" s="77"/>
      <c r="E59" s="77"/>
    </row>
    <row r="60" spans="1:6" x14ac:dyDescent="0.25">
      <c r="A60" s="99" t="s">
        <v>124</v>
      </c>
      <c r="B60" s="100"/>
      <c r="C60" s="71"/>
      <c r="D60" s="78" t="s">
        <v>68</v>
      </c>
      <c r="E60" s="78" t="s">
        <v>68</v>
      </c>
    </row>
    <row r="61" spans="1:6" s="65" customFormat="1" ht="25.5" customHeight="1" x14ac:dyDescent="0.25">
      <c r="A61" s="104" t="s">
        <v>125</v>
      </c>
      <c r="B61" s="105"/>
      <c r="C61" s="72">
        <v>14</v>
      </c>
      <c r="D61" s="79">
        <v>4143199</v>
      </c>
      <c r="E61" s="79">
        <v>4142174</v>
      </c>
      <c r="F61" s="94"/>
    </row>
    <row r="62" spans="1:6" s="65" customFormat="1" ht="25.5" customHeight="1" x14ac:dyDescent="0.25">
      <c r="A62" s="104" t="s">
        <v>126</v>
      </c>
      <c r="B62" s="105"/>
      <c r="C62" s="72"/>
      <c r="D62" s="79"/>
      <c r="E62" s="79"/>
      <c r="F62" s="94"/>
    </row>
    <row r="63" spans="1:6" x14ac:dyDescent="0.25">
      <c r="A63" s="97" t="s">
        <v>93</v>
      </c>
      <c r="B63" s="98"/>
      <c r="C63" s="71"/>
      <c r="D63" s="77"/>
      <c r="E63" s="77"/>
    </row>
    <row r="64" spans="1:6" x14ac:dyDescent="0.25">
      <c r="A64" s="97" t="s">
        <v>127</v>
      </c>
      <c r="B64" s="98"/>
      <c r="C64" s="71"/>
      <c r="D64" s="77"/>
      <c r="E64" s="77"/>
    </row>
    <row r="65" spans="1:5" x14ac:dyDescent="0.25">
      <c r="A65" s="97" t="s">
        <v>128</v>
      </c>
      <c r="B65" s="98"/>
      <c r="C65" s="71"/>
      <c r="D65" s="77"/>
      <c r="E65" s="77"/>
    </row>
    <row r="66" spans="1:5" x14ac:dyDescent="0.25">
      <c r="A66" s="97" t="s">
        <v>129</v>
      </c>
      <c r="B66" s="98"/>
      <c r="C66" s="71"/>
      <c r="D66" s="77"/>
      <c r="E66" s="77"/>
    </row>
    <row r="67" spans="1:5" x14ac:dyDescent="0.25">
      <c r="A67" s="97" t="s">
        <v>130</v>
      </c>
      <c r="B67" s="98"/>
      <c r="C67" s="71">
        <v>24</v>
      </c>
      <c r="D67" s="77">
        <v>39194</v>
      </c>
      <c r="E67" s="77">
        <v>39194</v>
      </c>
    </row>
    <row r="68" spans="1:5" x14ac:dyDescent="0.25">
      <c r="A68" s="97" t="s">
        <v>116</v>
      </c>
      <c r="B68" s="98"/>
      <c r="C68" s="71"/>
      <c r="D68" s="77"/>
      <c r="E68" s="77"/>
    </row>
    <row r="69" spans="1:5" x14ac:dyDescent="0.25">
      <c r="A69" s="97" t="s">
        <v>131</v>
      </c>
      <c r="B69" s="98"/>
      <c r="C69" s="71"/>
      <c r="D69" s="77"/>
      <c r="E69" s="77"/>
    </row>
    <row r="70" spans="1:5" x14ac:dyDescent="0.25">
      <c r="A70" s="97" t="s">
        <v>132</v>
      </c>
      <c r="B70" s="98"/>
      <c r="C70" s="71"/>
      <c r="D70" s="77"/>
      <c r="E70" s="77"/>
    </row>
    <row r="71" spans="1:5" x14ac:dyDescent="0.25">
      <c r="A71" s="97" t="s">
        <v>119</v>
      </c>
      <c r="B71" s="98"/>
      <c r="C71" s="71"/>
      <c r="D71" s="77"/>
      <c r="E71" s="77"/>
    </row>
    <row r="72" spans="1:5" x14ac:dyDescent="0.25">
      <c r="A72" s="97" t="s">
        <v>133</v>
      </c>
      <c r="B72" s="98"/>
      <c r="C72" s="71">
        <v>15</v>
      </c>
      <c r="D72" s="77">
        <v>1057111</v>
      </c>
      <c r="E72" s="77">
        <f>63427+1009539</f>
        <v>1072966</v>
      </c>
    </row>
    <row r="73" spans="1:5" x14ac:dyDescent="0.25">
      <c r="A73" s="99" t="s">
        <v>134</v>
      </c>
      <c r="B73" s="100"/>
      <c r="C73" s="71"/>
      <c r="D73" s="78">
        <f>SUM(D61:D72)</f>
        <v>5239504</v>
      </c>
      <c r="E73" s="78">
        <f>SUM(E61:E72)</f>
        <v>5254334</v>
      </c>
    </row>
    <row r="74" spans="1:5" x14ac:dyDescent="0.25">
      <c r="A74" s="99" t="s">
        <v>135</v>
      </c>
      <c r="B74" s="100"/>
      <c r="C74" s="71"/>
      <c r="D74" s="78"/>
      <c r="E74" s="78" t="s">
        <v>68</v>
      </c>
    </row>
    <row r="75" spans="1:5" x14ac:dyDescent="0.25">
      <c r="A75" s="97" t="s">
        <v>136</v>
      </c>
      <c r="B75" s="98"/>
      <c r="C75" s="71">
        <v>13</v>
      </c>
      <c r="D75" s="77">
        <v>1800000</v>
      </c>
      <c r="E75" s="77">
        <v>1800000</v>
      </c>
    </row>
    <row r="76" spans="1:5" x14ac:dyDescent="0.25">
      <c r="A76" s="97" t="s">
        <v>137</v>
      </c>
      <c r="B76" s="98"/>
      <c r="C76" s="71"/>
      <c r="D76" s="77"/>
      <c r="E76" s="77"/>
    </row>
    <row r="77" spans="1:5" x14ac:dyDescent="0.25">
      <c r="A77" s="97" t="s">
        <v>138</v>
      </c>
      <c r="B77" s="98"/>
      <c r="C77" s="71"/>
      <c r="D77" s="77"/>
      <c r="E77" s="77"/>
    </row>
    <row r="78" spans="1:5" x14ac:dyDescent="0.25">
      <c r="A78" s="97" t="s">
        <v>139</v>
      </c>
      <c r="B78" s="98"/>
      <c r="C78" s="71"/>
      <c r="D78" s="77"/>
      <c r="E78" s="77"/>
    </row>
    <row r="79" spans="1:5" x14ac:dyDescent="0.25">
      <c r="A79" s="97" t="s">
        <v>140</v>
      </c>
      <c r="B79" s="98"/>
      <c r="C79" s="71"/>
      <c r="D79" s="77">
        <v>-206922</v>
      </c>
      <c r="E79" s="77">
        <v>-792232</v>
      </c>
    </row>
    <row r="80" spans="1:5" x14ac:dyDescent="0.25">
      <c r="A80" s="97" t="s">
        <v>141</v>
      </c>
      <c r="B80" s="98"/>
      <c r="C80" s="71"/>
      <c r="D80" s="77"/>
      <c r="E80" s="77"/>
    </row>
    <row r="81" spans="1:5" x14ac:dyDescent="0.25">
      <c r="A81" s="97" t="s">
        <v>142</v>
      </c>
      <c r="B81" s="98"/>
      <c r="C81" s="71"/>
      <c r="D81" s="77">
        <f>D75+D79</f>
        <v>1593078</v>
      </c>
      <c r="E81" s="77">
        <f>E75+E79</f>
        <v>1007768</v>
      </c>
    </row>
    <row r="82" spans="1:5" x14ac:dyDescent="0.25">
      <c r="A82" s="97" t="s">
        <v>143</v>
      </c>
      <c r="B82" s="98"/>
      <c r="C82" s="71"/>
      <c r="D82" s="77"/>
      <c r="E82" s="77"/>
    </row>
    <row r="83" spans="1:5" x14ac:dyDescent="0.25">
      <c r="A83" s="99" t="s">
        <v>144</v>
      </c>
      <c r="B83" s="100"/>
      <c r="C83" s="71"/>
      <c r="D83" s="78">
        <f>D58+D73</f>
        <v>6556228</v>
      </c>
      <c r="E83" s="78">
        <f>E58+E73</f>
        <v>7246961</v>
      </c>
    </row>
    <row r="84" spans="1:5" x14ac:dyDescent="0.25">
      <c r="A84" s="99" t="s">
        <v>145</v>
      </c>
      <c r="B84" s="100"/>
      <c r="C84" s="71" t="s">
        <v>68</v>
      </c>
      <c r="D84" s="78">
        <f>D83+D81</f>
        <v>8149306</v>
      </c>
      <c r="E84" s="78">
        <f>E83+E81</f>
        <v>8254729</v>
      </c>
    </row>
    <row r="85" spans="1:5" x14ac:dyDescent="0.25">
      <c r="A85" s="64" t="s">
        <v>68</v>
      </c>
      <c r="B85" s="61" t="s">
        <v>68</v>
      </c>
      <c r="C85" s="61" t="s">
        <v>68</v>
      </c>
      <c r="D85" s="74" t="s">
        <v>68</v>
      </c>
      <c r="E85" s="91" t="s">
        <v>68</v>
      </c>
    </row>
    <row r="86" spans="1:5" x14ac:dyDescent="0.25">
      <c r="A86" s="64" t="s">
        <v>68</v>
      </c>
      <c r="B86" s="61" t="s">
        <v>68</v>
      </c>
      <c r="C86" s="61" t="s">
        <v>68</v>
      </c>
      <c r="D86" s="74" t="s">
        <v>68</v>
      </c>
      <c r="E86" s="91" t="s">
        <v>68</v>
      </c>
    </row>
    <row r="87" spans="1:5" x14ac:dyDescent="0.25">
      <c r="A87" s="102" t="s">
        <v>146</v>
      </c>
      <c r="B87" s="102"/>
      <c r="C87" s="63" t="s">
        <v>68</v>
      </c>
      <c r="D87" s="81" t="s">
        <v>68</v>
      </c>
      <c r="E87" s="92" t="s">
        <v>68</v>
      </c>
    </row>
    <row r="88" spans="1:5" x14ac:dyDescent="0.25">
      <c r="A88" s="103" t="s">
        <v>147</v>
      </c>
      <c r="B88" s="103"/>
      <c r="C88" s="63" t="s">
        <v>68</v>
      </c>
      <c r="D88" s="82" t="s">
        <v>148</v>
      </c>
      <c r="E88" s="92" t="s">
        <v>68</v>
      </c>
    </row>
    <row r="89" spans="1:5" x14ac:dyDescent="0.25">
      <c r="A89" s="102" t="s">
        <v>153</v>
      </c>
      <c r="B89" s="102"/>
      <c r="C89" s="63" t="s">
        <v>68</v>
      </c>
      <c r="D89" s="81" t="s">
        <v>68</v>
      </c>
      <c r="E89" s="92" t="s">
        <v>68</v>
      </c>
    </row>
    <row r="90" spans="1:5" x14ac:dyDescent="0.25">
      <c r="A90" s="103" t="s">
        <v>149</v>
      </c>
      <c r="B90" s="103"/>
      <c r="C90" s="63" t="s">
        <v>68</v>
      </c>
      <c r="D90" s="82" t="s">
        <v>148</v>
      </c>
      <c r="E90" s="92" t="s">
        <v>68</v>
      </c>
    </row>
    <row r="91" spans="1:5" x14ac:dyDescent="0.25">
      <c r="A91" s="101" t="s">
        <v>150</v>
      </c>
      <c r="B91" s="101"/>
      <c r="C91" s="101"/>
      <c r="D91" s="101"/>
      <c r="E91" s="101"/>
    </row>
  </sheetData>
  <mergeCells count="88">
    <mergeCell ref="A2:D2"/>
    <mergeCell ref="A1:D1"/>
    <mergeCell ref="A4:B4"/>
    <mergeCell ref="A5:E5"/>
    <mergeCell ref="A14:B14"/>
    <mergeCell ref="A11:B11"/>
    <mergeCell ref="A12:B12"/>
    <mergeCell ref="A13:B13"/>
    <mergeCell ref="A6:B6"/>
    <mergeCell ref="A7:B7"/>
    <mergeCell ref="A8:B8"/>
    <mergeCell ref="A9:B9"/>
    <mergeCell ref="A10:B10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E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91:E91"/>
    <mergeCell ref="A84:B84"/>
    <mergeCell ref="A87:B87"/>
    <mergeCell ref="A88:B88"/>
    <mergeCell ref="A89:B89"/>
    <mergeCell ref="A90:B90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I26"/>
  <sheetViews>
    <sheetView topLeftCell="A4" workbookViewId="0">
      <selection activeCell="B16" sqref="B16"/>
    </sheetView>
  </sheetViews>
  <sheetFormatPr defaultColWidth="17.85546875" defaultRowHeight="12.75" x14ac:dyDescent="0.25"/>
  <cols>
    <col min="1" max="1" width="40" style="18" customWidth="1"/>
    <col min="2" max="2" width="7.7109375" style="12" customWidth="1"/>
    <col min="3" max="3" width="18.85546875" style="12" customWidth="1"/>
    <col min="4" max="4" width="17.28515625" style="12" customWidth="1"/>
    <col min="5" max="5" width="17.85546875" style="12"/>
    <col min="6" max="6" width="25.140625" style="18" customWidth="1"/>
    <col min="7" max="7" width="17.85546875" style="18"/>
    <col min="8" max="8" width="20.42578125" style="43" customWidth="1"/>
    <col min="9" max="9" width="20.85546875" style="43" customWidth="1"/>
    <col min="10" max="16384" width="17.85546875" style="18"/>
  </cols>
  <sheetData>
    <row r="1" spans="1:9" x14ac:dyDescent="0.25">
      <c r="A1" s="23" t="s">
        <v>46</v>
      </c>
    </row>
    <row r="2" spans="1:9" ht="19.5" customHeight="1" x14ac:dyDescent="0.25">
      <c r="A2" s="117" t="s">
        <v>65</v>
      </c>
      <c r="B2" s="117"/>
      <c r="C2" s="117"/>
      <c r="D2" s="117"/>
    </row>
    <row r="3" spans="1:9" ht="25.5" customHeight="1" x14ac:dyDescent="0.25">
      <c r="A3" s="117" t="s">
        <v>155</v>
      </c>
      <c r="B3" s="117"/>
      <c r="C3" s="117"/>
      <c r="D3" s="117"/>
    </row>
    <row r="4" spans="1:9" ht="25.5" customHeight="1" x14ac:dyDescent="0.25">
      <c r="A4" s="26"/>
      <c r="B4" s="14"/>
      <c r="C4" s="14"/>
      <c r="D4" s="19" t="s">
        <v>6</v>
      </c>
    </row>
    <row r="5" spans="1:9" ht="38.25" x14ac:dyDescent="0.25">
      <c r="A5" s="24"/>
      <c r="B5" s="20" t="s">
        <v>5</v>
      </c>
      <c r="C5" s="25" t="s">
        <v>156</v>
      </c>
      <c r="D5" s="25" t="s">
        <v>157</v>
      </c>
    </row>
    <row r="6" spans="1:9" x14ac:dyDescent="0.25">
      <c r="A6" s="37" t="s">
        <v>53</v>
      </c>
      <c r="B6" s="41">
        <v>17</v>
      </c>
      <c r="C6" s="68">
        <v>1412839</v>
      </c>
      <c r="D6" s="68">
        <v>1593660</v>
      </c>
      <c r="F6" s="66"/>
    </row>
    <row r="7" spans="1:9" ht="13.5" thickBot="1" x14ac:dyDescent="0.3">
      <c r="A7" s="37" t="s">
        <v>54</v>
      </c>
      <c r="B7" s="41">
        <v>18</v>
      </c>
      <c r="C7" s="68">
        <v>-878247</v>
      </c>
      <c r="D7" s="68">
        <v>-959609</v>
      </c>
      <c r="F7" s="66"/>
    </row>
    <row r="8" spans="1:9" ht="13.5" thickBot="1" x14ac:dyDescent="0.3">
      <c r="A8" s="39" t="s">
        <v>55</v>
      </c>
      <c r="B8" s="41"/>
      <c r="C8" s="69">
        <f>C7+C6</f>
        <v>534592</v>
      </c>
      <c r="D8" s="69">
        <f>SUM(D6:D7)</f>
        <v>634051</v>
      </c>
    </row>
    <row r="9" spans="1:9" ht="13.5" thickTop="1" x14ac:dyDescent="0.25">
      <c r="A9" s="37" t="s">
        <v>43</v>
      </c>
      <c r="B9" s="41">
        <v>19</v>
      </c>
      <c r="C9" s="68">
        <v>-23587</v>
      </c>
      <c r="D9" s="68">
        <v>-15479</v>
      </c>
      <c r="F9" s="66"/>
    </row>
    <row r="10" spans="1:9" x14ac:dyDescent="0.25">
      <c r="A10" s="37" t="s">
        <v>56</v>
      </c>
      <c r="B10" s="41">
        <v>20</v>
      </c>
      <c r="C10" s="68">
        <v>-61555</v>
      </c>
      <c r="D10" s="68">
        <v>-54290</v>
      </c>
      <c r="F10" s="66"/>
    </row>
    <row r="11" spans="1:9" x14ac:dyDescent="0.25">
      <c r="A11" s="37" t="s">
        <v>66</v>
      </c>
      <c r="B11" s="41">
        <v>21</v>
      </c>
      <c r="C11" s="44">
        <v>0</v>
      </c>
      <c r="D11" s="44">
        <v>0</v>
      </c>
    </row>
    <row r="12" spans="1:9" ht="26.25" customHeight="1" x14ac:dyDescent="0.25">
      <c r="A12" s="42" t="s">
        <v>57</v>
      </c>
      <c r="B12" s="41">
        <v>7</v>
      </c>
      <c r="C12" s="44">
        <v>0</v>
      </c>
      <c r="D12" s="44">
        <v>0</v>
      </c>
      <c r="H12" s="18"/>
      <c r="I12" s="18"/>
    </row>
    <row r="13" spans="1:9" ht="24.75" customHeight="1" thickBot="1" x14ac:dyDescent="0.3">
      <c r="A13" s="37" t="s">
        <v>58</v>
      </c>
      <c r="B13" s="41">
        <v>21</v>
      </c>
      <c r="C13" s="44">
        <f>386085-162702</f>
        <v>223383</v>
      </c>
      <c r="D13" s="44">
        <f>163966-24683</f>
        <v>139283</v>
      </c>
      <c r="F13" s="66"/>
      <c r="H13" s="18"/>
      <c r="I13" s="18"/>
    </row>
    <row r="14" spans="1:9" ht="13.5" thickBot="1" x14ac:dyDescent="0.3">
      <c r="A14" s="39" t="s">
        <v>59</v>
      </c>
      <c r="B14" s="41"/>
      <c r="C14" s="45">
        <f>SUM(C8:C13)</f>
        <v>672833</v>
      </c>
      <c r="D14" s="45">
        <f>SUM(D8:D13)</f>
        <v>703565</v>
      </c>
      <c r="H14" s="18"/>
      <c r="I14" s="18"/>
    </row>
    <row r="15" spans="1:9" ht="14.25" thickTop="1" thickBot="1" x14ac:dyDescent="0.3">
      <c r="A15" s="37" t="s">
        <v>60</v>
      </c>
      <c r="B15" s="41">
        <v>22</v>
      </c>
      <c r="C15" s="44">
        <v>-87523</v>
      </c>
      <c r="D15" s="44">
        <v>-109826</v>
      </c>
      <c r="F15" s="66"/>
      <c r="H15" s="18"/>
      <c r="I15" s="18"/>
    </row>
    <row r="16" spans="1:9" ht="13.5" thickBot="1" x14ac:dyDescent="0.3">
      <c r="A16" s="39" t="s">
        <v>61</v>
      </c>
      <c r="B16" s="41"/>
      <c r="C16" s="45">
        <f>SUM(C14:C15)</f>
        <v>585310</v>
      </c>
      <c r="D16" s="45">
        <f>SUM(D14:D15)</f>
        <v>593739</v>
      </c>
      <c r="H16" s="18"/>
      <c r="I16" s="18"/>
    </row>
    <row r="17" spans="1:9" ht="14.25" thickTop="1" thickBot="1" x14ac:dyDescent="0.3">
      <c r="A17" s="37" t="s">
        <v>62</v>
      </c>
      <c r="B17" s="41">
        <v>24</v>
      </c>
      <c r="C17" s="44" t="s">
        <v>63</v>
      </c>
      <c r="D17" s="44">
        <v>0</v>
      </c>
      <c r="H17" s="18"/>
      <c r="I17" s="18"/>
    </row>
    <row r="18" spans="1:9" ht="13.5" thickBot="1" x14ac:dyDescent="0.3">
      <c r="A18" s="39" t="s">
        <v>64</v>
      </c>
      <c r="B18" s="41"/>
      <c r="C18" s="45">
        <f>C16</f>
        <v>585310</v>
      </c>
      <c r="D18" s="45">
        <f>SUM(D16:D17)</f>
        <v>593739</v>
      </c>
      <c r="H18" s="18"/>
      <c r="I18" s="18"/>
    </row>
    <row r="19" spans="1:9" ht="13.5" thickTop="1" x14ac:dyDescent="0.25">
      <c r="A19" s="16"/>
      <c r="B19" s="18"/>
      <c r="C19" s="22"/>
      <c r="D19" s="22"/>
      <c r="H19" s="18"/>
      <c r="I19" s="18"/>
    </row>
    <row r="20" spans="1:9" x14ac:dyDescent="0.25">
      <c r="A20" s="16"/>
      <c r="B20" s="21"/>
      <c r="C20" s="17"/>
      <c r="D20" s="17"/>
      <c r="F20" s="37"/>
      <c r="G20" s="37"/>
      <c r="H20" s="46"/>
      <c r="I20" s="46"/>
    </row>
    <row r="21" spans="1:9" ht="15" x14ac:dyDescent="0.25">
      <c r="A21" s="1" t="s">
        <v>44</v>
      </c>
      <c r="B21"/>
      <c r="C21" s="2" t="s">
        <v>45</v>
      </c>
      <c r="F21" s="28"/>
      <c r="G21" s="28"/>
      <c r="H21" s="49"/>
      <c r="I21" s="47"/>
    </row>
    <row r="22" spans="1:9" ht="15" x14ac:dyDescent="0.25">
      <c r="D22" s="22"/>
      <c r="F22" s="38"/>
      <c r="G22"/>
      <c r="H22" s="48"/>
      <c r="I22" s="48"/>
    </row>
    <row r="23" spans="1:9" ht="15" x14ac:dyDescent="0.25">
      <c r="A23" s="1" t="s">
        <v>51</v>
      </c>
      <c r="B23" s="1"/>
      <c r="C23" s="1" t="s">
        <v>52</v>
      </c>
      <c r="F23" s="38"/>
      <c r="G23"/>
      <c r="H23" s="48"/>
      <c r="I23" s="48"/>
    </row>
    <row r="24" spans="1:9" ht="15" x14ac:dyDescent="0.25">
      <c r="B24" s="18"/>
      <c r="C24" s="18"/>
      <c r="F24" s="40"/>
      <c r="G24"/>
      <c r="H24" s="47"/>
      <c r="I24" s="47"/>
    </row>
    <row r="26" spans="1:9" x14ac:dyDescent="0.25">
      <c r="B26" s="18"/>
      <c r="C26" s="18"/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D50"/>
  <sheetViews>
    <sheetView topLeftCell="A25" workbookViewId="0">
      <selection activeCell="D45" sqref="D45"/>
    </sheetView>
  </sheetViews>
  <sheetFormatPr defaultColWidth="16.7109375" defaultRowHeight="12.75" x14ac:dyDescent="0.25"/>
  <cols>
    <col min="1" max="1" width="44.85546875" style="1" customWidth="1"/>
    <col min="2" max="2" width="18.140625" style="52" customWidth="1"/>
    <col min="3" max="3" width="17.7109375" style="52" customWidth="1"/>
    <col min="4" max="4" width="16.7109375" style="2"/>
    <col min="5" max="16384" width="16.7109375" style="1"/>
  </cols>
  <sheetData>
    <row r="1" spans="1:4" x14ac:dyDescent="0.25">
      <c r="A1" s="119" t="s">
        <v>46</v>
      </c>
      <c r="B1" s="119"/>
      <c r="C1" s="119"/>
    </row>
    <row r="2" spans="1:4" ht="33" customHeight="1" x14ac:dyDescent="0.25">
      <c r="A2" s="118" t="s">
        <v>28</v>
      </c>
      <c r="B2" s="118"/>
      <c r="C2" s="118"/>
    </row>
    <row r="3" spans="1:4" ht="14.25" customHeight="1" x14ac:dyDescent="0.25">
      <c r="A3" s="26" t="str">
        <f>ОПиУ!A3</f>
        <v>за период с 01 января по 31 марта 2025 года</v>
      </c>
      <c r="B3" s="53"/>
      <c r="C3" s="53"/>
    </row>
    <row r="4" spans="1:4" x14ac:dyDescent="0.25">
      <c r="A4" s="13"/>
      <c r="B4" s="54"/>
      <c r="C4" s="55" t="s">
        <v>6</v>
      </c>
    </row>
    <row r="5" spans="1:4" ht="41.25" customHeight="1" x14ac:dyDescent="0.25">
      <c r="A5" s="13"/>
      <c r="B5" s="25" t="str">
        <f>ОПиУ!C5</f>
        <v xml:space="preserve">За три месяца, закончившихся 31 марта 2025 года </v>
      </c>
      <c r="C5" s="25" t="str">
        <f>ОПиУ!D5</f>
        <v xml:space="preserve">За три месяца, закончившихся 31 марта 2024 года </v>
      </c>
    </row>
    <row r="6" spans="1:4" x14ac:dyDescent="0.25">
      <c r="A6" s="28" t="s">
        <v>31</v>
      </c>
      <c r="B6" s="56"/>
      <c r="C6" s="57"/>
    </row>
    <row r="7" spans="1:4" x14ac:dyDescent="0.25">
      <c r="A7" s="15" t="s">
        <v>10</v>
      </c>
      <c r="B7" s="50">
        <v>39697</v>
      </c>
      <c r="C7" s="50">
        <v>116515</v>
      </c>
    </row>
    <row r="8" spans="1:4" x14ac:dyDescent="0.25">
      <c r="A8" s="15" t="s">
        <v>47</v>
      </c>
      <c r="B8" s="50">
        <v>1448239</v>
      </c>
      <c r="C8" s="50">
        <v>1556163</v>
      </c>
    </row>
    <row r="9" spans="1:4" x14ac:dyDescent="0.25">
      <c r="A9" s="4" t="s">
        <v>48</v>
      </c>
      <c r="B9" s="50">
        <v>13082</v>
      </c>
      <c r="C9" s="50">
        <v>9583</v>
      </c>
    </row>
    <row r="10" spans="1:4" x14ac:dyDescent="0.25">
      <c r="A10" s="15" t="s">
        <v>11</v>
      </c>
      <c r="B10" s="50">
        <v>51738</v>
      </c>
      <c r="C10" s="50">
        <v>42886</v>
      </c>
    </row>
    <row r="11" spans="1:4" s="29" customFormat="1" ht="13.5" x14ac:dyDescent="0.2">
      <c r="A11" s="27" t="s">
        <v>29</v>
      </c>
      <c r="B11" s="83">
        <f>SUM(B7:B10)</f>
        <v>1552756</v>
      </c>
      <c r="C11" s="83">
        <f>SUM(C5:C10)</f>
        <v>1725147</v>
      </c>
      <c r="D11" s="30"/>
    </row>
    <row r="12" spans="1:4" x14ac:dyDescent="0.25">
      <c r="A12" s="15" t="s">
        <v>12</v>
      </c>
      <c r="B12" s="50">
        <v>109060</v>
      </c>
      <c r="C12" s="50">
        <v>102415</v>
      </c>
    </row>
    <row r="13" spans="1:4" ht="15.6" customHeight="1" x14ac:dyDescent="0.25">
      <c r="A13" s="15" t="s">
        <v>13</v>
      </c>
      <c r="B13" s="50">
        <v>84438</v>
      </c>
      <c r="C13" s="50">
        <v>70308</v>
      </c>
    </row>
    <row r="14" spans="1:4" ht="12.6" customHeight="1" x14ac:dyDescent="0.25">
      <c r="A14" s="15" t="s">
        <v>14</v>
      </c>
      <c r="B14" s="50">
        <v>172473</v>
      </c>
      <c r="C14" s="50">
        <v>259996</v>
      </c>
    </row>
    <row r="15" spans="1:4" x14ac:dyDescent="0.25">
      <c r="A15" s="15" t="s">
        <v>15</v>
      </c>
      <c r="B15" s="50">
        <v>618575</v>
      </c>
      <c r="C15" s="50">
        <v>692921</v>
      </c>
    </row>
    <row r="16" spans="1:4" x14ac:dyDescent="0.25">
      <c r="A16" s="1" t="s">
        <v>49</v>
      </c>
      <c r="B16" s="50">
        <v>115311</v>
      </c>
      <c r="C16" s="50">
        <v>144574</v>
      </c>
    </row>
    <row r="17" spans="1:4" x14ac:dyDescent="0.25">
      <c r="A17" s="15" t="s">
        <v>16</v>
      </c>
      <c r="B17" s="50">
        <v>2229</v>
      </c>
      <c r="C17" s="50">
        <v>166386</v>
      </c>
    </row>
    <row r="18" spans="1:4" s="29" customFormat="1" ht="13.5" x14ac:dyDescent="0.2">
      <c r="A18" s="27" t="s">
        <v>30</v>
      </c>
      <c r="B18" s="83">
        <f>SUM(B12:B17)</f>
        <v>1102086</v>
      </c>
      <c r="C18" s="83">
        <f>SUM(C12:C17)</f>
        <v>1436600</v>
      </c>
      <c r="D18" s="30"/>
    </row>
    <row r="19" spans="1:4" ht="31.15" customHeight="1" x14ac:dyDescent="0.25">
      <c r="A19" s="31" t="s">
        <v>17</v>
      </c>
      <c r="B19" s="84">
        <f>B11-B18</f>
        <v>450670</v>
      </c>
      <c r="C19" s="84">
        <f>C11-C18</f>
        <v>288547</v>
      </c>
    </row>
    <row r="20" spans="1:4" x14ac:dyDescent="0.25">
      <c r="A20" s="15" t="s">
        <v>18</v>
      </c>
      <c r="B20" s="50">
        <v>0</v>
      </c>
      <c r="C20" s="51">
        <v>0</v>
      </c>
    </row>
    <row r="21" spans="1:4" ht="31.15" customHeight="1" x14ac:dyDescent="0.25">
      <c r="A21" s="31" t="s">
        <v>19</v>
      </c>
      <c r="B21" s="84">
        <f>B19-B20</f>
        <v>450670</v>
      </c>
      <c r="C21" s="84">
        <f>C19-C20</f>
        <v>288547</v>
      </c>
    </row>
    <row r="22" spans="1:4" x14ac:dyDescent="0.25">
      <c r="A22" s="28" t="s">
        <v>32</v>
      </c>
      <c r="B22" s="56"/>
      <c r="C22" s="57"/>
    </row>
    <row r="23" spans="1:4" x14ac:dyDescent="0.25">
      <c r="A23" s="15" t="s">
        <v>50</v>
      </c>
      <c r="B23" s="50"/>
      <c r="C23" s="50"/>
    </row>
    <row r="24" spans="1:4" s="29" customFormat="1" ht="14.45" customHeight="1" x14ac:dyDescent="0.2">
      <c r="A24" s="4" t="s">
        <v>11</v>
      </c>
      <c r="B24" s="50">
        <v>3320</v>
      </c>
      <c r="C24" s="50">
        <v>3999</v>
      </c>
      <c r="D24" s="30"/>
    </row>
    <row r="25" spans="1:4" s="29" customFormat="1" ht="17.45" customHeight="1" x14ac:dyDescent="0.2">
      <c r="A25" s="27" t="s">
        <v>29</v>
      </c>
      <c r="B25" s="85">
        <f>B23+B24</f>
        <v>3320</v>
      </c>
      <c r="C25" s="85">
        <f>SUM(C23:C24)</f>
        <v>3999</v>
      </c>
      <c r="D25" s="30"/>
    </row>
    <row r="26" spans="1:4" ht="25.5" x14ac:dyDescent="0.25">
      <c r="A26" s="15" t="s">
        <v>20</v>
      </c>
      <c r="B26" s="50">
        <v>83134</v>
      </c>
      <c r="C26" s="50">
        <v>2105</v>
      </c>
    </row>
    <row r="27" spans="1:4" s="29" customFormat="1" x14ac:dyDescent="0.2">
      <c r="A27" s="4" t="s">
        <v>11</v>
      </c>
      <c r="B27" s="50"/>
      <c r="C27" s="50"/>
      <c r="D27" s="30"/>
    </row>
    <row r="28" spans="1:4" s="29" customFormat="1" ht="13.5" x14ac:dyDescent="0.2">
      <c r="A28" s="27" t="s">
        <v>30</v>
      </c>
      <c r="B28" s="83">
        <f>SUM(B26:B27)</f>
        <v>83134</v>
      </c>
      <c r="C28" s="83">
        <f>SUM(C26:C27)</f>
        <v>2105</v>
      </c>
      <c r="D28" s="30"/>
    </row>
    <row r="29" spans="1:4" ht="31.15" customHeight="1" x14ac:dyDescent="0.25">
      <c r="A29" s="31" t="s">
        <v>21</v>
      </c>
      <c r="B29" s="84">
        <f>B25-B28</f>
        <v>-79814</v>
      </c>
      <c r="C29" s="84">
        <f>C25-C28</f>
        <v>1894</v>
      </c>
    </row>
    <row r="30" spans="1:4" x14ac:dyDescent="0.25">
      <c r="A30" s="28" t="s">
        <v>33</v>
      </c>
      <c r="B30" s="56"/>
      <c r="C30" s="57"/>
    </row>
    <row r="31" spans="1:4" ht="25.5" x14ac:dyDescent="0.25">
      <c r="A31" s="15" t="s">
        <v>34</v>
      </c>
      <c r="B31" s="50">
        <v>622557</v>
      </c>
      <c r="C31" s="50">
        <v>824247</v>
      </c>
    </row>
    <row r="32" spans="1:4" x14ac:dyDescent="0.25">
      <c r="A32" s="15" t="s">
        <v>11</v>
      </c>
      <c r="B32" s="50">
        <v>110403</v>
      </c>
      <c r="C32" s="96">
        <v>0</v>
      </c>
    </row>
    <row r="33" spans="1:4" x14ac:dyDescent="0.25">
      <c r="A33" s="15" t="s">
        <v>35</v>
      </c>
      <c r="B33" s="50"/>
      <c r="C33" s="50"/>
    </row>
    <row r="34" spans="1:4" s="29" customFormat="1" ht="13.5" x14ac:dyDescent="0.2">
      <c r="A34" s="27" t="s">
        <v>29</v>
      </c>
      <c r="B34" s="83">
        <f>SUM(B31:B33)</f>
        <v>732960</v>
      </c>
      <c r="C34" s="83">
        <f>SUM(C31:C33)</f>
        <v>824247</v>
      </c>
      <c r="D34" s="30"/>
    </row>
    <row r="35" spans="1:4" ht="17.45" customHeight="1" x14ac:dyDescent="0.25">
      <c r="A35" s="15" t="s">
        <v>36</v>
      </c>
      <c r="B35" s="50">
        <v>989796</v>
      </c>
      <c r="C35" s="50">
        <v>959854</v>
      </c>
    </row>
    <row r="36" spans="1:4" ht="17.45" customHeight="1" x14ac:dyDescent="0.25">
      <c r="A36" s="15" t="s">
        <v>37</v>
      </c>
      <c r="B36" s="50">
        <v>113584</v>
      </c>
      <c r="C36" s="50"/>
    </row>
    <row r="37" spans="1:4" ht="18" customHeight="1" x14ac:dyDescent="0.25">
      <c r="A37" s="15" t="s">
        <v>38</v>
      </c>
      <c r="B37" s="50"/>
      <c r="C37" s="50"/>
    </row>
    <row r="38" spans="1:4" ht="18" customHeight="1" x14ac:dyDescent="0.25">
      <c r="A38" s="15" t="s">
        <v>39</v>
      </c>
      <c r="B38" s="50"/>
      <c r="C38" s="50"/>
    </row>
    <row r="39" spans="1:4" ht="18" customHeight="1" x14ac:dyDescent="0.25">
      <c r="A39" s="15" t="s">
        <v>40</v>
      </c>
      <c r="B39" s="50"/>
      <c r="C39" s="50"/>
    </row>
    <row r="40" spans="1:4" ht="18" customHeight="1" x14ac:dyDescent="0.25">
      <c r="A40" s="15" t="s">
        <v>41</v>
      </c>
      <c r="B40" s="50"/>
      <c r="C40" s="50"/>
    </row>
    <row r="41" spans="1:4" s="29" customFormat="1" ht="13.5" x14ac:dyDescent="0.2">
      <c r="A41" s="27" t="s">
        <v>30</v>
      </c>
      <c r="B41" s="83">
        <f>SUM(B35:B40)</f>
        <v>1103380</v>
      </c>
      <c r="C41" s="83">
        <f>SUM(C35:C40)</f>
        <v>959854</v>
      </c>
      <c r="D41" s="30"/>
    </row>
    <row r="42" spans="1:4" s="29" customFormat="1" ht="25.5" x14ac:dyDescent="0.2">
      <c r="A42" s="32" t="s">
        <v>22</v>
      </c>
      <c r="B42" s="86">
        <f>B34-B41</f>
        <v>-370420</v>
      </c>
      <c r="C42" s="86">
        <f>C34-C41</f>
        <v>-135607</v>
      </c>
      <c r="D42" s="30"/>
    </row>
    <row r="43" spans="1:4" s="29" customFormat="1" ht="16.899999999999999" customHeight="1" x14ac:dyDescent="0.2">
      <c r="A43" s="33" t="s">
        <v>23</v>
      </c>
      <c r="B43" s="87">
        <f>B21+B29+B42+B44</f>
        <v>1408</v>
      </c>
      <c r="C43" s="87">
        <f>C21+C29+C42+C44</f>
        <v>154818</v>
      </c>
      <c r="D43" s="30"/>
    </row>
    <row r="44" spans="1:4" s="29" customFormat="1" ht="14.45" customHeight="1" x14ac:dyDescent="0.2">
      <c r="A44" s="4" t="s">
        <v>24</v>
      </c>
      <c r="B44" s="50">
        <v>972</v>
      </c>
      <c r="C44" s="50">
        <v>-16</v>
      </c>
      <c r="D44" s="30"/>
    </row>
    <row r="45" spans="1:4" s="36" customFormat="1" x14ac:dyDescent="0.2">
      <c r="A45" s="34" t="s">
        <v>25</v>
      </c>
      <c r="B45" s="88">
        <v>271325</v>
      </c>
      <c r="C45" s="88">
        <v>456370</v>
      </c>
      <c r="D45" s="35"/>
    </row>
    <row r="46" spans="1:4" s="29" customFormat="1" x14ac:dyDescent="0.2">
      <c r="A46" s="34" t="s">
        <v>42</v>
      </c>
      <c r="B46" s="60">
        <v>272734</v>
      </c>
      <c r="C46" s="60">
        <v>611188</v>
      </c>
      <c r="D46" s="30"/>
    </row>
    <row r="48" spans="1:4" ht="15" x14ac:dyDescent="0.25">
      <c r="A48" s="1" t="s">
        <v>44</v>
      </c>
      <c r="B48" s="58"/>
      <c r="C48" s="52" t="s">
        <v>45</v>
      </c>
    </row>
    <row r="50" spans="1:3" x14ac:dyDescent="0.25">
      <c r="A50" s="1" t="s">
        <v>51</v>
      </c>
      <c r="B50" s="59"/>
      <c r="C50" s="59" t="s">
        <v>52</v>
      </c>
    </row>
  </sheetData>
  <mergeCells count="2">
    <mergeCell ref="A2:C2"/>
    <mergeCell ref="A1:C1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I21"/>
  <sheetViews>
    <sheetView zoomScale="90" zoomScaleNormal="90" workbookViewId="0">
      <selection activeCell="F19" sqref="F19"/>
    </sheetView>
  </sheetViews>
  <sheetFormatPr defaultColWidth="17" defaultRowHeight="12.75" x14ac:dyDescent="0.25"/>
  <cols>
    <col min="1" max="1" width="30.140625" style="1" customWidth="1"/>
    <col min="2" max="4" width="17" style="1"/>
    <col min="5" max="5" width="18.28515625" style="1" customWidth="1"/>
    <col min="6" max="16384" width="17" style="1"/>
  </cols>
  <sheetData>
    <row r="1" spans="1:9" ht="17.45" customHeight="1" x14ac:dyDescent="0.25">
      <c r="A1" s="23" t="s">
        <v>46</v>
      </c>
    </row>
    <row r="2" spans="1:9" x14ac:dyDescent="0.25">
      <c r="A2" s="11" t="s">
        <v>27</v>
      </c>
    </row>
    <row r="3" spans="1:9" x14ac:dyDescent="0.25">
      <c r="A3" s="1" t="str">
        <f>ОПиУ!A3</f>
        <v>за период с 01 января по 31 марта 2025 года</v>
      </c>
    </row>
    <row r="4" spans="1:9" x14ac:dyDescent="0.25">
      <c r="A4" s="3"/>
      <c r="B4" s="3"/>
      <c r="C4" s="3"/>
      <c r="D4" s="3"/>
      <c r="E4" s="3"/>
      <c r="F4" s="7" t="s">
        <v>7</v>
      </c>
    </row>
    <row r="5" spans="1:9" ht="25.5" x14ac:dyDescent="0.25">
      <c r="A5" s="8"/>
      <c r="B5" s="5" t="s">
        <v>8</v>
      </c>
      <c r="C5" s="5" t="s">
        <v>4</v>
      </c>
      <c r="D5" s="5" t="s">
        <v>26</v>
      </c>
      <c r="E5" s="5" t="s">
        <v>2</v>
      </c>
      <c r="F5" s="5" t="s">
        <v>3</v>
      </c>
    </row>
    <row r="6" spans="1:9" x14ac:dyDescent="0.25">
      <c r="A6" s="10" t="s">
        <v>67</v>
      </c>
      <c r="B6" s="9">
        <v>2799880</v>
      </c>
      <c r="C6" s="9"/>
      <c r="D6" s="9">
        <v>0</v>
      </c>
      <c r="E6" s="9">
        <v>-384040</v>
      </c>
      <c r="F6" s="9">
        <f t="shared" ref="F6:F11" si="0">SUM(B6:E6)</f>
        <v>2415840</v>
      </c>
      <c r="G6" s="2"/>
      <c r="H6" s="2"/>
      <c r="I6" s="2"/>
    </row>
    <row r="7" spans="1:9" x14ac:dyDescent="0.25">
      <c r="A7" s="6" t="s">
        <v>161</v>
      </c>
      <c r="B7" s="9">
        <v>-999880</v>
      </c>
      <c r="C7" s="9"/>
      <c r="D7" s="9"/>
      <c r="E7" s="9"/>
      <c r="F7" s="9">
        <f>SUM(B7:E7)</f>
        <v>-999880</v>
      </c>
      <c r="G7" s="2"/>
      <c r="H7" s="2"/>
      <c r="I7" s="2"/>
    </row>
    <row r="8" spans="1:9" ht="21.6" customHeight="1" x14ac:dyDescent="0.25">
      <c r="A8" s="6" t="s">
        <v>9</v>
      </c>
      <c r="B8" s="2">
        <v>0</v>
      </c>
      <c r="C8" s="2">
        <v>0</v>
      </c>
      <c r="D8" s="2">
        <v>0</v>
      </c>
      <c r="E8" s="2">
        <v>-408192</v>
      </c>
      <c r="F8" s="9">
        <f t="shared" si="0"/>
        <v>-408192</v>
      </c>
      <c r="G8" s="2"/>
      <c r="H8" s="2"/>
      <c r="I8" s="2"/>
    </row>
    <row r="9" spans="1:9" x14ac:dyDescent="0.25">
      <c r="A9" s="10" t="s">
        <v>162</v>
      </c>
      <c r="B9" s="9">
        <f>SUM(B6:B8)</f>
        <v>1800000</v>
      </c>
      <c r="C9" s="9"/>
      <c r="D9" s="9">
        <v>0</v>
      </c>
      <c r="E9" s="9">
        <f>SUM(E6:E8)</f>
        <v>-792232</v>
      </c>
      <c r="F9" s="9">
        <f t="shared" si="0"/>
        <v>1007768</v>
      </c>
      <c r="G9" s="2"/>
      <c r="H9" s="2"/>
      <c r="I9" s="2"/>
    </row>
    <row r="10" spans="1:9" ht="22.15" customHeight="1" x14ac:dyDescent="0.25">
      <c r="A10" s="6" t="s">
        <v>9</v>
      </c>
      <c r="B10" s="2">
        <v>0</v>
      </c>
      <c r="C10" s="2">
        <v>0</v>
      </c>
      <c r="D10" s="2">
        <v>0</v>
      </c>
      <c r="E10" s="2">
        <f>ОПиУ!C18</f>
        <v>585310</v>
      </c>
      <c r="F10" s="9">
        <f t="shared" si="0"/>
        <v>585310</v>
      </c>
      <c r="G10" s="2"/>
      <c r="H10" s="2"/>
      <c r="I10" s="2"/>
    </row>
    <row r="11" spans="1:9" x14ac:dyDescent="0.25">
      <c r="A11" s="10" t="s">
        <v>163</v>
      </c>
      <c r="B11" s="9">
        <f>SUM(B9:B10)</f>
        <v>1800000</v>
      </c>
      <c r="C11" s="9">
        <f>SUM(C9:C10)</f>
        <v>0</v>
      </c>
      <c r="D11" s="9">
        <f>SUM(D9:D10)</f>
        <v>0</v>
      </c>
      <c r="E11" s="9">
        <f>SUM(E9:E10)</f>
        <v>-206922</v>
      </c>
      <c r="F11" s="9">
        <f t="shared" si="0"/>
        <v>1593078</v>
      </c>
      <c r="G11" s="2"/>
      <c r="H11" s="2"/>
      <c r="I11" s="2"/>
    </row>
    <row r="12" spans="1:9" x14ac:dyDescent="0.25">
      <c r="B12" s="2"/>
      <c r="C12" s="2"/>
      <c r="D12" s="2"/>
      <c r="E12" s="2"/>
      <c r="F12" s="2"/>
      <c r="G12" s="2"/>
      <c r="H12" s="2"/>
      <c r="I12" s="2"/>
    </row>
    <row r="13" spans="1:9" ht="15" x14ac:dyDescent="0.25">
      <c r="A13" s="1" t="s">
        <v>44</v>
      </c>
      <c r="B13"/>
      <c r="C13" s="2" t="s">
        <v>45</v>
      </c>
      <c r="D13" s="2"/>
      <c r="E13" s="2"/>
      <c r="F13" s="2"/>
      <c r="G13" s="2"/>
      <c r="H13" s="2"/>
      <c r="I13" s="2"/>
    </row>
    <row r="14" spans="1:9" x14ac:dyDescent="0.25"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1" t="s">
        <v>51</v>
      </c>
      <c r="C15" s="1" t="s">
        <v>52</v>
      </c>
      <c r="D15" s="2"/>
      <c r="E15" s="2"/>
      <c r="F15" s="2"/>
      <c r="G15" s="2"/>
      <c r="H15" s="2"/>
      <c r="I15" s="2"/>
    </row>
    <row r="16" spans="1:9" x14ac:dyDescent="0.25">
      <c r="B16" s="2"/>
      <c r="C16" s="2"/>
      <c r="D16" s="2"/>
      <c r="E16" s="2"/>
      <c r="F16" s="2"/>
      <c r="G16" s="2"/>
      <c r="H16" s="2"/>
      <c r="I16" s="2"/>
    </row>
    <row r="17" spans="2:9" x14ac:dyDescent="0.25">
      <c r="B17" s="2"/>
      <c r="C17" s="2"/>
      <c r="D17" s="2"/>
      <c r="E17" s="2"/>
      <c r="F17" s="2"/>
      <c r="G17" s="2"/>
      <c r="H17" s="2"/>
      <c r="I17" s="2"/>
    </row>
    <row r="18" spans="2:9" x14ac:dyDescent="0.25">
      <c r="B18" s="2"/>
      <c r="C18" s="2"/>
      <c r="D18" s="2"/>
      <c r="E18" s="2"/>
      <c r="F18" s="2"/>
      <c r="G18" s="2"/>
      <c r="H18" s="2"/>
      <c r="I18" s="2"/>
    </row>
    <row r="19" spans="2:9" x14ac:dyDescent="0.25">
      <c r="B19" s="2"/>
      <c r="C19" s="2"/>
      <c r="D19" s="2"/>
      <c r="E19" s="2"/>
      <c r="F19" s="2"/>
      <c r="G19" s="2"/>
      <c r="H19" s="2"/>
      <c r="I19" s="2"/>
    </row>
    <row r="20" spans="2:9" x14ac:dyDescent="0.25">
      <c r="B20" s="2"/>
      <c r="C20" s="2"/>
      <c r="D20" s="2"/>
      <c r="E20" s="2"/>
      <c r="F20" s="2"/>
      <c r="G20" s="2"/>
      <c r="H20" s="2"/>
      <c r="I20" s="2"/>
    </row>
    <row r="21" spans="2:9" x14ac:dyDescent="0.25">
      <c r="B21" s="2"/>
      <c r="C21" s="2"/>
      <c r="D21" s="2"/>
      <c r="E21" s="2"/>
      <c r="F21" s="2"/>
      <c r="G21" s="2"/>
      <c r="H21" s="2"/>
      <c r="I21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Бух.баланс</vt:lpstr>
      <vt:lpstr>ОПиУ</vt:lpstr>
      <vt:lpstr>ДДС</vt:lpstr>
      <vt:lpstr>Изменения в капитале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Almir1909</dc:creator>
  <cp:lastModifiedBy>Пользователь Windows</cp:lastModifiedBy>
  <cp:lastPrinted>2025-05-14T05:35:01Z</cp:lastPrinted>
  <dcterms:created xsi:type="dcterms:W3CDTF">2021-05-02T09:42:44Z</dcterms:created>
  <dcterms:modified xsi:type="dcterms:W3CDTF">2025-05-14T07:19:52Z</dcterms:modified>
</cp:coreProperties>
</file>