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Q:\KASE Всегда включать СПОД\2025\"/>
    </mc:Choice>
  </mc:AlternateContent>
  <xr:revisionPtr revIDLastSave="0" documentId="13_ncr:1_{5983C692-1C1F-447A-9C15-A124A41C4A0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ф. 1 конс" sheetId="4" r:id="rId1"/>
    <sheet name="ф. 2 конс" sheetId="5" r:id="rId2"/>
    <sheet name="Ф 3 конс" sheetId="8" r:id="rId3"/>
    <sheet name="ф 4 конс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'ф. 2 конс'!#REF!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конс'!$4:$5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2" hidden="1">#REF!</definedName>
    <definedName name="фывфыв" localSheetId="3" hidden="1">#REF!</definedName>
    <definedName name="фывфыв" localSheetId="0" hidden="1">#REF!</definedName>
    <definedName name="фывфыв" localSheetId="1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9" l="1"/>
  <c r="F14" i="9" l="1"/>
  <c r="D11" i="9"/>
  <c r="D10" i="9"/>
  <c r="L6" i="9"/>
  <c r="F40" i="9" l="1"/>
  <c r="H40" i="9"/>
  <c r="J40" i="9"/>
  <c r="B40" i="9"/>
  <c r="D40" i="9"/>
  <c r="L39" i="9"/>
  <c r="F34" i="9"/>
  <c r="D33" i="9"/>
  <c r="D30" i="9"/>
  <c r="E34" i="5" l="1"/>
  <c r="C34" i="5"/>
  <c r="E12" i="5"/>
  <c r="C12" i="5"/>
  <c r="C17" i="5" s="1"/>
  <c r="C22" i="5" s="1"/>
  <c r="C24" i="5" s="1"/>
  <c r="E8" i="5"/>
  <c r="E17" i="5" s="1"/>
  <c r="E22" i="5" s="1"/>
  <c r="E24" i="5" s="1"/>
  <c r="C8" i="5"/>
  <c r="E44" i="4"/>
  <c r="C44" i="4"/>
  <c r="E36" i="4"/>
  <c r="C36" i="4"/>
  <c r="E22" i="4"/>
  <c r="C22" i="4"/>
  <c r="E35" i="5" l="1"/>
  <c r="J27" i="9"/>
  <c r="C35" i="5"/>
  <c r="J7" i="9"/>
  <c r="C45" i="4"/>
  <c r="E45" i="4"/>
  <c r="H35" i="9" l="1"/>
  <c r="H36" i="9" s="1"/>
  <c r="H41" i="9" s="1"/>
  <c r="J35" i="9"/>
  <c r="L32" i="9"/>
  <c r="F35" i="9"/>
  <c r="F36" i="9" s="1"/>
  <c r="F41" i="9" s="1"/>
  <c r="L33" i="9"/>
  <c r="L31" i="9"/>
  <c r="L34" i="9" l="1"/>
  <c r="D35" i="9"/>
  <c r="D36" i="9" s="1"/>
  <c r="D41" i="9" s="1"/>
  <c r="J36" i="9"/>
  <c r="J41" i="9" s="1"/>
  <c r="D15" i="9" l="1"/>
  <c r="B47" i="8" l="1"/>
  <c r="D47" i="8"/>
  <c r="L27" i="9" l="1"/>
  <c r="L38" i="9"/>
  <c r="L40" i="9" s="1"/>
  <c r="L30" i="9"/>
  <c r="J19" i="9" l="1"/>
  <c r="H19" i="9"/>
  <c r="F19" i="9"/>
  <c r="D19" i="9"/>
  <c r="B19" i="9"/>
  <c r="L18" i="9"/>
  <c r="H16" i="9"/>
  <c r="B16" i="9"/>
  <c r="J15" i="9"/>
  <c r="H15" i="9"/>
  <c r="B15" i="9"/>
  <c r="F15" i="9"/>
  <c r="D16" i="9"/>
  <c r="L11" i="9"/>
  <c r="J16" i="9"/>
  <c r="B36" i="9"/>
  <c r="B41" i="9" s="1"/>
  <c r="B35" i="9"/>
  <c r="D42" i="8"/>
  <c r="B42" i="8"/>
  <c r="D15" i="8"/>
  <c r="D32" i="8" s="1"/>
  <c r="D34" i="8" s="1"/>
  <c r="B15" i="8"/>
  <c r="B32" i="8" s="1"/>
  <c r="B34" i="8" s="1"/>
  <c r="B49" i="8" s="1"/>
  <c r="B53" i="8" s="1"/>
  <c r="D20" i="9" l="1"/>
  <c r="H20" i="9"/>
  <c r="J20" i="9"/>
  <c r="L19" i="9"/>
  <c r="B20" i="9"/>
  <c r="D49" i="8"/>
  <c r="D53" i="8" s="1"/>
  <c r="L7" i="9"/>
  <c r="M7" i="9" s="1"/>
  <c r="L13" i="9"/>
  <c r="F16" i="9"/>
  <c r="F20" i="9" s="1"/>
  <c r="L14" i="9"/>
  <c r="L10" i="9"/>
  <c r="M10" i="9" s="1"/>
  <c r="M15" i="9" s="1"/>
  <c r="L35" i="9"/>
  <c r="L36" i="9" s="1"/>
  <c r="L41" i="9" s="1"/>
  <c r="M16" i="9" l="1"/>
  <c r="L16" i="9"/>
  <c r="L20" i="9" s="1"/>
  <c r="M21" i="9" s="1"/>
  <c r="L15" i="9"/>
  <c r="M22" i="9" l="1"/>
</calcChain>
</file>

<file path=xl/sharedStrings.xml><?xml version="1.0" encoding="utf-8"?>
<sst xmlns="http://schemas.openxmlformats.org/spreadsheetml/2006/main" count="252" uniqueCount="146">
  <si>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</si>
  <si>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</si>
  <si>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</si>
  <si>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</si>
  <si>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</si>
  <si>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</si>
  <si>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</si>
  <si>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</si>
  <si>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</si>
  <si>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</si>
  <si>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</si>
  <si>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 xml:space="preserve">Займы, выданные клиентам </t>
  </si>
  <si>
    <t>Основные средства и нематериальные активы</t>
  </si>
  <si>
    <t>Прочие активы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</si>
  <si>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</si>
  <si>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</si>
  <si>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</si>
  <si>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</si>
  <si>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</si>
  <si>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</si>
  <si>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</si>
  <si>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</si>
  <si>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</si>
  <si>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Долговые ценные бумаги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</si>
  <si>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</si>
  <si>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</si>
  <si>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</si>
  <si>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</si>
  <si>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-    Чистое изменение справедливой стоимости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</si>
  <si>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</si>
  <si>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</si>
  <si>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Резервы</t>
  </si>
  <si>
    <t>Резерв изменений справедливой стоимости:</t>
  </si>
  <si>
    <t>Не аудировано</t>
  </si>
  <si>
    <t>Отложенные налоговые активы</t>
  </si>
  <si>
    <t xml:space="preserve">Расход по подоходному налогу </t>
  </si>
  <si>
    <t>Прибыль до налогообложения</t>
  </si>
  <si>
    <t>Счета и вклады в банках и прочих финансовых институтах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</si>
  <si>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</si>
  <si>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</si>
  <si>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передаче по договорам финансовой аренды</t>
  </si>
  <si>
    <t xml:space="preserve">Долевые инвестиции </t>
  </si>
  <si>
    <t>Текущие счета и вклады</t>
  </si>
  <si>
    <t>Нераспределенная прибыль</t>
  </si>
  <si>
    <t>Резерв изменений справедливой стоимости долевых инструментов</t>
  </si>
  <si>
    <t>Статьи, которые не могут быть впоследствии реклассифицированы в состав прибыли или убытка:</t>
  </si>
  <si>
    <t>Налог на добавленную стоимость к возмещению</t>
  </si>
  <si>
    <t>-</t>
  </si>
  <si>
    <t>Текущий налоговый актив</t>
  </si>
  <si>
    <t>Кредиторская задолженность по сделкам РЕПО</t>
  </si>
  <si>
    <t xml:space="preserve">Займы и средства от банков и прочих финансовых институтов </t>
  </si>
  <si>
    <t>Прибыль за период</t>
  </si>
  <si>
    <t>Всего совокупного дохода за период</t>
  </si>
  <si>
    <t>-    Нетто-величина, перенесенная в состав прибыли или убытка</t>
  </si>
  <si>
    <t xml:space="preserve">Формирование убытков от обесценения прочих нефинансовых активов </t>
  </si>
  <si>
    <t>ДВИЖЕНИЕ ДЕНЕЖНЫХ СРЕДСТВ ОТ ОПЕРАЦИОННОЙ ДЕЯТЕЛЬНОСТИ</t>
  </si>
  <si>
    <t>Комиссионное вознаграждение полученное</t>
  </si>
  <si>
    <t>Комиссионное вознаграждение выплаченное</t>
  </si>
  <si>
    <t>Прочие поступления, нетто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</si>
  <si>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</si>
  <si>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</si>
  <si>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</si>
  <si>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</si>
  <si>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</si>
  <si>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</si>
  <si>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Приобретение основных средств и нематериальных активов, инвестиционного имущества </t>
  </si>
  <si>
    <t>Приобретение долговых ценных бумаг</t>
  </si>
  <si>
    <t>Выбытие и погашение долговых ценных бумаг</t>
  </si>
  <si>
    <t>Дивиденды полученные</t>
  </si>
  <si>
    <t>ДВИЖЕНИЕ ДЕНЕЖНЫХ СРЕДСТВ ОТ ФИНАНСОВОЙ ДЕЯТЕЛЬНОСТИ</t>
  </si>
  <si>
    <t>Поступление от выпуска долговых ценных бумаг</t>
  </si>
  <si>
    <t>Выкуп/погашение выпущенных долговых ценных бумаг</t>
  </si>
  <si>
    <t xml:space="preserve">Влияние изменений валютных курсов на денежные средства и их эквиваленты </t>
  </si>
  <si>
    <t>Влияние изменений оценочного резерва под ожидаемые кредитные убытки на денежные средства и их эквиваленты</t>
  </si>
  <si>
    <t>Денежные средства и их эквиваленты на начало года</t>
  </si>
  <si>
    <t>Главный бухгалтер</t>
  </si>
  <si>
    <t>Мамекова С.М.</t>
  </si>
  <si>
    <t>Резерв изменений справедливой стоимости</t>
  </si>
  <si>
    <t>Дополнительный оплаченный капитал</t>
  </si>
  <si>
    <t>Всего собственного капитала</t>
  </si>
  <si>
    <t>Резерв хеджирования</t>
  </si>
  <si>
    <t>Прибыль за период (не аудировано)</t>
  </si>
  <si>
    <t xml:space="preserve">Нетто-величина, перенесенная в состав прибыли или убытка (не аудировано) </t>
  </si>
  <si>
    <t>Статьи, которые не могут быть впоследствии реклассифицированы в состав прибыли или убытка</t>
  </si>
  <si>
    <t>Операции с собственниками, отраженные непосредственно в составе собственного капитала</t>
  </si>
  <si>
    <t>Остаток на 1 января 2024 года</t>
  </si>
  <si>
    <t>Прочий совокупный доход</t>
  </si>
  <si>
    <t xml:space="preserve">Чистое изменение справедливой стоимости долговых инструментов (не аудировано) </t>
  </si>
  <si>
    <t>Чистое изменение справедливой стоимости долевых инструментов (не аудировано)</t>
  </si>
  <si>
    <t xml:space="preserve">Всего совокупного дохода за период (не аудировано) </t>
  </si>
  <si>
    <t>Всего операций с собственниками, отраженных в составе собственного капитала (не аудировано)</t>
  </si>
  <si>
    <t>Прочие займы</t>
  </si>
  <si>
    <t>31 декабря 2024 г.</t>
  </si>
  <si>
    <t>Чистый комиссионный доход</t>
  </si>
  <si>
    <t xml:space="preserve">Чистый (убыток)/прибыль от операций с иностранной валютой  </t>
  </si>
  <si>
    <t xml:space="preserve">Всего прочего совокупного дохода (не аудировано) </t>
  </si>
  <si>
    <t>Займы, выданные банкам и лизинговым компаниям</t>
  </si>
  <si>
    <t xml:space="preserve"> АО «Банк Развития Казахстана» по состоянию на  31 марта 2025 года</t>
  </si>
  <si>
    <t>31 марта 2025 г.</t>
  </si>
  <si>
    <t>Займы и средства от банков и прочих финансовых институтов</t>
  </si>
  <si>
    <t>Авансы, полученные по договорам финансовой аренды</t>
  </si>
  <si>
    <t>За три месяца, закончившиеся
31 марта 2025 г.
тыс.тенге</t>
  </si>
  <si>
    <t>За три месяца, закончившиеся
31 марта 2024 г.
тыс.тенге</t>
  </si>
  <si>
    <t>Чистый (убыток)/прибыль от операций с финансовыми инструментами, оцениваемыми по справедливой стоимости через прибыль или убыток</t>
  </si>
  <si>
    <t>Прочие доходы, нетто</t>
  </si>
  <si>
    <t>Восстановление убытков от обесценения долговых финансовых активов</t>
  </si>
  <si>
    <t>Восстановление/(формирование) убытков от обесценения в отношении обязательств по предоставлению займов и договоров финансовой гарантии</t>
  </si>
  <si>
    <t>Прочий совокупный доход/(расход)</t>
  </si>
  <si>
    <t>Чистый нереализованный убыток от операций с инструментами хеджирования, за вычетом налога</t>
  </si>
  <si>
    <t>Прочий совокупный доход/(расход) за период</t>
  </si>
  <si>
    <t xml:space="preserve"> АО «Банк Развития Казахстана»  за три месяца, закончившиеся 31 марта 2025 года</t>
  </si>
  <si>
    <t>Остаток на 1 января 2025 года</t>
  </si>
  <si>
    <t>Остаток на 31 марта 2025 года (не аудировано)</t>
  </si>
  <si>
    <t xml:space="preserve">Чистое изменение справедливой стоимости финансовых активов (не аудировано) </t>
  </si>
  <si>
    <t xml:space="preserve">Чистое изменение справедливой стоимости долевых инструментов (не аудировано) </t>
  </si>
  <si>
    <t xml:space="preserve">Остаток на 31 марта 2024 года (не аудировано) </t>
  </si>
  <si>
    <t xml:space="preserve"> АО «Банк Развития Казахстана» за три месяца, закончившиеся 31 марта 2025 года</t>
  </si>
  <si>
    <t>Чистые поступления по операциям с иностранной валютой</t>
  </si>
  <si>
    <t>Займы, выданные банкам  и лизинговым компаниям</t>
  </si>
  <si>
    <t>Средства, размещенные клиентами в качестве покрытия по аккредитивам</t>
  </si>
  <si>
    <t>Чистое использование денежных средств от операционной деятельности до уплаты подоходного налога</t>
  </si>
  <si>
    <t xml:space="preserve">Использование денежных средств в операционной деятельности </t>
  </si>
  <si>
    <t>Поступление денежных средств от инвестиционной деятельности</t>
  </si>
  <si>
    <t>(Использование)/поступление денежных средств от финансовой деятельности</t>
  </si>
  <si>
    <t xml:space="preserve">Чистое (уменьшение)/ увеличение денежных средств и их эквивалентов </t>
  </si>
  <si>
    <t>Денежные средства и их эквиваленты на конец периода</t>
  </si>
  <si>
    <t>За три месяца, закончившиеся
31 марта 2025 г.</t>
  </si>
  <si>
    <t>За три месяца, закончившиеся
31 марта 2024 г.</t>
  </si>
  <si>
    <t>Примечание</t>
  </si>
  <si>
    <t>И.о. Председателя Правления</t>
  </si>
  <si>
    <t>Ли В.Е.</t>
  </si>
  <si>
    <t>Базовая и разводненная прибыль на акцию, в тенге</t>
  </si>
  <si>
    <t>Процентное вознаграждение полученное</t>
  </si>
  <si>
    <t>Процентное вознаграждение выплаченное</t>
  </si>
  <si>
    <t>Авансы, выданные по договорам финансовой аренды</t>
  </si>
  <si>
    <t>Возврат долевых инвестиций</t>
  </si>
  <si>
    <t xml:space="preserve">Дисконт по выпушенным долговым ценным бумагам, за вычетом налогов в размере 3,536,349 тысячи тенге (не аудировано) </t>
  </si>
  <si>
    <t xml:space="preserve">Всего прочего совокупного расхода (не аудировано) </t>
  </si>
  <si>
    <t xml:space="preserve">Чистый нереализованный убыток от операций с инструментами хеджирования, за вычетом налога (не аудировано) </t>
  </si>
  <si>
    <t>Чистый нереализованный убыток от операций с инструментами хеджирования, за вычетом налога (не аудировано)</t>
  </si>
  <si>
    <t>Прочий совокупный расход</t>
  </si>
  <si>
    <t>Консолидированный отчет о финансовом положении</t>
  </si>
  <si>
    <t>Консолидированный промежуточный сокращенный отчет о прибыли или убытке и прочем совокупном доходе  АО «Банк Развития Казахстана» за три месяца, закончившиеся 31 марта 2025 года</t>
  </si>
  <si>
    <t xml:space="preserve">Консолидированный отчет о движении денежных средств  </t>
  </si>
  <si>
    <t>Консолидированный отчет об изменениях в капитале</t>
  </si>
  <si>
    <t>Дивиденды, объявленные Материнской компании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</si>
</sst>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* #,##0_);* \(#,##0\);&quot;-&quot;??_);@"/>
    <numFmt numFmtId="165" formatCode="#,###;\(#,###\)"/>
    <numFmt numFmtId="166" formatCode="_-* #,##0.00\ _₽_-;\-* #,##0.00\ _₽_-;_-* &quot;-&quot;??\ _₽_-;_-@_-"/>
    <numFmt numFmtId="167" formatCode="_-* #,##0\ _₽_-;\-* #,##0\ _₽_-;_-* &quot;-&quot;??\ _₽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4" fontId="13" fillId="0" borderId="0" applyFill="0" applyBorder="0" applyProtection="0"/>
    <xf numFmtId="0" fontId="14" fillId="0" borderId="0"/>
    <xf numFmtId="0" fontId="4" fillId="0" borderId="0"/>
    <xf numFmtId="0" fontId="14" fillId="0" borderId="0"/>
    <xf numFmtId="166" fontId="15" fillId="0" borderId="0" applyFont="0" applyFill="0" applyBorder="0" applyAlignment="0" applyProtection="0"/>
  </cellStyleXfs>
  <cellXfs count="151">
    <xf numFmtId="0" fontId="0" fillId="0" borderId="0" xfId="0"/>
    <xf numFmtId="3" fontId="3" fillId="0" borderId="0" xfId="4" applyNumberFormat="1" applyFont="1" applyAlignment="1">
      <alignment horizontal="right"/>
    </xf>
    <xf numFmtId="164" fontId="6" fillId="0" borderId="0" xfId="4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3" fontId="8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9" fillId="0" borderId="0" xfId="0" applyNumberFormat="1" applyFont="1"/>
    <xf numFmtId="0" fontId="12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5" fontId="8" fillId="0" borderId="0" xfId="0" applyNumberFormat="1" applyFont="1" applyAlignment="1">
      <alignment wrapText="1"/>
    </xf>
    <xf numFmtId="165" fontId="6" fillId="0" borderId="2" xfId="4" applyNumberFormat="1" applyFont="1" applyBorder="1" applyAlignment="1">
      <alignment horizontal="right"/>
    </xf>
    <xf numFmtId="165" fontId="6" fillId="0" borderId="0" xfId="4" applyNumberFormat="1" applyFont="1" applyAlignment="1">
      <alignment horizontal="right"/>
    </xf>
    <xf numFmtId="165" fontId="7" fillId="0" borderId="3" xfId="0" applyNumberFormat="1" applyFont="1" applyBorder="1" applyAlignment="1">
      <alignment wrapText="1"/>
    </xf>
    <xf numFmtId="165" fontId="7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2" xfId="4" applyNumberFormat="1" applyFont="1" applyBorder="1" applyAlignment="1">
      <alignment horizontal="right"/>
    </xf>
    <xf numFmtId="165" fontId="5" fillId="0" borderId="2" xfId="4" applyNumberFormat="1" applyFont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5" fontId="1" fillId="0" borderId="0" xfId="0" applyNumberFormat="1" applyFont="1" applyAlignment="1">
      <alignment wrapText="1"/>
    </xf>
    <xf numFmtId="165" fontId="1" fillId="0" borderId="2" xfId="0" applyNumberFormat="1" applyFont="1" applyBorder="1" applyAlignment="1">
      <alignment wrapText="1"/>
    </xf>
    <xf numFmtId="165" fontId="5" fillId="0" borderId="0" xfId="4" applyNumberFormat="1" applyFont="1" applyAlignment="1">
      <alignment horizontal="right"/>
    </xf>
    <xf numFmtId="165" fontId="9" fillId="0" borderId="0" xfId="0" applyNumberFormat="1" applyFont="1"/>
    <xf numFmtId="3" fontId="8" fillId="0" borderId="0" xfId="0" applyNumberFormat="1" applyFont="1" applyAlignment="1">
      <alignment wrapText="1"/>
    </xf>
    <xf numFmtId="165" fontId="3" fillId="0" borderId="2" xfId="0" applyNumberFormat="1" applyFont="1" applyBorder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3" fontId="8" fillId="0" borderId="0" xfId="4" applyNumberFormat="1" applyFont="1" applyAlignment="1">
      <alignment horizontal="right" vertical="top"/>
    </xf>
    <xf numFmtId="3" fontId="8" fillId="0" borderId="0" xfId="0" applyNumberFormat="1" applyFont="1"/>
    <xf numFmtId="164" fontId="8" fillId="0" borderId="0" xfId="4" applyNumberFormat="1" applyFont="1" applyAlignment="1">
      <alignment horizontal="right" vertical="top"/>
    </xf>
    <xf numFmtId="167" fontId="7" fillId="0" borderId="3" xfId="9" applyNumberFormat="1" applyFont="1" applyBorder="1" applyAlignment="1">
      <alignment horizontal="right" vertical="top" wrapText="1"/>
    </xf>
    <xf numFmtId="167" fontId="7" fillId="0" borderId="0" xfId="9" applyNumberFormat="1" applyFont="1" applyBorder="1" applyAlignment="1">
      <alignment horizontal="right" vertical="top" wrapText="1"/>
    </xf>
    <xf numFmtId="167" fontId="8" fillId="0" borderId="0" xfId="9" applyNumberFormat="1" applyFont="1" applyAlignment="1">
      <alignment horizontal="right" vertical="top" wrapText="1"/>
    </xf>
    <xf numFmtId="167" fontId="8" fillId="0" borderId="0" xfId="9" applyNumberFormat="1" applyFont="1" applyBorder="1" applyAlignment="1">
      <alignment horizontal="right" vertical="top" wrapText="1"/>
    </xf>
    <xf numFmtId="167" fontId="7" fillId="0" borderId="0" xfId="9" applyNumberFormat="1" applyFont="1" applyAlignment="1">
      <alignment horizontal="right" vertical="top" wrapText="1"/>
    </xf>
    <xf numFmtId="164" fontId="8" fillId="0" borderId="0" xfId="0" applyNumberFormat="1" applyFont="1"/>
    <xf numFmtId="164" fontId="7" fillId="0" borderId="3" xfId="4" applyNumberFormat="1" applyFont="1" applyBorder="1" applyAlignment="1">
      <alignment horizontal="right" vertical="top"/>
    </xf>
    <xf numFmtId="164" fontId="5" fillId="0" borderId="0" xfId="4" applyNumberFormat="1" applyFont="1" applyAlignment="1">
      <alignment horizontal="right" vertical="top"/>
    </xf>
    <xf numFmtId="164" fontId="8" fillId="0" borderId="3" xfId="4" applyNumberFormat="1" applyFont="1" applyBorder="1" applyAlignment="1">
      <alignment horizontal="right" vertical="top"/>
    </xf>
    <xf numFmtId="164" fontId="6" fillId="0" borderId="0" xfId="4" applyNumberFormat="1" applyFont="1" applyAlignment="1">
      <alignment horizontal="right" vertical="top"/>
    </xf>
    <xf numFmtId="164" fontId="7" fillId="0" borderId="2" xfId="4" applyNumberFormat="1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3" fontId="8" fillId="0" borderId="2" xfId="4" applyNumberFormat="1" applyFont="1" applyBorder="1" applyAlignment="1">
      <alignment horizontal="right" vertical="top"/>
    </xf>
    <xf numFmtId="167" fontId="7" fillId="0" borderId="0" xfId="9" applyNumberFormat="1" applyFont="1" applyBorder="1" applyAlignment="1">
      <alignment vertical="top" wrapText="1"/>
    </xf>
    <xf numFmtId="3" fontId="7" fillId="0" borderId="0" xfId="9" applyNumberFormat="1" applyFont="1" applyBorder="1" applyAlignment="1">
      <alignment horizontal="right" vertical="top" wrapText="1"/>
    </xf>
    <xf numFmtId="167" fontId="8" fillId="0" borderId="0" xfId="0" applyNumberFormat="1" applyFont="1"/>
    <xf numFmtId="167" fontId="7" fillId="0" borderId="1" xfId="9" applyNumberFormat="1" applyFont="1" applyBorder="1" applyAlignment="1">
      <alignment horizontal="right" vertical="top" wrapText="1"/>
    </xf>
    <xf numFmtId="167" fontId="8" fillId="0" borderId="0" xfId="0" applyNumberFormat="1" applyFont="1" applyAlignment="1">
      <alignment horizontal="right" vertical="top"/>
    </xf>
    <xf numFmtId="0" fontId="1" fillId="0" borderId="0" xfId="0" applyFont="1"/>
    <xf numFmtId="3" fontId="7" fillId="0" borderId="0" xfId="1" applyNumberFormat="1" applyFont="1" applyAlignment="1">
      <alignment vertical="top"/>
    </xf>
    <xf numFmtId="3" fontId="1" fillId="0" borderId="0" xfId="1" applyNumberFormat="1" applyFont="1" applyAlignment="1">
      <alignment vertical="top"/>
    </xf>
    <xf numFmtId="3" fontId="1" fillId="0" borderId="0" xfId="1" applyNumberFormat="1" applyFont="1"/>
    <xf numFmtId="0" fontId="18" fillId="0" borderId="0" xfId="0" applyFont="1"/>
    <xf numFmtId="0" fontId="3" fillId="0" borderId="0" xfId="1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6" fillId="0" borderId="0" xfId="0" applyFont="1"/>
    <xf numFmtId="0" fontId="21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22" fillId="0" borderId="0" xfId="3" applyFont="1" applyAlignment="1">
      <alignment horizontal="right"/>
    </xf>
    <xf numFmtId="0" fontId="1" fillId="0" borderId="0" xfId="2" applyFont="1" applyAlignment="1">
      <alignment horizontal="center" wrapText="1"/>
    </xf>
    <xf numFmtId="0" fontId="23" fillId="0" borderId="0" xfId="2" applyFont="1"/>
    <xf numFmtId="0" fontId="1" fillId="0" borderId="2" xfId="0" applyFont="1" applyBorder="1" applyAlignment="1">
      <alignment horizontal="center"/>
    </xf>
    <xf numFmtId="3" fontId="1" fillId="0" borderId="3" xfId="4" applyNumberFormat="1" applyFont="1" applyBorder="1" applyAlignment="1">
      <alignment wrapText="1"/>
    </xf>
    <xf numFmtId="164" fontId="5" fillId="0" borderId="3" xfId="4" applyNumberFormat="1" applyFont="1" applyBorder="1"/>
    <xf numFmtId="164" fontId="5" fillId="0" borderId="3" xfId="4" applyNumberFormat="1" applyFont="1" applyBorder="1" applyAlignment="1">
      <alignment horizontal="right"/>
    </xf>
    <xf numFmtId="164" fontId="1" fillId="0" borderId="3" xfId="4" applyNumberFormat="1" applyFont="1" applyBorder="1" applyAlignment="1">
      <alignment horizontal="right" wrapText="1"/>
    </xf>
    <xf numFmtId="164" fontId="5" fillId="0" borderId="3" xfId="9" applyNumberFormat="1" applyFont="1" applyFill="1" applyBorder="1" applyAlignment="1" applyProtection="1">
      <alignment horizontal="right"/>
    </xf>
    <xf numFmtId="37" fontId="3" fillId="0" borderId="0" xfId="2" applyNumberFormat="1" applyFont="1" applyAlignment="1">
      <alignment horizontal="right"/>
    </xf>
    <xf numFmtId="3" fontId="6" fillId="0" borderId="0" xfId="4" applyNumberFormat="1" applyFont="1"/>
    <xf numFmtId="37" fontId="3" fillId="0" borderId="0" xfId="2" applyNumberFormat="1" applyFont="1" applyAlignment="1">
      <alignment horizontal="center"/>
    </xf>
    <xf numFmtId="3" fontId="3" fillId="0" borderId="0" xfId="4" applyNumberFormat="1" applyFont="1"/>
    <xf numFmtId="3" fontId="3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center"/>
    </xf>
    <xf numFmtId="164" fontId="6" fillId="0" borderId="0" xfId="4" applyNumberFormat="1" applyFont="1"/>
    <xf numFmtId="3" fontId="5" fillId="0" borderId="0" xfId="4" applyNumberFormat="1" applyFont="1"/>
    <xf numFmtId="164" fontId="5" fillId="0" borderId="0" xfId="4" applyNumberFormat="1" applyFont="1"/>
    <xf numFmtId="164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3" fontId="5" fillId="0" borderId="1" xfId="4" applyNumberFormat="1" applyFont="1" applyBorder="1"/>
    <xf numFmtId="164" fontId="5" fillId="0" borderId="1" xfId="4" applyNumberFormat="1" applyFont="1" applyBorder="1"/>
    <xf numFmtId="3" fontId="1" fillId="0" borderId="0" xfId="4" applyNumberFormat="1" applyFont="1" applyAlignment="1">
      <alignment wrapText="1"/>
    </xf>
    <xf numFmtId="164" fontId="3" fillId="0" borderId="0" xfId="2" applyNumberFormat="1" applyFont="1"/>
    <xf numFmtId="3" fontId="21" fillId="0" borderId="0" xfId="2" applyNumberFormat="1" applyFont="1"/>
    <xf numFmtId="164" fontId="21" fillId="0" borderId="0" xfId="2" applyNumberFormat="1" applyFont="1"/>
    <xf numFmtId="164" fontId="3" fillId="0" borderId="0" xfId="2" applyNumberFormat="1" applyFont="1" applyAlignment="1">
      <alignment horizontal="right"/>
    </xf>
    <xf numFmtId="167" fontId="3" fillId="0" borderId="0" xfId="9" applyNumberFormat="1" applyFont="1" applyFill="1" applyAlignment="1">
      <alignment horizontal="right"/>
    </xf>
    <xf numFmtId="3" fontId="21" fillId="0" borderId="0" xfId="2" applyNumberFormat="1" applyFont="1" applyAlignment="1">
      <alignment horizontal="right"/>
    </xf>
    <xf numFmtId="0" fontId="21" fillId="0" borderId="0" xfId="2" applyFont="1" applyAlignment="1">
      <alignment horizontal="right"/>
    </xf>
    <xf numFmtId="164" fontId="5" fillId="0" borderId="4" xfId="4" applyNumberFormat="1" applyFont="1" applyBorder="1"/>
    <xf numFmtId="3" fontId="5" fillId="0" borderId="4" xfId="4" applyNumberFormat="1" applyFont="1" applyBorder="1"/>
    <xf numFmtId="164" fontId="5" fillId="0" borderId="1" xfId="4" applyNumberFormat="1" applyFont="1" applyBorder="1" applyAlignment="1">
      <alignment horizontal="right"/>
    </xf>
    <xf numFmtId="3" fontId="1" fillId="0" borderId="1" xfId="4" applyNumberFormat="1" applyFont="1" applyBorder="1" applyAlignment="1">
      <alignment wrapText="1"/>
    </xf>
    <xf numFmtId="3" fontId="18" fillId="0" borderId="0" xfId="0" applyNumberFormat="1" applyFont="1"/>
    <xf numFmtId="0" fontId="24" fillId="0" borderId="0" xfId="0" applyFont="1"/>
    <xf numFmtId="0" fontId="22" fillId="0" borderId="0" xfId="2" applyFont="1"/>
    <xf numFmtId="164" fontId="6" fillId="0" borderId="2" xfId="4" applyNumberFormat="1" applyFont="1" applyBorder="1" applyAlignment="1">
      <alignment horizontal="center"/>
    </xf>
    <xf numFmtId="0" fontId="26" fillId="0" borderId="0" xfId="0" applyFont="1" applyAlignment="1">
      <alignment wrapText="1"/>
    </xf>
    <xf numFmtId="164" fontId="8" fillId="0" borderId="2" xfId="4" applyNumberFormat="1" applyFont="1" applyBorder="1" applyAlignment="1">
      <alignment horizontal="right" vertical="top"/>
    </xf>
    <xf numFmtId="3" fontId="7" fillId="0" borderId="2" xfId="4" applyNumberFormat="1" applyFont="1" applyBorder="1" applyAlignment="1">
      <alignment horizontal="right" vertical="top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164" fontId="7" fillId="0" borderId="0" xfId="4" applyNumberFormat="1" applyFont="1" applyAlignment="1">
      <alignment horizontal="right" vertical="top"/>
    </xf>
    <xf numFmtId="167" fontId="7" fillId="0" borderId="5" xfId="9" applyNumberFormat="1" applyFont="1" applyBorder="1" applyAlignment="1">
      <alignment horizontal="right" vertical="top" wrapText="1"/>
    </xf>
    <xf numFmtId="167" fontId="8" fillId="0" borderId="5" xfId="9" applyNumberFormat="1" applyFont="1" applyBorder="1" applyAlignment="1">
      <alignment horizontal="right" vertical="top" wrapText="1"/>
    </xf>
    <xf numFmtId="0" fontId="11" fillId="0" borderId="0" xfId="2" applyFont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top" wrapText="1"/>
    </xf>
    <xf numFmtId="0" fontId="1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justify"/>
    </xf>
    <xf numFmtId="0" fontId="7" fillId="0" borderId="0" xfId="0" applyFont="1" applyAlignment="1">
      <alignment vertical="top" wrapText="1"/>
    </xf>
    <xf numFmtId="0" fontId="11" fillId="0" borderId="0" xfId="2" applyFont="1" applyAlignment="1">
      <alignment horizontal="center" vertical="justify"/>
    </xf>
    <xf numFmtId="0" fontId="0" fillId="0" borderId="0" xfId="0" applyAlignment="1">
      <alignment horizontal="center" vertical="justify"/>
    </xf>
    <xf numFmtId="164" fontId="1" fillId="0" borderId="3" xfId="4" applyNumberFormat="1" applyFont="1" applyBorder="1" applyAlignment="1">
      <alignment horizontal="right" wrapText="1" indent="1"/>
    </xf>
    <xf numFmtId="3" fontId="6" fillId="0" borderId="0" xfId="4" applyNumberFormat="1" applyFont="1" applyAlignment="1">
      <alignment horizontal="right" indent="1"/>
    </xf>
    <xf numFmtId="164" fontId="6" fillId="0" borderId="0" xfId="4" applyNumberFormat="1" applyFont="1" applyAlignment="1">
      <alignment horizontal="right" indent="1"/>
    </xf>
    <xf numFmtId="164" fontId="5" fillId="0" borderId="1" xfId="4" applyNumberFormat="1" applyFont="1" applyBorder="1" applyAlignment="1">
      <alignment horizontal="right" indent="1"/>
    </xf>
    <xf numFmtId="164" fontId="5" fillId="0" borderId="0" xfId="4" applyNumberFormat="1" applyFont="1" applyAlignment="1">
      <alignment horizontal="right" indent="1"/>
    </xf>
    <xf numFmtId="3" fontId="5" fillId="0" borderId="1" xfId="4" applyNumberFormat="1" applyFont="1" applyBorder="1" applyAlignment="1">
      <alignment horizontal="right" indent="1"/>
    </xf>
  </cellXfs>
  <cellStyles count="10">
    <cellStyle name="Debit" xfId="5" xr:uid="{00000000-0005-0000-0000-000000000000}"/>
    <cellStyle name="Normal 2 2" xfId="8" xr:uid="{F9CCE196-9F7C-458C-A516-F979697C7127}"/>
    <cellStyle name="Обычный" xfId="0" builtinId="0"/>
    <cellStyle name="Обычный 10 3 2" xfId="7" xr:uid="{00000000-0005-0000-0000-000002000000}"/>
    <cellStyle name="Обычный 2" xfId="6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 4" xfId="9" xr:uid="{69B4BAFC-70E1-45AF-ADB4-4C871932E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&#1047;&#1072;&#1087;&#1088;&#1086;&#1089;&#1099;\&#1044;&#1060;&#1052;&#1057;\&#1044;&#1083;&#1103;%20&#1057;&#1072;&#1084;&#1088;&#1091;&#1082;&#1072;\2024\2%20&#1082;&#1074;\&#1050;&#1086;&#1085;&#1089;%20&#1092;&#1080;&#1085;%20&#1086;&#1090;&#1095;&#1077;&#1090;&#1085;&#1086;&#1089;&#1090;&#1100;%2031.03.2024.xlsx" TargetMode="External"/><Relationship Id="rId1" Type="http://schemas.openxmlformats.org/officeDocument/2006/relationships/externalLinkPath" Target="/&#1047;&#1072;&#1087;&#1088;&#1086;&#1089;&#1099;/&#1044;&#1060;&#1052;&#1057;/&#1044;&#1083;&#1103;%20&#1057;&#1072;&#1084;&#1088;&#1091;&#1082;&#1072;/2024/2%20&#1082;&#1074;/&#1050;&#1086;&#1085;&#1089;%20&#1092;&#1080;&#1085;%20&#1086;&#1090;&#1095;&#1077;&#1090;&#1085;&#1086;&#1089;&#1090;&#1100;%203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  <sheetName val="бензин по авто"/>
      <sheetName val="Осн.ср-ва"/>
      <sheetName val="Plan_acc"/>
      <sheetName val="Quantit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ф. 1 конс"/>
      <sheetName val="ф. 2 конс"/>
      <sheetName val="Ф 3 конс"/>
      <sheetName val="ф 4 конс"/>
    </sheetNames>
    <sheetDataSet>
      <sheetData sheetId="0" refreshError="1">
        <row r="40">
          <cell r="B40">
            <v>715953511</v>
          </cell>
        </row>
        <row r="44">
          <cell r="B44">
            <v>848987221</v>
          </cell>
        </row>
      </sheetData>
      <sheetData sheetId="1" refreshError="1">
        <row r="26">
          <cell r="B26">
            <v>45605517</v>
          </cell>
        </row>
        <row r="31">
          <cell r="B31">
            <v>-3332461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1A38-3A43-4CBB-AC00-3D80782138F8}">
  <sheetPr>
    <pageSetUpPr fitToPage="1"/>
  </sheetPr>
  <dimension ref="A1:E50"/>
  <sheetViews>
    <sheetView zoomScale="69" zoomScaleNormal="69" zoomScaleSheetLayoutView="62" workbookViewId="0">
      <selection activeCell="N53" sqref="N53"/>
    </sheetView>
  </sheetViews>
  <sheetFormatPr defaultColWidth="9.1796875" defaultRowHeight="15.5" x14ac:dyDescent="0.35"/>
  <cols>
    <col min="1" max="1" width="67.26953125" style="5" customWidth="1"/>
    <col min="2" max="2" width="7.453125" style="5" customWidth="1"/>
    <col min="3" max="3" width="21.81640625" style="5" customWidth="1"/>
    <col min="4" max="4" width="1.81640625" style="5" customWidth="1"/>
    <col min="5" max="5" width="21.81640625" style="5" customWidth="1"/>
    <col min="6" max="16384" width="9.1796875" style="5"/>
  </cols>
  <sheetData>
    <row r="1" spans="1:5" ht="17.5" x14ac:dyDescent="0.35">
      <c r="A1" s="134" t="s">
        <v>141</v>
      </c>
      <c r="B1" s="134"/>
      <c r="C1" s="134"/>
      <c r="D1" s="134"/>
      <c r="E1" s="134"/>
    </row>
    <row r="2" spans="1:5" ht="17.5" x14ac:dyDescent="0.35">
      <c r="A2" s="135" t="s">
        <v>97</v>
      </c>
      <c r="B2" s="135"/>
      <c r="C2" s="135"/>
      <c r="D2" s="135"/>
      <c r="E2" s="135"/>
    </row>
    <row r="4" spans="1:5" x14ac:dyDescent="0.35">
      <c r="C4" s="10" t="s">
        <v>33</v>
      </c>
      <c r="E4" s="10"/>
    </row>
    <row r="5" spans="1:5" x14ac:dyDescent="0.35">
      <c r="A5" s="133"/>
      <c r="B5" s="137" t="s">
        <v>128</v>
      </c>
      <c r="C5" s="16" t="s">
        <v>98</v>
      </c>
      <c r="D5" s="136"/>
      <c r="E5" s="10" t="s">
        <v>92</v>
      </c>
    </row>
    <row r="6" spans="1:5" x14ac:dyDescent="0.35">
      <c r="A6" s="133"/>
      <c r="B6" s="138"/>
      <c r="C6" s="8" t="s">
        <v>0</v>
      </c>
      <c r="D6" s="136"/>
      <c r="E6" s="8" t="s">
        <v>0</v>
      </c>
    </row>
    <row r="7" spans="1:5" x14ac:dyDescent="0.35">
      <c r="A7" s="3" t="s">
        <v>8</v>
      </c>
      <c r="B7" s="3"/>
      <c r="C7" s="4"/>
      <c r="D7" s="4"/>
      <c r="E7" s="4"/>
    </row>
    <row r="8" spans="1:5" x14ac:dyDescent="0.35">
      <c r="A8" s="4" t="s">
        <v>9</v>
      </c>
      <c r="B8" s="118">
        <v>10</v>
      </c>
      <c r="C8" s="1">
        <v>821509451</v>
      </c>
      <c r="D8" s="1" t="s">
        <v>10</v>
      </c>
      <c r="E8" s="1">
        <v>1078018995</v>
      </c>
    </row>
    <row r="9" spans="1:5" x14ac:dyDescent="0.35">
      <c r="A9" s="4" t="s">
        <v>37</v>
      </c>
      <c r="B9" s="118"/>
      <c r="C9" s="1">
        <v>80020990</v>
      </c>
      <c r="D9" s="1"/>
      <c r="E9" s="1">
        <v>77599595</v>
      </c>
    </row>
    <row r="10" spans="1:5" x14ac:dyDescent="0.35">
      <c r="A10" s="4" t="s">
        <v>96</v>
      </c>
      <c r="B10" s="118">
        <v>11</v>
      </c>
      <c r="C10" s="1">
        <v>182892848</v>
      </c>
      <c r="D10" s="1"/>
      <c r="E10" s="1">
        <v>181498358</v>
      </c>
    </row>
    <row r="11" spans="1:5" x14ac:dyDescent="0.35">
      <c r="A11" s="4" t="s">
        <v>11</v>
      </c>
      <c r="B11" s="118">
        <v>12</v>
      </c>
      <c r="C11" s="1">
        <v>2261896447</v>
      </c>
      <c r="D11" s="1"/>
      <c r="E11" s="1">
        <v>2168156819</v>
      </c>
    </row>
    <row r="12" spans="1:5" x14ac:dyDescent="0.35">
      <c r="A12" s="4" t="s">
        <v>38</v>
      </c>
      <c r="B12" s="118">
        <v>13</v>
      </c>
      <c r="C12" s="1">
        <v>966858206</v>
      </c>
      <c r="D12" s="1"/>
      <c r="E12" s="1">
        <v>897200420</v>
      </c>
    </row>
    <row r="13" spans="1:5" x14ac:dyDescent="0.35">
      <c r="A13" s="4" t="s">
        <v>23</v>
      </c>
      <c r="B13" s="118">
        <v>14</v>
      </c>
      <c r="C13" s="1">
        <v>517289861</v>
      </c>
      <c r="D13" s="1"/>
      <c r="E13" s="1">
        <v>613472773</v>
      </c>
    </row>
    <row r="14" spans="1:5" x14ac:dyDescent="0.35">
      <c r="A14" s="4" t="s">
        <v>39</v>
      </c>
      <c r="B14" s="118">
        <v>15</v>
      </c>
      <c r="C14" s="1">
        <v>448614481</v>
      </c>
      <c r="D14" s="1"/>
      <c r="E14" s="1">
        <v>435103720</v>
      </c>
    </row>
    <row r="15" spans="1:5" x14ac:dyDescent="0.35">
      <c r="A15" s="4" t="s">
        <v>40</v>
      </c>
      <c r="B15" s="118"/>
      <c r="C15" s="1">
        <v>145814949</v>
      </c>
      <c r="D15" s="1"/>
      <c r="E15" s="1">
        <v>95090698</v>
      </c>
    </row>
    <row r="16" spans="1:5" x14ac:dyDescent="0.35">
      <c r="A16" s="4" t="s">
        <v>41</v>
      </c>
      <c r="B16" s="118"/>
      <c r="C16" s="1">
        <v>17798987</v>
      </c>
      <c r="D16" s="1"/>
      <c r="E16" s="1">
        <v>17798987</v>
      </c>
    </row>
    <row r="17" spans="1:5" x14ac:dyDescent="0.35">
      <c r="A17" s="4" t="s">
        <v>12</v>
      </c>
      <c r="B17" s="118"/>
      <c r="C17" s="1">
        <v>5950030</v>
      </c>
      <c r="D17" s="1"/>
      <c r="E17" s="1">
        <v>6167425</v>
      </c>
    </row>
    <row r="18" spans="1:5" x14ac:dyDescent="0.35">
      <c r="A18" s="4" t="s">
        <v>46</v>
      </c>
      <c r="B18" s="118"/>
      <c r="C18" s="1">
        <v>53817831</v>
      </c>
      <c r="D18" s="1"/>
      <c r="E18" s="1">
        <v>49657636</v>
      </c>
    </row>
    <row r="19" spans="1:5" x14ac:dyDescent="0.35">
      <c r="A19" s="4" t="s">
        <v>48</v>
      </c>
      <c r="B19" s="118"/>
      <c r="C19" s="1">
        <v>10942744</v>
      </c>
      <c r="D19" s="1"/>
      <c r="E19" s="1">
        <v>13486185</v>
      </c>
    </row>
    <row r="20" spans="1:5" x14ac:dyDescent="0.35">
      <c r="A20" s="4" t="s">
        <v>34</v>
      </c>
      <c r="B20" s="118"/>
      <c r="C20" s="1">
        <v>5328471</v>
      </c>
      <c r="D20" s="1"/>
      <c r="E20" s="1">
        <v>3902119</v>
      </c>
    </row>
    <row r="21" spans="1:5" x14ac:dyDescent="0.35">
      <c r="A21" s="4" t="s">
        <v>13</v>
      </c>
      <c r="B21" s="118"/>
      <c r="C21" s="1">
        <v>13531371</v>
      </c>
      <c r="D21" s="1"/>
      <c r="E21" s="1">
        <v>11054996</v>
      </c>
    </row>
    <row r="22" spans="1:5" x14ac:dyDescent="0.35">
      <c r="A22" s="3" t="s">
        <v>14</v>
      </c>
      <c r="B22" s="10"/>
      <c r="C22" s="9">
        <f>SUM(C8:C21)</f>
        <v>5532266667</v>
      </c>
      <c r="D22" s="3"/>
      <c r="E22" s="9">
        <f>SUM(E8:E21)</f>
        <v>5648208726</v>
      </c>
    </row>
    <row r="23" spans="1:5" x14ac:dyDescent="0.35">
      <c r="A23" s="3"/>
      <c r="B23" s="10"/>
      <c r="C23" s="133"/>
      <c r="D23" s="133"/>
      <c r="E23" s="133"/>
    </row>
    <row r="24" spans="1:5" x14ac:dyDescent="0.35">
      <c r="A24" s="3" t="s">
        <v>15</v>
      </c>
      <c r="B24" s="10"/>
      <c r="C24" s="133"/>
      <c r="D24" s="133"/>
      <c r="E24" s="133"/>
    </row>
    <row r="25" spans="1:5" x14ac:dyDescent="0.35">
      <c r="A25" s="4" t="s">
        <v>42</v>
      </c>
      <c r="B25" s="118">
        <v>16</v>
      </c>
      <c r="C25" s="1">
        <v>172508901</v>
      </c>
      <c r="D25" s="1"/>
      <c r="E25" s="1">
        <v>183331514</v>
      </c>
    </row>
    <row r="26" spans="1:5" x14ac:dyDescent="0.35">
      <c r="A26" s="4" t="s">
        <v>49</v>
      </c>
      <c r="B26" s="118"/>
      <c r="C26" s="1">
        <v>174347747</v>
      </c>
      <c r="D26" s="1"/>
      <c r="E26" s="1">
        <v>74188008</v>
      </c>
    </row>
    <row r="27" spans="1:5" x14ac:dyDescent="0.35">
      <c r="A27" s="4" t="s">
        <v>99</v>
      </c>
      <c r="B27" s="118">
        <v>17</v>
      </c>
      <c r="C27" s="1">
        <v>609829512</v>
      </c>
      <c r="D27" s="1"/>
      <c r="E27" s="1">
        <v>721512094</v>
      </c>
    </row>
    <row r="28" spans="1:5" x14ac:dyDescent="0.35">
      <c r="A28" s="4" t="s">
        <v>91</v>
      </c>
      <c r="B28" s="118"/>
      <c r="C28" s="1">
        <v>65857086</v>
      </c>
      <c r="D28" s="1"/>
      <c r="E28" s="1">
        <v>63567300</v>
      </c>
    </row>
    <row r="29" spans="1:5" x14ac:dyDescent="0.35">
      <c r="A29" s="4" t="s">
        <v>16</v>
      </c>
      <c r="B29" s="118"/>
      <c r="C29" s="1">
        <v>441887882</v>
      </c>
      <c r="D29" s="1"/>
      <c r="E29" s="1">
        <v>433689036</v>
      </c>
    </row>
    <row r="30" spans="1:5" x14ac:dyDescent="0.35">
      <c r="A30" s="4" t="s">
        <v>24</v>
      </c>
      <c r="B30" s="118">
        <v>18</v>
      </c>
      <c r="C30" s="1">
        <v>2030401777</v>
      </c>
      <c r="D30" s="1"/>
      <c r="E30" s="1">
        <v>2171960737</v>
      </c>
    </row>
    <row r="31" spans="1:5" x14ac:dyDescent="0.35">
      <c r="A31" s="4" t="s">
        <v>100</v>
      </c>
      <c r="B31" s="118"/>
      <c r="C31" s="1">
        <v>102042684</v>
      </c>
      <c r="D31" s="1"/>
      <c r="E31" s="1">
        <v>94385138</v>
      </c>
    </row>
    <row r="32" spans="1:5" x14ac:dyDescent="0.35">
      <c r="A32" s="4" t="s">
        <v>17</v>
      </c>
      <c r="B32" s="118">
        <v>19</v>
      </c>
      <c r="C32" s="1">
        <v>715896860</v>
      </c>
      <c r="D32" s="1"/>
      <c r="E32" s="1">
        <v>734061478</v>
      </c>
    </row>
    <row r="33" spans="1:5" x14ac:dyDescent="0.35">
      <c r="A33" s="4" t="s">
        <v>18</v>
      </c>
      <c r="B33" s="118"/>
      <c r="C33" s="1">
        <v>144554926</v>
      </c>
      <c r="D33" s="1"/>
      <c r="E33" s="1">
        <v>142376295</v>
      </c>
    </row>
    <row r="34" spans="1:5" x14ac:dyDescent="0.35">
      <c r="A34" s="4" t="s">
        <v>31</v>
      </c>
      <c r="B34" s="118"/>
      <c r="C34" s="1">
        <v>44126292</v>
      </c>
      <c r="D34" s="1"/>
      <c r="E34" s="1">
        <v>47865819</v>
      </c>
    </row>
    <row r="35" spans="1:5" x14ac:dyDescent="0.35">
      <c r="A35" s="4" t="s">
        <v>19</v>
      </c>
      <c r="B35" s="118">
        <v>20</v>
      </c>
      <c r="C35" s="1">
        <v>89250506</v>
      </c>
      <c r="D35" s="1"/>
      <c r="E35" s="1">
        <v>19283669</v>
      </c>
    </row>
    <row r="36" spans="1:5" x14ac:dyDescent="0.35">
      <c r="A36" s="3" t="s">
        <v>20</v>
      </c>
      <c r="B36" s="10"/>
      <c r="C36" s="9">
        <f>SUM(C25:C35)</f>
        <v>4590704173</v>
      </c>
      <c r="D36" s="3"/>
      <c r="E36" s="9">
        <f>SUM(E25:E35)</f>
        <v>4686221088</v>
      </c>
    </row>
    <row r="37" spans="1:5" x14ac:dyDescent="0.35">
      <c r="A37" s="3"/>
      <c r="B37" s="10"/>
      <c r="C37" s="4"/>
      <c r="D37" s="133"/>
      <c r="E37" s="4"/>
    </row>
    <row r="38" spans="1:5" x14ac:dyDescent="0.35">
      <c r="A38" s="3" t="s">
        <v>25</v>
      </c>
      <c r="B38" s="10"/>
      <c r="C38" s="4"/>
      <c r="D38" s="133"/>
      <c r="E38" s="4"/>
    </row>
    <row r="39" spans="1:5" x14ac:dyDescent="0.35">
      <c r="A39" s="4" t="s">
        <v>21</v>
      </c>
      <c r="B39" s="118">
        <v>21</v>
      </c>
      <c r="C39" s="6">
        <v>715953511</v>
      </c>
      <c r="D39" s="4"/>
      <c r="E39" s="6">
        <v>715953511</v>
      </c>
    </row>
    <row r="40" spans="1:5" x14ac:dyDescent="0.35">
      <c r="A40" s="4" t="s">
        <v>77</v>
      </c>
      <c r="B40" s="118"/>
      <c r="C40" s="2">
        <v>-42268658</v>
      </c>
      <c r="D40" s="2"/>
      <c r="E40" s="2">
        <v>-51210174</v>
      </c>
    </row>
    <row r="41" spans="1:5" x14ac:dyDescent="0.35">
      <c r="A41" s="4" t="s">
        <v>80</v>
      </c>
      <c r="B41" s="118"/>
      <c r="C41" s="2">
        <v>4266656</v>
      </c>
      <c r="D41" s="2"/>
      <c r="E41" s="2">
        <v>6948338</v>
      </c>
    </row>
    <row r="42" spans="1:5" x14ac:dyDescent="0.35">
      <c r="A42" s="4" t="s">
        <v>22</v>
      </c>
      <c r="B42" s="118"/>
      <c r="C42" s="6">
        <v>54505243</v>
      </c>
      <c r="D42" s="1"/>
      <c r="E42" s="6">
        <v>54505243</v>
      </c>
    </row>
    <row r="43" spans="1:5" x14ac:dyDescent="0.35">
      <c r="A43" s="4" t="s">
        <v>43</v>
      </c>
      <c r="B43" s="118"/>
      <c r="C43" s="6">
        <v>209105742</v>
      </c>
      <c r="D43" s="2"/>
      <c r="E43" s="6">
        <v>235790720</v>
      </c>
    </row>
    <row r="44" spans="1:5" x14ac:dyDescent="0.35">
      <c r="A44" s="3" t="s">
        <v>26</v>
      </c>
      <c r="B44" s="10"/>
      <c r="C44" s="9">
        <f>SUM(C39:C43)</f>
        <v>941562494</v>
      </c>
      <c r="D44" s="3"/>
      <c r="E44" s="9">
        <f>SUM(E39:E43)</f>
        <v>961987638</v>
      </c>
    </row>
    <row r="45" spans="1:5" ht="16" thickBot="1" x14ac:dyDescent="0.4">
      <c r="A45" s="3" t="s">
        <v>27</v>
      </c>
      <c r="B45" s="10"/>
      <c r="C45" s="7">
        <f>C36+C44</f>
        <v>5532266667</v>
      </c>
      <c r="D45" s="3"/>
      <c r="E45" s="7">
        <f>E36+E44</f>
        <v>5648208726</v>
      </c>
    </row>
    <row r="46" spans="1:5" ht="16" thickTop="1" x14ac:dyDescent="0.35">
      <c r="C46" s="11"/>
    </row>
    <row r="48" spans="1:5" s="66" customFormat="1" ht="18" x14ac:dyDescent="0.4">
      <c r="A48" s="62" t="s">
        <v>129</v>
      </c>
      <c r="B48" s="62"/>
      <c r="C48" s="63"/>
      <c r="D48" s="64"/>
      <c r="E48" s="65" t="s">
        <v>130</v>
      </c>
    </row>
    <row r="49" spans="1:5" s="66" customFormat="1" ht="21" customHeight="1" x14ac:dyDescent="0.4">
      <c r="A49" s="67"/>
      <c r="B49" s="67"/>
      <c r="C49" s="68"/>
      <c r="D49" s="69"/>
      <c r="E49" s="70"/>
    </row>
    <row r="50" spans="1:5" s="66" customFormat="1" ht="18" x14ac:dyDescent="0.4">
      <c r="A50" s="71" t="s">
        <v>75</v>
      </c>
      <c r="B50" s="71"/>
      <c r="C50" s="63"/>
      <c r="D50" s="64"/>
      <c r="E50" s="64" t="s">
        <v>76</v>
      </c>
    </row>
  </sheetData>
  <mergeCells count="9">
    <mergeCell ref="D37:D38"/>
    <mergeCell ref="A1:E1"/>
    <mergeCell ref="A2:E2"/>
    <mergeCell ref="A5:A6"/>
    <mergeCell ref="D5:D6"/>
    <mergeCell ref="C23:C24"/>
    <mergeCell ref="D23:D24"/>
    <mergeCell ref="E23:E24"/>
    <mergeCell ref="B5:B6"/>
  </mergeCells>
  <pageMargins left="0.98425196850393704" right="0.4" top="0.59055118110236204" bottom="0.59055118110236204" header="0.31496062992126" footer="0.31496062992126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4DA2-DB90-4A4A-A62B-5EF65A1CD1A5}">
  <sheetPr>
    <pageSetUpPr fitToPage="1"/>
  </sheetPr>
  <dimension ref="A1:G41"/>
  <sheetViews>
    <sheetView zoomScale="64" zoomScaleNormal="64" zoomScaleSheetLayoutView="66" workbookViewId="0">
      <selection activeCell="M20" sqref="M20"/>
    </sheetView>
  </sheetViews>
  <sheetFormatPr defaultColWidth="9.1796875" defaultRowHeight="15.5" x14ac:dyDescent="0.35"/>
  <cols>
    <col min="1" max="1" width="63.54296875" style="5" customWidth="1"/>
    <col min="2" max="2" width="7.54296875" style="5" customWidth="1"/>
    <col min="3" max="3" width="22.54296875" style="5" customWidth="1"/>
    <col min="4" max="4" width="1.1796875" style="5" customWidth="1"/>
    <col min="5" max="5" width="22.453125" style="12" customWidth="1"/>
    <col min="6" max="6" width="9.1796875" style="5"/>
    <col min="7" max="7" width="12.81640625" style="11" customWidth="1"/>
    <col min="8" max="16384" width="9.1796875" style="5"/>
  </cols>
  <sheetData>
    <row r="1" spans="1:5" ht="48" customHeight="1" x14ac:dyDescent="0.35">
      <c r="A1" s="139" t="s">
        <v>142</v>
      </c>
      <c r="B1" s="139"/>
      <c r="C1" s="139"/>
      <c r="D1" s="139"/>
      <c r="E1" s="139"/>
    </row>
    <row r="3" spans="1:5" x14ac:dyDescent="0.35">
      <c r="C3" s="16" t="s">
        <v>33</v>
      </c>
      <c r="E3" s="16" t="s">
        <v>33</v>
      </c>
    </row>
    <row r="4" spans="1:5" ht="60.5" x14ac:dyDescent="0.35">
      <c r="A4" s="14"/>
      <c r="B4" s="117" t="s">
        <v>128</v>
      </c>
      <c r="C4" s="126" t="s">
        <v>101</v>
      </c>
      <c r="D4" s="16"/>
      <c r="E4" s="126" t="s">
        <v>102</v>
      </c>
    </row>
    <row r="5" spans="1:5" ht="31" x14ac:dyDescent="0.35">
      <c r="A5" s="14" t="s">
        <v>30</v>
      </c>
      <c r="B5" s="119">
        <v>4</v>
      </c>
      <c r="C5" s="30">
        <v>88393722</v>
      </c>
      <c r="D5" s="17"/>
      <c r="E5" s="30">
        <v>81899943</v>
      </c>
    </row>
    <row r="6" spans="1:5" x14ac:dyDescent="0.35">
      <c r="A6" s="14" t="s">
        <v>29</v>
      </c>
      <c r="B6" s="119">
        <v>4</v>
      </c>
      <c r="C6" s="30">
        <v>46417670</v>
      </c>
      <c r="D6" s="17"/>
      <c r="E6" s="30">
        <v>29185166</v>
      </c>
    </row>
    <row r="7" spans="1:5" x14ac:dyDescent="0.35">
      <c r="A7" s="14" t="s">
        <v>1</v>
      </c>
      <c r="B7" s="119">
        <v>4</v>
      </c>
      <c r="C7" s="18">
        <v>-78364011</v>
      </c>
      <c r="D7" s="19"/>
      <c r="E7" s="18">
        <v>-63457314</v>
      </c>
    </row>
    <row r="8" spans="1:5" x14ac:dyDescent="0.35">
      <c r="A8" s="13" t="s">
        <v>2</v>
      </c>
      <c r="B8" s="16">
        <v>4</v>
      </c>
      <c r="C8" s="20">
        <f>SUM(C5:C7)</f>
        <v>56447381</v>
      </c>
      <c r="D8" s="21"/>
      <c r="E8" s="20">
        <f>SUM(E5:E7)</f>
        <v>47627795</v>
      </c>
    </row>
    <row r="9" spans="1:5" x14ac:dyDescent="0.35">
      <c r="A9" s="14"/>
      <c r="B9" s="119"/>
      <c r="C9" s="17"/>
      <c r="D9" s="17"/>
      <c r="E9" s="30"/>
    </row>
    <row r="10" spans="1:5" x14ac:dyDescent="0.35">
      <c r="A10" s="14" t="s">
        <v>3</v>
      </c>
      <c r="B10" s="119">
        <v>5</v>
      </c>
      <c r="C10" s="30">
        <v>2131379</v>
      </c>
      <c r="D10" s="17"/>
      <c r="E10" s="30">
        <v>462040</v>
      </c>
    </row>
    <row r="11" spans="1:5" x14ac:dyDescent="0.35">
      <c r="A11" s="14" t="s">
        <v>4</v>
      </c>
      <c r="B11" s="119">
        <v>5</v>
      </c>
      <c r="C11" s="18">
        <v>-187015</v>
      </c>
      <c r="D11" s="17"/>
      <c r="E11" s="18">
        <v>-153020</v>
      </c>
    </row>
    <row r="12" spans="1:5" x14ac:dyDescent="0.35">
      <c r="A12" s="13" t="s">
        <v>93</v>
      </c>
      <c r="B12" s="16">
        <v>5</v>
      </c>
      <c r="C12" s="24">
        <f>SUM(C10:C11)</f>
        <v>1944364</v>
      </c>
      <c r="D12" s="21"/>
      <c r="E12" s="24">
        <f>SUM(E10:E11)</f>
        <v>309020</v>
      </c>
    </row>
    <row r="13" spans="1:5" x14ac:dyDescent="0.35">
      <c r="A13" s="14"/>
      <c r="B13" s="119"/>
      <c r="C13" s="17"/>
      <c r="D13" s="17"/>
      <c r="E13" s="22"/>
    </row>
    <row r="14" spans="1:5" x14ac:dyDescent="0.35">
      <c r="A14" s="14" t="s">
        <v>94</v>
      </c>
      <c r="B14" s="119">
        <v>6</v>
      </c>
      <c r="C14" s="19">
        <v>-3400746</v>
      </c>
      <c r="D14" s="19"/>
      <c r="E14" s="19">
        <v>150973</v>
      </c>
    </row>
    <row r="15" spans="1:5" ht="46.5" x14ac:dyDescent="0.35">
      <c r="A15" s="14" t="s">
        <v>103</v>
      </c>
      <c r="B15" s="119"/>
      <c r="C15" s="19">
        <v>-7513355</v>
      </c>
      <c r="D15" s="19"/>
      <c r="E15" s="19">
        <v>1498836</v>
      </c>
    </row>
    <row r="16" spans="1:5" x14ac:dyDescent="0.35">
      <c r="A16" s="14" t="s">
        <v>104</v>
      </c>
      <c r="B16" s="119">
        <v>7</v>
      </c>
      <c r="C16" s="31">
        <v>1942120</v>
      </c>
      <c r="D16" s="19"/>
      <c r="E16" s="31">
        <v>291796</v>
      </c>
    </row>
    <row r="17" spans="1:5" x14ac:dyDescent="0.35">
      <c r="A17" s="13" t="s">
        <v>5</v>
      </c>
      <c r="B17" s="16"/>
      <c r="C17" s="26">
        <f>SUM(C14:C16,C12,C8)</f>
        <v>49419764</v>
      </c>
      <c r="D17" s="21"/>
      <c r="E17" s="26">
        <f>SUM(E14:E16,E12,E8)</f>
        <v>49878420</v>
      </c>
    </row>
    <row r="18" spans="1:5" ht="31" x14ac:dyDescent="0.35">
      <c r="A18" s="14" t="s">
        <v>105</v>
      </c>
      <c r="B18" s="119">
        <v>8</v>
      </c>
      <c r="C18" s="25">
        <v>2511080</v>
      </c>
      <c r="D18" s="17"/>
      <c r="E18" s="25">
        <v>4207905</v>
      </c>
    </row>
    <row r="19" spans="1:5" ht="46.5" x14ac:dyDescent="0.35">
      <c r="A19" s="14" t="s">
        <v>106</v>
      </c>
      <c r="B19" s="119">
        <v>8</v>
      </c>
      <c r="C19" s="25">
        <v>1818432</v>
      </c>
      <c r="D19" s="29"/>
      <c r="E19" s="25">
        <v>-1086772</v>
      </c>
    </row>
    <row r="20" spans="1:5" ht="31" x14ac:dyDescent="0.35">
      <c r="A20" s="14" t="s">
        <v>54</v>
      </c>
      <c r="B20" s="119"/>
      <c r="C20" s="25">
        <v>-13974</v>
      </c>
      <c r="D20" s="29"/>
      <c r="E20" s="25">
        <v>-61935</v>
      </c>
    </row>
    <row r="21" spans="1:5" x14ac:dyDescent="0.35">
      <c r="A21" s="14" t="s">
        <v>6</v>
      </c>
      <c r="B21" s="119"/>
      <c r="C21" s="23">
        <v>-4104495</v>
      </c>
      <c r="D21" s="17"/>
      <c r="E21" s="23">
        <v>-3212509</v>
      </c>
    </row>
    <row r="22" spans="1:5" x14ac:dyDescent="0.35">
      <c r="A22" s="13" t="s">
        <v>36</v>
      </c>
      <c r="B22" s="16"/>
      <c r="C22" s="26">
        <f>SUM(C17:C21)</f>
        <v>49630807</v>
      </c>
      <c r="D22" s="21"/>
      <c r="E22" s="26">
        <f>SUM(E17:E21)</f>
        <v>49725109</v>
      </c>
    </row>
    <row r="23" spans="1:5" x14ac:dyDescent="0.35">
      <c r="A23" s="14" t="s">
        <v>35</v>
      </c>
      <c r="B23" s="119">
        <v>9</v>
      </c>
      <c r="C23" s="23">
        <v>-9057697</v>
      </c>
      <c r="D23" s="17"/>
      <c r="E23" s="18">
        <v>-4119592</v>
      </c>
    </row>
    <row r="24" spans="1:5" x14ac:dyDescent="0.35">
      <c r="A24" s="13" t="s">
        <v>51</v>
      </c>
      <c r="B24" s="16"/>
      <c r="C24" s="27">
        <f>SUM(C22:C23)</f>
        <v>40573110</v>
      </c>
      <c r="D24" s="21"/>
      <c r="E24" s="27">
        <f>SUM(E22:E23)</f>
        <v>45605517</v>
      </c>
    </row>
    <row r="25" spans="1:5" x14ac:dyDescent="0.35">
      <c r="A25" s="13"/>
      <c r="B25" s="16"/>
      <c r="C25" s="21"/>
      <c r="D25" s="21"/>
      <c r="E25" s="26"/>
    </row>
    <row r="26" spans="1:5" x14ac:dyDescent="0.35">
      <c r="A26" s="13" t="s">
        <v>107</v>
      </c>
      <c r="B26" s="16"/>
      <c r="C26" s="21"/>
      <c r="D26" s="21"/>
      <c r="E26" s="26"/>
    </row>
    <row r="27" spans="1:5" ht="46.5" x14ac:dyDescent="0.35">
      <c r="A27" s="15" t="s">
        <v>7</v>
      </c>
      <c r="B27" s="120"/>
      <c r="C27" s="21"/>
      <c r="D27" s="21"/>
      <c r="E27" s="26"/>
    </row>
    <row r="28" spans="1:5" x14ac:dyDescent="0.35">
      <c r="A28" s="14" t="s">
        <v>32</v>
      </c>
      <c r="B28" s="119"/>
      <c r="C28" s="21"/>
      <c r="D28" s="21"/>
      <c r="E28" s="26"/>
    </row>
    <row r="29" spans="1:5" x14ac:dyDescent="0.35">
      <c r="A29" s="14" t="s">
        <v>28</v>
      </c>
      <c r="B29" s="119"/>
      <c r="C29" s="19">
        <v>8942169</v>
      </c>
      <c r="D29" s="21"/>
      <c r="E29" s="19">
        <v>-3332461</v>
      </c>
    </row>
    <row r="30" spans="1:5" x14ac:dyDescent="0.35">
      <c r="A30" s="14" t="s">
        <v>53</v>
      </c>
      <c r="B30" s="119"/>
      <c r="C30" s="19">
        <v>-653</v>
      </c>
      <c r="D30" s="21"/>
      <c r="E30" s="25" t="s">
        <v>47</v>
      </c>
    </row>
    <row r="31" spans="1:5" ht="31" x14ac:dyDescent="0.35">
      <c r="A31" s="15" t="s">
        <v>45</v>
      </c>
      <c r="B31" s="120"/>
      <c r="C31" s="19"/>
      <c r="D31" s="21"/>
      <c r="E31" s="19"/>
    </row>
    <row r="32" spans="1:5" ht="19" customHeight="1" x14ac:dyDescent="0.35">
      <c r="A32" s="14" t="s">
        <v>44</v>
      </c>
      <c r="B32" s="119"/>
      <c r="C32" s="25" t="s">
        <v>47</v>
      </c>
      <c r="D32" s="21"/>
      <c r="E32" s="19">
        <v>-174219</v>
      </c>
    </row>
    <row r="33" spans="1:7" ht="31" x14ac:dyDescent="0.35">
      <c r="A33" s="14" t="s">
        <v>108</v>
      </c>
      <c r="B33" s="119"/>
      <c r="C33" s="18">
        <v>-2681682</v>
      </c>
      <c r="D33" s="21"/>
      <c r="E33" s="18">
        <v>-3703579</v>
      </c>
    </row>
    <row r="34" spans="1:7" x14ac:dyDescent="0.35">
      <c r="A34" s="13" t="s">
        <v>109</v>
      </c>
      <c r="B34" s="16"/>
      <c r="C34" s="24">
        <f>SUM(C29:C33)</f>
        <v>6259834</v>
      </c>
      <c r="D34" s="28"/>
      <c r="E34" s="24">
        <f>SUM(E29:E33)</f>
        <v>-7210259</v>
      </c>
    </row>
    <row r="35" spans="1:7" x14ac:dyDescent="0.35">
      <c r="A35" s="13" t="s">
        <v>52</v>
      </c>
      <c r="B35" s="16"/>
      <c r="C35" s="24">
        <f>C34+C24</f>
        <v>46832944</v>
      </c>
      <c r="D35" s="21"/>
      <c r="E35" s="24">
        <f>E34+E24</f>
        <v>38395258</v>
      </c>
    </row>
    <row r="36" spans="1:7" x14ac:dyDescent="0.35">
      <c r="A36" s="114" t="s">
        <v>131</v>
      </c>
      <c r="B36" s="121"/>
      <c r="C36" s="19">
        <v>19187</v>
      </c>
      <c r="E36" s="19">
        <v>21567</v>
      </c>
    </row>
    <row r="39" spans="1:7" s="66" customFormat="1" ht="18" x14ac:dyDescent="0.4">
      <c r="A39" s="62" t="s">
        <v>129</v>
      </c>
      <c r="B39" s="62"/>
      <c r="C39" s="63"/>
      <c r="D39" s="64"/>
      <c r="E39" s="65" t="s">
        <v>130</v>
      </c>
      <c r="G39" s="110"/>
    </row>
    <row r="40" spans="1:7" s="66" customFormat="1" ht="21" customHeight="1" x14ac:dyDescent="0.4">
      <c r="A40" s="67"/>
      <c r="B40" s="67"/>
      <c r="C40" s="68"/>
      <c r="D40" s="69"/>
      <c r="E40" s="70"/>
      <c r="G40" s="110"/>
    </row>
    <row r="41" spans="1:7" s="66" customFormat="1" ht="18" x14ac:dyDescent="0.4">
      <c r="A41" s="71" t="s">
        <v>75</v>
      </c>
      <c r="B41" s="71"/>
      <c r="C41" s="63"/>
      <c r="D41" s="64"/>
      <c r="E41" s="64" t="s">
        <v>76</v>
      </c>
      <c r="G41" s="110"/>
    </row>
  </sheetData>
  <mergeCells count="1">
    <mergeCell ref="A1:E1"/>
  </mergeCells>
  <pageMargins left="0.98425196850393704" right="0.39" top="0.59055118110236204" bottom="0.59055118110236204" header="0.31496062992126" footer="0.31496062992126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CFCD5-E37D-4723-9D5F-03F1C159DF63}">
  <dimension ref="A1:G59"/>
  <sheetViews>
    <sheetView zoomScale="66" zoomScaleNormal="66" workbookViewId="0">
      <selection activeCell="G32" sqref="G32"/>
    </sheetView>
  </sheetViews>
  <sheetFormatPr defaultColWidth="9.1796875" defaultRowHeight="15.5" x14ac:dyDescent="0.35"/>
  <cols>
    <col min="1" max="1" width="73.54296875" style="35" customWidth="1"/>
    <col min="2" max="2" width="27.54296875" style="36" customWidth="1"/>
    <col min="3" max="3" width="1.81640625" style="36" customWidth="1"/>
    <col min="4" max="4" width="26.1796875" style="36" customWidth="1"/>
    <col min="5" max="5" width="9.1796875" style="32"/>
    <col min="6" max="6" width="14.81640625" style="32" bestFit="1" customWidth="1"/>
    <col min="7" max="7" width="13.81640625" style="32" bestFit="1" customWidth="1"/>
    <col min="8" max="16384" width="9.1796875" style="32"/>
  </cols>
  <sheetData>
    <row r="1" spans="1:6" ht="17.5" x14ac:dyDescent="0.35">
      <c r="A1" s="140" t="s">
        <v>143</v>
      </c>
      <c r="B1" s="140"/>
      <c r="C1" s="140"/>
      <c r="D1" s="140"/>
    </row>
    <row r="2" spans="1:6" ht="17.5" x14ac:dyDescent="0.35">
      <c r="A2" s="141" t="s">
        <v>116</v>
      </c>
      <c r="B2" s="141"/>
      <c r="C2" s="141"/>
      <c r="D2" s="141"/>
    </row>
    <row r="3" spans="1:6" x14ac:dyDescent="0.35">
      <c r="A3" s="34"/>
      <c r="B3" s="34"/>
      <c r="C3" s="34"/>
      <c r="D3" s="34"/>
    </row>
    <row r="4" spans="1:6" x14ac:dyDescent="0.35">
      <c r="B4" s="33" t="s">
        <v>33</v>
      </c>
      <c r="D4" s="33" t="s">
        <v>33</v>
      </c>
    </row>
    <row r="5" spans="1:6" ht="48" customHeight="1" x14ac:dyDescent="0.35">
      <c r="A5" s="142"/>
      <c r="B5" s="16" t="s">
        <v>126</v>
      </c>
      <c r="C5" s="33"/>
      <c r="D5" s="16" t="s">
        <v>127</v>
      </c>
    </row>
    <row r="6" spans="1:6" ht="18.75" customHeight="1" x14ac:dyDescent="0.35">
      <c r="A6" s="142"/>
      <c r="B6" s="38" t="s">
        <v>0</v>
      </c>
      <c r="C6" s="33"/>
      <c r="D6" s="38" t="s">
        <v>0</v>
      </c>
    </row>
    <row r="7" spans="1:6" ht="30" x14ac:dyDescent="0.35">
      <c r="A7" s="37" t="s">
        <v>55</v>
      </c>
      <c r="B7" s="39"/>
      <c r="C7" s="39"/>
      <c r="D7" s="39"/>
    </row>
    <row r="8" spans="1:6" x14ac:dyDescent="0.35">
      <c r="A8" s="40" t="s">
        <v>132</v>
      </c>
      <c r="B8" s="41">
        <v>85156513</v>
      </c>
      <c r="C8" s="41"/>
      <c r="D8" s="41">
        <v>70080401</v>
      </c>
      <c r="F8" s="42"/>
    </row>
    <row r="9" spans="1:6" x14ac:dyDescent="0.35">
      <c r="A9" s="40" t="s">
        <v>133</v>
      </c>
      <c r="B9" s="43">
        <v>-50886741</v>
      </c>
      <c r="C9" s="43"/>
      <c r="D9" s="43">
        <v>-23680267</v>
      </c>
    </row>
    <row r="10" spans="1:6" x14ac:dyDescent="0.35">
      <c r="A10" s="40" t="s">
        <v>56</v>
      </c>
      <c r="B10" s="41">
        <v>1771805</v>
      </c>
      <c r="C10" s="41"/>
      <c r="D10" s="41">
        <v>305144</v>
      </c>
    </row>
    <row r="11" spans="1:6" x14ac:dyDescent="0.35">
      <c r="A11" s="40" t="s">
        <v>57</v>
      </c>
      <c r="B11" s="43">
        <v>-164269</v>
      </c>
      <c r="C11" s="43"/>
      <c r="D11" s="43">
        <v>-130844</v>
      </c>
    </row>
    <row r="12" spans="1:6" x14ac:dyDescent="0.35">
      <c r="A12" s="40" t="s">
        <v>117</v>
      </c>
      <c r="B12" s="41">
        <v>1448717</v>
      </c>
      <c r="C12" s="41"/>
      <c r="D12" s="41">
        <v>53010</v>
      </c>
    </row>
    <row r="13" spans="1:6" x14ac:dyDescent="0.35">
      <c r="A13" s="40" t="s">
        <v>58</v>
      </c>
      <c r="B13" s="41">
        <v>537594</v>
      </c>
      <c r="C13" s="41"/>
      <c r="D13" s="41">
        <v>430302</v>
      </c>
    </row>
    <row r="14" spans="1:6" x14ac:dyDescent="0.35">
      <c r="A14" s="40" t="s">
        <v>59</v>
      </c>
      <c r="B14" s="43">
        <v>-2798875</v>
      </c>
      <c r="C14" s="41"/>
      <c r="D14" s="43">
        <v>-2854641</v>
      </c>
    </row>
    <row r="15" spans="1:6" x14ac:dyDescent="0.35">
      <c r="A15" s="40"/>
      <c r="B15" s="44">
        <f>SUM(B8:B14)</f>
        <v>35064744</v>
      </c>
      <c r="C15" s="45"/>
      <c r="D15" s="44">
        <f>SUM(D8:D14)</f>
        <v>44203105</v>
      </c>
    </row>
    <row r="16" spans="1:6" x14ac:dyDescent="0.35">
      <c r="A16" s="37" t="s">
        <v>60</v>
      </c>
      <c r="B16" s="46"/>
      <c r="C16" s="47"/>
      <c r="D16" s="48"/>
    </row>
    <row r="17" spans="1:6" x14ac:dyDescent="0.35">
      <c r="A17" s="40" t="s">
        <v>37</v>
      </c>
      <c r="B17" s="43">
        <v>-1014020</v>
      </c>
      <c r="C17" s="47"/>
      <c r="D17" s="43">
        <v>0</v>
      </c>
    </row>
    <row r="18" spans="1:6" x14ac:dyDescent="0.35">
      <c r="A18" s="40" t="s">
        <v>118</v>
      </c>
      <c r="B18" s="41">
        <v>3612158</v>
      </c>
      <c r="C18" s="41"/>
      <c r="D18" s="43">
        <v>-12509536</v>
      </c>
    </row>
    <row r="19" spans="1:6" x14ac:dyDescent="0.35">
      <c r="A19" s="40" t="s">
        <v>11</v>
      </c>
      <c r="B19" s="43">
        <v>-134615329</v>
      </c>
      <c r="C19" s="41"/>
      <c r="D19" s="43">
        <v>-50595192</v>
      </c>
      <c r="F19" s="49"/>
    </row>
    <row r="20" spans="1:6" x14ac:dyDescent="0.35">
      <c r="A20" s="40" t="s">
        <v>38</v>
      </c>
      <c r="B20" s="41">
        <v>20311309</v>
      </c>
      <c r="C20" s="41"/>
      <c r="D20" s="41">
        <v>13722152</v>
      </c>
    </row>
    <row r="21" spans="1:6" x14ac:dyDescent="0.35">
      <c r="A21" s="40" t="s">
        <v>46</v>
      </c>
      <c r="B21" s="43">
        <v>-29443</v>
      </c>
      <c r="C21" s="41"/>
      <c r="D21" s="43">
        <v>-27380</v>
      </c>
    </row>
    <row r="22" spans="1:6" x14ac:dyDescent="0.35">
      <c r="A22" s="40" t="s">
        <v>134</v>
      </c>
      <c r="B22" s="43">
        <v>-138235174</v>
      </c>
      <c r="C22" s="43"/>
      <c r="D22" s="43">
        <v>-34198041</v>
      </c>
    </row>
    <row r="23" spans="1:6" x14ac:dyDescent="0.35">
      <c r="A23" s="40" t="s">
        <v>61</v>
      </c>
      <c r="B23" s="43">
        <v>-33673289</v>
      </c>
      <c r="C23" s="43"/>
      <c r="D23" s="43">
        <v>-596347</v>
      </c>
    </row>
    <row r="24" spans="1:6" x14ac:dyDescent="0.35">
      <c r="A24" s="37" t="s">
        <v>62</v>
      </c>
      <c r="B24" s="41"/>
      <c r="C24" s="41"/>
      <c r="D24" s="41"/>
    </row>
    <row r="25" spans="1:6" x14ac:dyDescent="0.35">
      <c r="A25" s="40" t="s">
        <v>42</v>
      </c>
      <c r="B25" s="43">
        <v>-4324782</v>
      </c>
      <c r="C25" s="41"/>
      <c r="D25" s="43">
        <v>-12619134</v>
      </c>
    </row>
    <row r="26" spans="1:6" x14ac:dyDescent="0.35">
      <c r="A26" s="40" t="s">
        <v>91</v>
      </c>
      <c r="B26" s="41">
        <v>585000</v>
      </c>
      <c r="C26" s="41"/>
      <c r="D26" s="43">
        <v>0</v>
      </c>
    </row>
    <row r="27" spans="1:6" x14ac:dyDescent="0.35">
      <c r="A27" s="40" t="s">
        <v>16</v>
      </c>
      <c r="B27" s="43">
        <v>-3588396</v>
      </c>
      <c r="C27" s="41"/>
      <c r="D27" s="43">
        <v>-3174603</v>
      </c>
    </row>
    <row r="28" spans="1:6" x14ac:dyDescent="0.35">
      <c r="A28" s="40" t="s">
        <v>50</v>
      </c>
      <c r="B28" s="43">
        <v>-92012129</v>
      </c>
      <c r="C28" s="41"/>
      <c r="D28" s="43">
        <v>-17425352</v>
      </c>
    </row>
    <row r="29" spans="1:6" x14ac:dyDescent="0.35">
      <c r="A29" s="40" t="s">
        <v>119</v>
      </c>
      <c r="B29" s="43">
        <v>-202027</v>
      </c>
      <c r="C29" s="41"/>
      <c r="D29" s="43">
        <v>-4698096</v>
      </c>
    </row>
    <row r="30" spans="1:6" x14ac:dyDescent="0.35">
      <c r="A30" s="40" t="s">
        <v>49</v>
      </c>
      <c r="B30" s="41">
        <v>126139758</v>
      </c>
      <c r="C30" s="41"/>
      <c r="D30" s="41">
        <v>18211569</v>
      </c>
    </row>
    <row r="31" spans="1:6" x14ac:dyDescent="0.35">
      <c r="A31" s="40" t="s">
        <v>19</v>
      </c>
      <c r="B31" s="43">
        <v>-1552666</v>
      </c>
      <c r="C31" s="41"/>
      <c r="D31" s="43">
        <v>-7339620</v>
      </c>
    </row>
    <row r="32" spans="1:6" ht="30" x14ac:dyDescent="0.35">
      <c r="A32" s="37" t="s">
        <v>120</v>
      </c>
      <c r="B32" s="50">
        <f>SUM(B15:B31)</f>
        <v>-223534286</v>
      </c>
      <c r="C32" s="51"/>
      <c r="D32" s="50">
        <f>SUM(D15:D31)</f>
        <v>-67046475</v>
      </c>
    </row>
    <row r="33" spans="1:6" x14ac:dyDescent="0.35">
      <c r="A33" s="40" t="s">
        <v>63</v>
      </c>
      <c r="B33" s="52">
        <v>-7302415</v>
      </c>
      <c r="C33" s="53"/>
      <c r="D33" s="52">
        <v>-10903435</v>
      </c>
    </row>
    <row r="34" spans="1:6" x14ac:dyDescent="0.35">
      <c r="A34" s="37" t="s">
        <v>121</v>
      </c>
      <c r="B34" s="54">
        <f>SUM(B32:B33)</f>
        <v>-230836701</v>
      </c>
      <c r="C34" s="51"/>
      <c r="D34" s="50">
        <f>SUM(D32:D33)</f>
        <v>-77949910</v>
      </c>
    </row>
    <row r="35" spans="1:6" x14ac:dyDescent="0.35">
      <c r="A35" s="37"/>
      <c r="B35" s="45"/>
      <c r="C35" s="45"/>
      <c r="D35" s="45"/>
    </row>
    <row r="36" spans="1:6" ht="30" x14ac:dyDescent="0.35">
      <c r="A36" s="37" t="s">
        <v>64</v>
      </c>
      <c r="B36" s="46"/>
      <c r="C36" s="47"/>
      <c r="D36" s="46"/>
    </row>
    <row r="37" spans="1:6" ht="31" x14ac:dyDescent="0.35">
      <c r="A37" s="55" t="s">
        <v>65</v>
      </c>
      <c r="B37" s="43">
        <v>0</v>
      </c>
      <c r="C37" s="41"/>
      <c r="D37" s="43">
        <v>-21108</v>
      </c>
    </row>
    <row r="38" spans="1:6" x14ac:dyDescent="0.35">
      <c r="A38" s="40" t="s">
        <v>135</v>
      </c>
      <c r="B38" s="43">
        <v>0</v>
      </c>
      <c r="C38" s="41"/>
      <c r="D38" s="43">
        <v>-100434</v>
      </c>
    </row>
    <row r="39" spans="1:6" x14ac:dyDescent="0.35">
      <c r="A39" s="55" t="s">
        <v>66</v>
      </c>
      <c r="B39" s="43">
        <v>-153905828</v>
      </c>
      <c r="C39" s="41"/>
      <c r="D39" s="43" t="s">
        <v>47</v>
      </c>
    </row>
    <row r="40" spans="1:6" x14ac:dyDescent="0.35">
      <c r="A40" s="55" t="s">
        <v>67</v>
      </c>
      <c r="B40" s="41">
        <v>239508109</v>
      </c>
      <c r="C40" s="41"/>
      <c r="D40" s="41">
        <v>262857</v>
      </c>
      <c r="F40" s="41"/>
    </row>
    <row r="41" spans="1:6" x14ac:dyDescent="0.35">
      <c r="A41" s="55" t="s">
        <v>68</v>
      </c>
      <c r="B41" s="56">
        <v>84408</v>
      </c>
      <c r="C41" s="41"/>
      <c r="D41" s="56">
        <v>20638</v>
      </c>
      <c r="F41" s="41"/>
    </row>
    <row r="42" spans="1:6" x14ac:dyDescent="0.35">
      <c r="A42" s="37" t="s">
        <v>122</v>
      </c>
      <c r="B42" s="116">
        <f>SUM(B37:B41)</f>
        <v>85686689</v>
      </c>
      <c r="C42" s="51"/>
      <c r="D42" s="116">
        <f>SUM(D37:D41)</f>
        <v>161953</v>
      </c>
    </row>
    <row r="43" spans="1:6" x14ac:dyDescent="0.35">
      <c r="A43" s="37"/>
      <c r="B43" s="57"/>
      <c r="C43" s="45"/>
      <c r="D43" s="57"/>
    </row>
    <row r="44" spans="1:6" ht="30" x14ac:dyDescent="0.35">
      <c r="A44" s="37" t="s">
        <v>69</v>
      </c>
      <c r="B44" s="57"/>
      <c r="C44" s="45"/>
      <c r="D44" s="57"/>
    </row>
    <row r="45" spans="1:6" ht="19" customHeight="1" x14ac:dyDescent="0.35">
      <c r="A45" s="40" t="s">
        <v>70</v>
      </c>
      <c r="B45" s="57">
        <v>0</v>
      </c>
      <c r="C45" s="41"/>
      <c r="D45" s="41">
        <v>236199021</v>
      </c>
    </row>
    <row r="46" spans="1:6" ht="19" customHeight="1" x14ac:dyDescent="0.35">
      <c r="A46" s="40" t="s">
        <v>71</v>
      </c>
      <c r="B46" s="115">
        <v>-112102492</v>
      </c>
      <c r="C46" s="41"/>
      <c r="D46" s="57">
        <v>0</v>
      </c>
    </row>
    <row r="47" spans="1:6" ht="30" x14ac:dyDescent="0.35">
      <c r="A47" s="37" t="s">
        <v>123</v>
      </c>
      <c r="B47" s="54">
        <f>SUM(B45:B46)</f>
        <v>-112102492</v>
      </c>
      <c r="C47" s="45"/>
      <c r="D47" s="44">
        <f>SUM(D45:D46)</f>
        <v>236199021</v>
      </c>
    </row>
    <row r="48" spans="1:6" x14ac:dyDescent="0.35">
      <c r="A48" s="37"/>
      <c r="B48" s="44"/>
      <c r="C48" s="45"/>
      <c r="D48" s="48"/>
    </row>
    <row r="49" spans="1:7" ht="30" x14ac:dyDescent="0.35">
      <c r="A49" s="37" t="s">
        <v>124</v>
      </c>
      <c r="B49" s="122">
        <f>SUM(B47,B42,B34)</f>
        <v>-257252504</v>
      </c>
      <c r="C49" s="58"/>
      <c r="D49" s="123">
        <f>SUM(D47,D42,D34)</f>
        <v>158411064</v>
      </c>
    </row>
    <row r="50" spans="1:7" x14ac:dyDescent="0.35">
      <c r="A50" s="40" t="s">
        <v>74</v>
      </c>
      <c r="B50" s="124">
        <v>1078018995</v>
      </c>
      <c r="C50" s="47"/>
      <c r="D50" s="124">
        <v>889221270</v>
      </c>
      <c r="G50" s="59"/>
    </row>
    <row r="51" spans="1:7" ht="31" x14ac:dyDescent="0.35">
      <c r="A51" s="40" t="s">
        <v>72</v>
      </c>
      <c r="B51" s="41">
        <v>731677</v>
      </c>
      <c r="C51" s="53"/>
      <c r="D51" s="43">
        <v>-5757965</v>
      </c>
    </row>
    <row r="52" spans="1:7" ht="31" x14ac:dyDescent="0.35">
      <c r="A52" s="40" t="s">
        <v>73</v>
      </c>
      <c r="B52" s="56">
        <v>11283</v>
      </c>
      <c r="C52" s="53"/>
      <c r="D52" s="115">
        <v>-14725</v>
      </c>
    </row>
    <row r="53" spans="1:7" ht="16" thickBot="1" x14ac:dyDescent="0.4">
      <c r="A53" s="37" t="s">
        <v>125</v>
      </c>
      <c r="B53" s="60">
        <f>SUM(B49:B52)</f>
        <v>821509451</v>
      </c>
      <c r="C53" s="45"/>
      <c r="D53" s="60">
        <f>SUM(D49:D52)</f>
        <v>1041859644</v>
      </c>
    </row>
    <row r="54" spans="1:7" ht="16" thickTop="1" x14ac:dyDescent="0.35">
      <c r="F54" s="59"/>
    </row>
    <row r="55" spans="1:7" x14ac:dyDescent="0.35">
      <c r="B55" s="61"/>
      <c r="D55" s="61"/>
      <c r="F55" s="59"/>
    </row>
    <row r="56" spans="1:7" x14ac:dyDescent="0.35">
      <c r="B56" s="61"/>
    </row>
    <row r="57" spans="1:7" s="66" customFormat="1" ht="18" x14ac:dyDescent="0.4">
      <c r="A57" s="62" t="s">
        <v>129</v>
      </c>
      <c r="B57" s="63"/>
      <c r="C57" s="64"/>
      <c r="D57" s="65" t="s">
        <v>130</v>
      </c>
    </row>
    <row r="58" spans="1:7" s="66" customFormat="1" ht="21" customHeight="1" x14ac:dyDescent="0.4">
      <c r="A58" s="67"/>
      <c r="B58" s="68"/>
      <c r="C58" s="69"/>
      <c r="D58" s="70"/>
    </row>
    <row r="59" spans="1:7" s="66" customFormat="1" ht="18" x14ac:dyDescent="0.4">
      <c r="A59" s="71" t="s">
        <v>75</v>
      </c>
      <c r="B59" s="63"/>
      <c r="C59" s="64"/>
      <c r="D59" s="64" t="s">
        <v>76</v>
      </c>
    </row>
  </sheetData>
  <mergeCells count="3">
    <mergeCell ref="A1:D1"/>
    <mergeCell ref="A2:D2"/>
    <mergeCell ref="A5:A6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1A86-A593-4E65-B315-77FFEB594615}">
  <sheetPr>
    <pageSetUpPr fitToPage="1"/>
  </sheetPr>
  <dimension ref="A1:O46"/>
  <sheetViews>
    <sheetView tabSelected="1" topLeftCell="A31" zoomScale="70" zoomScaleNormal="70" zoomScaleSheetLayoutView="65" workbookViewId="0">
      <selection activeCell="L39" sqref="L39"/>
    </sheetView>
  </sheetViews>
  <sheetFormatPr defaultColWidth="9.1796875" defaultRowHeight="15.5" x14ac:dyDescent="0.35"/>
  <cols>
    <col min="1" max="1" width="59.54296875" style="128" customWidth="1"/>
    <col min="2" max="2" width="16.54296875" style="75" customWidth="1"/>
    <col min="3" max="3" width="2.26953125" style="75" customWidth="1"/>
    <col min="4" max="4" width="22" style="75" customWidth="1"/>
    <col min="5" max="5" width="2.26953125" style="75" customWidth="1"/>
    <col min="6" max="6" width="18.1796875" style="75" customWidth="1"/>
    <col min="7" max="7" width="2.26953125" style="75" customWidth="1"/>
    <col min="8" max="8" width="20.1796875" style="75" customWidth="1"/>
    <col min="9" max="9" width="2.26953125" style="75" customWidth="1"/>
    <col min="10" max="10" width="21.453125" style="75" customWidth="1"/>
    <col min="11" max="11" width="2.26953125" style="75" customWidth="1"/>
    <col min="12" max="12" width="20.453125" style="75" customWidth="1"/>
    <col min="13" max="13" width="16" style="105" customWidth="1"/>
    <col min="14" max="14" width="9.1796875" style="72" customWidth="1"/>
    <col min="15" max="15" width="10.54296875" style="73" bestFit="1" customWidth="1"/>
    <col min="16" max="16" width="9.1796875" style="74"/>
    <col min="17" max="17" width="11.81640625" style="74" bestFit="1" customWidth="1"/>
    <col min="18" max="16384" width="9.1796875" style="74"/>
  </cols>
  <sheetData>
    <row r="1" spans="1:15" ht="17.5" x14ac:dyDescent="0.35">
      <c r="A1" s="143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5"/>
    </row>
    <row r="2" spans="1:15" ht="17.5" x14ac:dyDescent="0.35">
      <c r="A2" s="143" t="s">
        <v>110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25"/>
    </row>
    <row r="3" spans="1:15" x14ac:dyDescent="0.35">
      <c r="M3" s="76"/>
    </row>
    <row r="4" spans="1:15" ht="45.5" x14ac:dyDescent="0.35">
      <c r="A4" s="129"/>
      <c r="B4" s="77" t="s">
        <v>21</v>
      </c>
      <c r="C4" s="77"/>
      <c r="D4" s="77" t="s">
        <v>77</v>
      </c>
      <c r="E4" s="77"/>
      <c r="F4" s="77" t="s">
        <v>80</v>
      </c>
      <c r="G4" s="77"/>
      <c r="H4" s="77" t="s">
        <v>78</v>
      </c>
      <c r="I4" s="77"/>
      <c r="J4" s="77" t="s">
        <v>43</v>
      </c>
      <c r="K4" s="77"/>
      <c r="L4" s="77" t="s">
        <v>79</v>
      </c>
      <c r="M4" s="72"/>
      <c r="N4" s="73"/>
    </row>
    <row r="5" spans="1:15" s="78" customFormat="1" x14ac:dyDescent="0.35">
      <c r="A5" s="129"/>
      <c r="B5" s="79" t="s">
        <v>0</v>
      </c>
      <c r="C5" s="127"/>
      <c r="D5" s="79" t="s">
        <v>0</v>
      </c>
      <c r="E5" s="127"/>
      <c r="F5" s="79" t="s">
        <v>0</v>
      </c>
      <c r="G5" s="127"/>
      <c r="H5" s="79" t="s">
        <v>0</v>
      </c>
      <c r="I5" s="127"/>
      <c r="J5" s="79" t="s">
        <v>0</v>
      </c>
      <c r="K5" s="127"/>
      <c r="L5" s="79" t="s">
        <v>0</v>
      </c>
      <c r="M5" s="72"/>
      <c r="N5" s="73"/>
      <c r="O5" s="73"/>
    </row>
    <row r="6" spans="1:15" s="73" customFormat="1" x14ac:dyDescent="0.35">
      <c r="A6" s="130" t="s">
        <v>111</v>
      </c>
      <c r="B6" s="80">
        <v>715953511</v>
      </c>
      <c r="C6" s="98"/>
      <c r="D6" s="81">
        <v>-51210174</v>
      </c>
      <c r="E6" s="98"/>
      <c r="F6" s="81">
        <v>6948338</v>
      </c>
      <c r="G6" s="98"/>
      <c r="H6" s="80">
        <v>54505243</v>
      </c>
      <c r="I6" s="98"/>
      <c r="J6" s="80">
        <v>235790720</v>
      </c>
      <c r="K6" s="98"/>
      <c r="L6" s="80">
        <f>SUM(B6:J6)</f>
        <v>961987638</v>
      </c>
      <c r="M6" s="72"/>
    </row>
    <row r="7" spans="1:15" s="73" customFormat="1" ht="18.75" customHeight="1" x14ac:dyDescent="0.35">
      <c r="A7" s="131" t="s">
        <v>81</v>
      </c>
      <c r="B7" s="85" t="s">
        <v>47</v>
      </c>
      <c r="C7" s="85"/>
      <c r="D7" s="85" t="s">
        <v>47</v>
      </c>
      <c r="E7" s="85"/>
      <c r="F7" s="85" t="s">
        <v>47</v>
      </c>
      <c r="G7" s="85"/>
      <c r="H7" s="85" t="s">
        <v>47</v>
      </c>
      <c r="I7" s="85"/>
      <c r="J7" s="95">
        <f>'ф. 2 конс'!C24</f>
        <v>40573110</v>
      </c>
      <c r="K7" s="85"/>
      <c r="L7" s="86">
        <f>SUM(B7:J7)</f>
        <v>40573110</v>
      </c>
      <c r="M7" s="72">
        <f>L7-'[6]ф. 2 конс'!B26</f>
        <v>-5032407</v>
      </c>
    </row>
    <row r="8" spans="1:15" s="73" customFormat="1" ht="18" customHeight="1" x14ac:dyDescent="0.35">
      <c r="A8" s="130" t="s">
        <v>86</v>
      </c>
      <c r="B8" s="85"/>
      <c r="C8" s="85"/>
      <c r="D8" s="85"/>
      <c r="E8" s="85"/>
      <c r="F8" s="85"/>
      <c r="G8" s="85"/>
      <c r="H8" s="85"/>
      <c r="I8" s="85"/>
      <c r="J8" s="2"/>
      <c r="K8" s="85"/>
      <c r="L8" s="90"/>
      <c r="M8" s="72"/>
    </row>
    <row r="9" spans="1:15" s="73" customFormat="1" ht="52.5" customHeight="1" x14ac:dyDescent="0.35">
      <c r="A9" s="132" t="s">
        <v>7</v>
      </c>
      <c r="B9" s="85"/>
      <c r="C9" s="85"/>
      <c r="D9" s="85"/>
      <c r="E9" s="85"/>
      <c r="F9" s="85"/>
      <c r="G9" s="85"/>
      <c r="H9" s="85"/>
      <c r="I9" s="85"/>
      <c r="J9" s="2"/>
      <c r="K9" s="85"/>
      <c r="L9" s="90"/>
      <c r="M9" s="72"/>
    </row>
    <row r="10" spans="1:15" ht="38.25" customHeight="1" x14ac:dyDescent="0.35">
      <c r="A10" s="131" t="s">
        <v>87</v>
      </c>
      <c r="B10" s="85" t="s">
        <v>47</v>
      </c>
      <c r="C10" s="85"/>
      <c r="D10" s="90">
        <f>'ф. 2 конс'!C29</f>
        <v>8942169</v>
      </c>
      <c r="E10" s="85"/>
      <c r="F10" s="85" t="s">
        <v>47</v>
      </c>
      <c r="G10" s="85"/>
      <c r="H10" s="85" t="s">
        <v>47</v>
      </c>
      <c r="I10" s="85"/>
      <c r="J10" s="85" t="s">
        <v>47</v>
      </c>
      <c r="K10" s="85"/>
      <c r="L10" s="90">
        <f>SUM(B10:J10)</f>
        <v>8942169</v>
      </c>
      <c r="M10" s="72">
        <f>L10-'[6]ф. 2 конс'!B31</f>
        <v>12274630</v>
      </c>
      <c r="N10" s="73"/>
    </row>
    <row r="11" spans="1:15" ht="38.25" customHeight="1" x14ac:dyDescent="0.35">
      <c r="A11" s="131" t="s">
        <v>82</v>
      </c>
      <c r="B11" s="85"/>
      <c r="C11" s="85"/>
      <c r="D11" s="90">
        <f>'ф. 2 конс'!C30</f>
        <v>-653</v>
      </c>
      <c r="E11" s="85"/>
      <c r="F11" s="85"/>
      <c r="G11" s="85"/>
      <c r="H11" s="85"/>
      <c r="I11" s="85"/>
      <c r="J11" s="85"/>
      <c r="K11" s="85"/>
      <c r="L11" s="90">
        <f t="shared" ref="L11:L13" si="0">SUM(B11:J11)</f>
        <v>-653</v>
      </c>
      <c r="M11" s="72"/>
      <c r="N11" s="73"/>
    </row>
    <row r="12" spans="1:15" s="73" customFormat="1" ht="36" customHeight="1" x14ac:dyDescent="0.35">
      <c r="A12" s="132" t="s">
        <v>83</v>
      </c>
      <c r="B12" s="85"/>
      <c r="C12" s="85"/>
      <c r="D12" s="2"/>
      <c r="E12" s="85"/>
      <c r="F12" s="2"/>
      <c r="G12" s="85"/>
      <c r="H12" s="85"/>
      <c r="I12" s="85"/>
      <c r="J12" s="2"/>
      <c r="K12" s="85"/>
      <c r="L12" s="91"/>
      <c r="M12" s="72"/>
    </row>
    <row r="13" spans="1:15" ht="34.5" customHeight="1" x14ac:dyDescent="0.35">
      <c r="A13" s="131" t="s">
        <v>88</v>
      </c>
      <c r="B13" s="85" t="s">
        <v>47</v>
      </c>
      <c r="C13" s="85"/>
      <c r="D13" s="90" t="s">
        <v>47</v>
      </c>
      <c r="E13" s="85"/>
      <c r="F13" s="85" t="s">
        <v>47</v>
      </c>
      <c r="G13" s="85"/>
      <c r="H13" s="85" t="s">
        <v>47</v>
      </c>
      <c r="I13" s="85"/>
      <c r="J13" s="85" t="s">
        <v>47</v>
      </c>
      <c r="K13" s="85"/>
      <c r="L13" s="90">
        <f t="shared" si="0"/>
        <v>0</v>
      </c>
      <c r="M13" s="72"/>
      <c r="N13" s="73"/>
    </row>
    <row r="14" spans="1:15" s="73" customFormat="1" ht="46.5" x14ac:dyDescent="0.35">
      <c r="A14" s="131" t="s">
        <v>139</v>
      </c>
      <c r="B14" s="85" t="s">
        <v>47</v>
      </c>
      <c r="C14" s="85"/>
      <c r="D14" s="85"/>
      <c r="E14" s="85"/>
      <c r="F14" s="113">
        <f>'ф. 2 конс'!C33</f>
        <v>-2681682</v>
      </c>
      <c r="G14" s="85"/>
      <c r="H14" s="85" t="s">
        <v>47</v>
      </c>
      <c r="I14" s="85"/>
      <c r="J14" s="85" t="s">
        <v>47</v>
      </c>
      <c r="K14" s="85"/>
      <c r="L14" s="113">
        <f t="shared" ref="L14" si="1">SUM(B14:J14)</f>
        <v>-2681682</v>
      </c>
      <c r="M14" s="72"/>
    </row>
    <row r="15" spans="1:15" s="73" customFormat="1" ht="19.5" customHeight="1" thickBot="1" x14ac:dyDescent="0.4">
      <c r="A15" s="130" t="s">
        <v>95</v>
      </c>
      <c r="B15" s="106">
        <f>SUM(B10:B10)</f>
        <v>0</v>
      </c>
      <c r="C15" s="93"/>
      <c r="D15" s="106">
        <f>SUM(D10:D14)</f>
        <v>8941516</v>
      </c>
      <c r="E15" s="93"/>
      <c r="F15" s="108">
        <f>SUM(F7:F14)</f>
        <v>-2681682</v>
      </c>
      <c r="G15" s="93"/>
      <c r="H15" s="106">
        <f>SUM(H10:H14)</f>
        <v>0</v>
      </c>
      <c r="I15" s="93"/>
      <c r="J15" s="106">
        <f>SUM(J10:J14)</f>
        <v>0</v>
      </c>
      <c r="K15" s="93"/>
      <c r="L15" s="107">
        <f>SUM(L10:L14)</f>
        <v>6259834</v>
      </c>
      <c r="M15" s="72">
        <f>SUM(M10:M10)</f>
        <v>12274630</v>
      </c>
    </row>
    <row r="16" spans="1:15" s="73" customFormat="1" ht="24" customHeight="1" thickTop="1" thickBot="1" x14ac:dyDescent="0.4">
      <c r="A16" s="130" t="s">
        <v>89</v>
      </c>
      <c r="B16" s="97">
        <f>SUM(B7:B10)</f>
        <v>0</v>
      </c>
      <c r="C16" s="93"/>
      <c r="D16" s="97">
        <f>SUM(D7:D14)</f>
        <v>8941516</v>
      </c>
      <c r="E16" s="93"/>
      <c r="F16" s="97">
        <f>SUM(F7:F14)</f>
        <v>-2681682</v>
      </c>
      <c r="G16" s="93"/>
      <c r="H16" s="97">
        <f>SUM(H7:H14)</f>
        <v>0</v>
      </c>
      <c r="I16" s="93"/>
      <c r="J16" s="96">
        <f>SUM(J7:J14)</f>
        <v>40573110</v>
      </c>
      <c r="K16" s="93"/>
      <c r="L16" s="96">
        <f>SUM(L7:L14)</f>
        <v>46832944</v>
      </c>
      <c r="M16" s="72">
        <f>SUM(M7:M10)</f>
        <v>7242223</v>
      </c>
    </row>
    <row r="17" spans="1:15" s="73" customFormat="1" ht="36.75" customHeight="1" thickTop="1" x14ac:dyDescent="0.35">
      <c r="A17" s="130" t="s">
        <v>84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72"/>
    </row>
    <row r="18" spans="1:15" s="73" customFormat="1" ht="33" customHeight="1" x14ac:dyDescent="0.35">
      <c r="A18" s="131" t="s">
        <v>145</v>
      </c>
      <c r="B18" s="85" t="s">
        <v>47</v>
      </c>
      <c r="C18" s="85"/>
      <c r="D18" s="85" t="s">
        <v>47</v>
      </c>
      <c r="E18" s="85"/>
      <c r="F18" s="85" t="s">
        <v>47</v>
      </c>
      <c r="G18" s="85"/>
      <c r="H18" s="85" t="s">
        <v>47</v>
      </c>
      <c r="I18" s="85"/>
      <c r="J18" s="2">
        <v>-67258088</v>
      </c>
      <c r="K18" s="85"/>
      <c r="L18" s="91">
        <f>SUM(B18:J18)</f>
        <v>-67258088</v>
      </c>
      <c r="M18" s="72"/>
    </row>
    <row r="19" spans="1:15" s="73" customFormat="1" ht="35.25" customHeight="1" thickBot="1" x14ac:dyDescent="0.4">
      <c r="A19" s="130" t="s">
        <v>90</v>
      </c>
      <c r="B19" s="106">
        <f t="shared" ref="B19:L19" si="2">SUM(B18:B18)</f>
        <v>0</v>
      </c>
      <c r="C19" s="93"/>
      <c r="D19" s="106">
        <f t="shared" si="2"/>
        <v>0</v>
      </c>
      <c r="E19" s="93"/>
      <c r="F19" s="106">
        <f t="shared" si="2"/>
        <v>0</v>
      </c>
      <c r="G19" s="93"/>
      <c r="H19" s="106">
        <f t="shared" si="2"/>
        <v>0</v>
      </c>
      <c r="I19" s="93"/>
      <c r="J19" s="106">
        <f t="shared" si="2"/>
        <v>-67258088</v>
      </c>
      <c r="K19" s="93"/>
      <c r="L19" s="106">
        <f t="shared" si="2"/>
        <v>-67258088</v>
      </c>
      <c r="M19" s="72"/>
    </row>
    <row r="20" spans="1:15" s="73" customFormat="1" ht="20.25" customHeight="1" thickTop="1" thickBot="1" x14ac:dyDescent="0.4">
      <c r="A20" s="130" t="s">
        <v>112</v>
      </c>
      <c r="B20" s="109">
        <f>SUM(B6,B16,B19)</f>
        <v>715953511</v>
      </c>
      <c r="C20" s="98"/>
      <c r="D20" s="97">
        <f>D6+D16+D19</f>
        <v>-42268658</v>
      </c>
      <c r="E20" s="98"/>
      <c r="F20" s="96">
        <f>F6+F16+F19</f>
        <v>4266656</v>
      </c>
      <c r="G20" s="98"/>
      <c r="H20" s="96">
        <f>H6+H16+H19</f>
        <v>54505243</v>
      </c>
      <c r="I20" s="98"/>
      <c r="J20" s="96">
        <f>J6+J16+J19</f>
        <v>209105742</v>
      </c>
      <c r="K20" s="98"/>
      <c r="L20" s="109">
        <f>L6+L16+L19</f>
        <v>941562494</v>
      </c>
      <c r="M20" s="72"/>
    </row>
    <row r="21" spans="1:15" s="72" customFormat="1" ht="16" thickTop="1" x14ac:dyDescent="0.35">
      <c r="A21" s="128"/>
      <c r="B21" s="99"/>
      <c r="C21" s="99"/>
      <c r="D21" s="74"/>
      <c r="E21" s="99"/>
      <c r="F21" s="74"/>
      <c r="G21" s="99"/>
      <c r="H21" s="99"/>
      <c r="I21" s="99"/>
      <c r="J21" s="74"/>
      <c r="K21" s="99"/>
      <c r="L21" s="99"/>
      <c r="M21" s="100">
        <f>L20-'[6]ф. 1 конс'!B44</f>
        <v>92575273</v>
      </c>
      <c r="O21" s="73"/>
    </row>
    <row r="22" spans="1:15" s="72" customFormat="1" x14ac:dyDescent="0.35">
      <c r="A22" s="12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1">
        <f>L20-'[6]ф. 1 конс'!B44</f>
        <v>92575273</v>
      </c>
      <c r="O22" s="73"/>
    </row>
    <row r="23" spans="1:15" s="72" customFormat="1" x14ac:dyDescent="0.35">
      <c r="A23" s="12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101"/>
      <c r="O23" s="73"/>
    </row>
    <row r="24" spans="1:15" ht="45.5" x14ac:dyDescent="0.35">
      <c r="A24" s="129"/>
      <c r="B24" s="77" t="s">
        <v>21</v>
      </c>
      <c r="C24" s="77"/>
      <c r="D24" s="77" t="s">
        <v>77</v>
      </c>
      <c r="E24" s="77"/>
      <c r="F24" s="77" t="s">
        <v>80</v>
      </c>
      <c r="G24" s="77"/>
      <c r="H24" s="77" t="s">
        <v>78</v>
      </c>
      <c r="I24" s="77"/>
      <c r="J24" s="77" t="s">
        <v>43</v>
      </c>
      <c r="K24" s="77"/>
      <c r="L24" s="77" t="s">
        <v>79</v>
      </c>
      <c r="M24" s="72"/>
      <c r="N24" s="73"/>
    </row>
    <row r="25" spans="1:15" s="78" customFormat="1" x14ac:dyDescent="0.35">
      <c r="A25" s="129"/>
      <c r="B25" s="79" t="s">
        <v>0</v>
      </c>
      <c r="C25" s="127"/>
      <c r="D25" s="79" t="s">
        <v>0</v>
      </c>
      <c r="E25" s="127"/>
      <c r="F25" s="79" t="s">
        <v>0</v>
      </c>
      <c r="G25" s="127"/>
      <c r="H25" s="79" t="s">
        <v>0</v>
      </c>
      <c r="I25" s="127"/>
      <c r="J25" s="79" t="s">
        <v>0</v>
      </c>
      <c r="K25" s="127"/>
      <c r="L25" s="79" t="s">
        <v>0</v>
      </c>
      <c r="M25" s="72"/>
      <c r="N25" s="73"/>
      <c r="O25" s="73"/>
    </row>
    <row r="26" spans="1:15" x14ac:dyDescent="0.35">
      <c r="A26" s="130" t="s">
        <v>85</v>
      </c>
      <c r="B26" s="80">
        <f>'ф. 1 конс'!E39</f>
        <v>715953511</v>
      </c>
      <c r="C26" s="98"/>
      <c r="D26" s="81">
        <v>-56538790</v>
      </c>
      <c r="E26" s="98"/>
      <c r="F26" s="82">
        <v>-993164</v>
      </c>
      <c r="G26" s="98"/>
      <c r="H26" s="83">
        <v>36750489</v>
      </c>
      <c r="I26" s="98"/>
      <c r="J26" s="84">
        <v>191283512</v>
      </c>
      <c r="K26" s="98"/>
      <c r="L26" s="145">
        <v>886455558</v>
      </c>
      <c r="M26" s="72"/>
      <c r="N26" s="73"/>
    </row>
    <row r="27" spans="1:15" ht="20.25" customHeight="1" x14ac:dyDescent="0.35">
      <c r="A27" s="131" t="s">
        <v>81</v>
      </c>
      <c r="B27" s="85" t="s">
        <v>47</v>
      </c>
      <c r="C27" s="85"/>
      <c r="D27" s="85" t="s">
        <v>47</v>
      </c>
      <c r="E27" s="85"/>
      <c r="F27" s="85" t="s">
        <v>47</v>
      </c>
      <c r="G27" s="85"/>
      <c r="H27" s="85" t="s">
        <v>47</v>
      </c>
      <c r="I27" s="85"/>
      <c r="J27" s="86">
        <f>'ф. 2 конс'!E24</f>
        <v>45605517</v>
      </c>
      <c r="K27" s="85"/>
      <c r="L27" s="146">
        <f>SUM(B27:J27)</f>
        <v>45605517</v>
      </c>
      <c r="M27" s="72"/>
      <c r="N27" s="73"/>
    </row>
    <row r="28" spans="1:15" ht="18.75" customHeight="1" x14ac:dyDescent="0.35">
      <c r="A28" s="130" t="s">
        <v>140</v>
      </c>
      <c r="B28" s="85"/>
      <c r="C28" s="85"/>
      <c r="D28" s="87"/>
      <c r="E28" s="85"/>
      <c r="F28" s="87"/>
      <c r="G28" s="85"/>
      <c r="H28" s="85"/>
      <c r="I28" s="85"/>
      <c r="J28" s="88"/>
      <c r="K28" s="85"/>
      <c r="L28" s="146"/>
      <c r="M28" s="72"/>
      <c r="N28" s="73"/>
    </row>
    <row r="29" spans="1:15" ht="46.5" x14ac:dyDescent="0.35">
      <c r="A29" s="132" t="s">
        <v>7</v>
      </c>
      <c r="B29" s="85"/>
      <c r="C29" s="85"/>
      <c r="D29" s="87"/>
      <c r="E29" s="85"/>
      <c r="F29" s="87"/>
      <c r="G29" s="85"/>
      <c r="H29" s="85"/>
      <c r="I29" s="85"/>
      <c r="J29" s="89"/>
      <c r="K29" s="85"/>
      <c r="L29" s="146"/>
      <c r="M29" s="72"/>
      <c r="N29" s="73"/>
    </row>
    <row r="30" spans="1:15" ht="33.5" customHeight="1" x14ac:dyDescent="0.35">
      <c r="A30" s="131" t="s">
        <v>113</v>
      </c>
      <c r="B30" s="85" t="s">
        <v>47</v>
      </c>
      <c r="C30" s="85"/>
      <c r="D30" s="90">
        <f>'ф. 2 конс'!E29</f>
        <v>-3332461</v>
      </c>
      <c r="E30" s="85"/>
      <c r="F30" s="85" t="s">
        <v>47</v>
      </c>
      <c r="G30" s="85"/>
      <c r="H30" s="85" t="s">
        <v>47</v>
      </c>
      <c r="I30" s="85"/>
      <c r="J30" s="85" t="s">
        <v>47</v>
      </c>
      <c r="K30" s="85"/>
      <c r="L30" s="147">
        <f t="shared" ref="L30:L34" si="3">SUM(B30:J30)</f>
        <v>-3332461</v>
      </c>
      <c r="M30" s="72"/>
      <c r="N30" s="73"/>
    </row>
    <row r="31" spans="1:15" ht="34.5" customHeight="1" x14ac:dyDescent="0.35">
      <c r="A31" s="131" t="s">
        <v>82</v>
      </c>
      <c r="B31" s="85" t="s">
        <v>47</v>
      </c>
      <c r="C31" s="85"/>
      <c r="D31" s="90"/>
      <c r="E31" s="85"/>
      <c r="F31" s="85" t="s">
        <v>47</v>
      </c>
      <c r="G31" s="85"/>
      <c r="H31" s="85" t="s">
        <v>47</v>
      </c>
      <c r="I31" s="85"/>
      <c r="J31" s="85" t="s">
        <v>47</v>
      </c>
      <c r="K31" s="85"/>
      <c r="L31" s="147">
        <f t="shared" si="3"/>
        <v>0</v>
      </c>
      <c r="M31" s="72"/>
      <c r="N31" s="73"/>
    </row>
    <row r="32" spans="1:15" ht="38.25" customHeight="1" x14ac:dyDescent="0.35">
      <c r="A32" s="132" t="s">
        <v>83</v>
      </c>
      <c r="B32" s="85"/>
      <c r="C32" s="85"/>
      <c r="D32" s="90"/>
      <c r="E32" s="85"/>
      <c r="F32" s="85"/>
      <c r="G32" s="85"/>
      <c r="H32" s="85"/>
      <c r="I32" s="85"/>
      <c r="J32" s="85"/>
      <c r="K32" s="85"/>
      <c r="L32" s="147">
        <f t="shared" si="3"/>
        <v>0</v>
      </c>
      <c r="M32" s="72"/>
      <c r="N32" s="73"/>
    </row>
    <row r="33" spans="1:15" ht="36.75" customHeight="1" x14ac:dyDescent="0.35">
      <c r="A33" s="131" t="s">
        <v>114</v>
      </c>
      <c r="B33" s="85" t="s">
        <v>47</v>
      </c>
      <c r="C33" s="85"/>
      <c r="D33" s="90">
        <f>'ф. 2 конс'!E32</f>
        <v>-174219</v>
      </c>
      <c r="E33" s="85"/>
      <c r="F33" s="85" t="s">
        <v>47</v>
      </c>
      <c r="G33" s="85"/>
      <c r="H33" s="85" t="s">
        <v>47</v>
      </c>
      <c r="I33" s="85"/>
      <c r="J33" s="85" t="s">
        <v>47</v>
      </c>
      <c r="K33" s="85"/>
      <c r="L33" s="147">
        <f t="shared" si="3"/>
        <v>-174219</v>
      </c>
      <c r="M33" s="72"/>
      <c r="N33" s="73"/>
    </row>
    <row r="34" spans="1:15" ht="35" customHeight="1" x14ac:dyDescent="0.35">
      <c r="A34" s="131" t="s">
        <v>138</v>
      </c>
      <c r="B34" s="85"/>
      <c r="C34" s="85"/>
      <c r="D34" s="85"/>
      <c r="E34" s="85"/>
      <c r="F34" s="90">
        <f>'ф. 2 конс'!E33</f>
        <v>-3703579</v>
      </c>
      <c r="G34" s="85"/>
      <c r="H34" s="85"/>
      <c r="I34" s="85"/>
      <c r="J34" s="85"/>
      <c r="K34" s="85"/>
      <c r="L34" s="147">
        <f t="shared" si="3"/>
        <v>-3703579</v>
      </c>
      <c r="M34" s="72"/>
      <c r="N34" s="73"/>
    </row>
    <row r="35" spans="1:15" ht="20" customHeight="1" thickBot="1" x14ac:dyDescent="0.4">
      <c r="A35" s="130" t="s">
        <v>137</v>
      </c>
      <c r="B35" s="108">
        <f>SUM(B29:B30)</f>
        <v>0</v>
      </c>
      <c r="C35" s="94"/>
      <c r="D35" s="108">
        <f>SUM(D30:D34)</f>
        <v>-3506680</v>
      </c>
      <c r="E35" s="94"/>
      <c r="F35" s="108">
        <f t="shared" ref="F35:J35" si="4">SUM(F30:F34)</f>
        <v>-3703579</v>
      </c>
      <c r="G35" s="94"/>
      <c r="H35" s="108">
        <f t="shared" si="4"/>
        <v>0</v>
      </c>
      <c r="I35" s="94"/>
      <c r="J35" s="108">
        <f t="shared" si="4"/>
        <v>0</v>
      </c>
      <c r="K35" s="94"/>
      <c r="L35" s="148">
        <f>SUM(B35:J35)</f>
        <v>-7210259</v>
      </c>
      <c r="M35" s="72"/>
      <c r="N35" s="73"/>
    </row>
    <row r="36" spans="1:15" ht="18" customHeight="1" thickTop="1" thickBot="1" x14ac:dyDescent="0.4">
      <c r="A36" s="130" t="s">
        <v>89</v>
      </c>
      <c r="B36" s="97">
        <f>SUM(B27:B30)</f>
        <v>0</v>
      </c>
      <c r="C36" s="93"/>
      <c r="D36" s="97">
        <f>SUM(D35,D27)</f>
        <v>-3506680</v>
      </c>
      <c r="E36" s="93"/>
      <c r="F36" s="97">
        <f t="shared" ref="F36:L36" si="5">SUM(F35,F27)</f>
        <v>-3703579</v>
      </c>
      <c r="G36" s="93"/>
      <c r="H36" s="97">
        <f t="shared" si="5"/>
        <v>0</v>
      </c>
      <c r="I36" s="93"/>
      <c r="J36" s="97">
        <f t="shared" si="5"/>
        <v>45605517</v>
      </c>
      <c r="K36" s="93"/>
      <c r="L36" s="148">
        <f t="shared" si="5"/>
        <v>38395258</v>
      </c>
      <c r="M36" s="72"/>
      <c r="N36" s="73"/>
    </row>
    <row r="37" spans="1:15" ht="35.25" customHeight="1" thickTop="1" x14ac:dyDescent="0.35">
      <c r="A37" s="130" t="s">
        <v>84</v>
      </c>
      <c r="B37" s="93"/>
      <c r="C37" s="93"/>
      <c r="D37" s="93"/>
      <c r="E37" s="93"/>
      <c r="F37" s="94"/>
      <c r="G37" s="93"/>
      <c r="H37" s="94"/>
      <c r="I37" s="93"/>
      <c r="J37" s="92"/>
      <c r="K37" s="93"/>
      <c r="L37" s="149"/>
      <c r="M37" s="72"/>
      <c r="N37" s="73"/>
    </row>
    <row r="38" spans="1:15" s="73" customFormat="1" ht="36" customHeight="1" x14ac:dyDescent="0.35">
      <c r="A38" s="131" t="s">
        <v>145</v>
      </c>
      <c r="B38" s="95" t="s">
        <v>47</v>
      </c>
      <c r="C38" s="95"/>
      <c r="D38" s="85" t="s">
        <v>47</v>
      </c>
      <c r="E38" s="95"/>
      <c r="F38" s="85" t="s">
        <v>47</v>
      </c>
      <c r="G38" s="95"/>
      <c r="H38" s="85" t="s">
        <v>47</v>
      </c>
      <c r="I38" s="95"/>
      <c r="J38" s="2">
        <v>-90008990</v>
      </c>
      <c r="K38" s="95"/>
      <c r="L38" s="149">
        <f>SUM(B38:J38)</f>
        <v>-90008990</v>
      </c>
      <c r="M38" s="72"/>
    </row>
    <row r="39" spans="1:15" s="73" customFormat="1" ht="49.5" customHeight="1" x14ac:dyDescent="0.35">
      <c r="A39" s="131" t="s">
        <v>136</v>
      </c>
      <c r="B39" s="95" t="s">
        <v>47</v>
      </c>
      <c r="C39" s="95"/>
      <c r="D39" s="95" t="s">
        <v>47</v>
      </c>
      <c r="E39" s="95"/>
      <c r="F39" s="95" t="s">
        <v>47</v>
      </c>
      <c r="G39" s="95"/>
      <c r="H39" s="85">
        <v>14145395</v>
      </c>
      <c r="I39" s="95"/>
      <c r="J39" s="2" t="s">
        <v>47</v>
      </c>
      <c r="K39" s="95"/>
      <c r="L39" s="149">
        <f>SUM(B39:J39)</f>
        <v>14145395</v>
      </c>
      <c r="M39" s="72"/>
    </row>
    <row r="40" spans="1:15" s="112" customFormat="1" ht="34" customHeight="1" thickBot="1" x14ac:dyDescent="0.4">
      <c r="A40" s="130" t="s">
        <v>90</v>
      </c>
      <c r="B40" s="108">
        <f>SUM(B38:B39)</f>
        <v>0</v>
      </c>
      <c r="C40" s="94"/>
      <c r="D40" s="108">
        <f>SUM(D38:D39)</f>
        <v>0</v>
      </c>
      <c r="E40" s="94"/>
      <c r="F40" s="108">
        <f t="shared" ref="F40:L40" si="6">SUM(F38:F39)</f>
        <v>0</v>
      </c>
      <c r="G40" s="94"/>
      <c r="H40" s="108">
        <f t="shared" si="6"/>
        <v>14145395</v>
      </c>
      <c r="I40" s="94"/>
      <c r="J40" s="108">
        <f t="shared" si="6"/>
        <v>-90008990</v>
      </c>
      <c r="K40" s="94"/>
      <c r="L40" s="148">
        <f t="shared" si="6"/>
        <v>-75863595</v>
      </c>
      <c r="M40" s="111"/>
    </row>
    <row r="41" spans="1:15" s="73" customFormat="1" ht="22.5" customHeight="1" thickTop="1" thickBot="1" x14ac:dyDescent="0.4">
      <c r="A41" s="130" t="s">
        <v>115</v>
      </c>
      <c r="B41" s="96">
        <f>SUM(B40,B36,B26)</f>
        <v>715953511</v>
      </c>
      <c r="C41" s="92"/>
      <c r="D41" s="97">
        <f t="shared" ref="D41:L41" si="7">SUM(D40,D36,D26)</f>
        <v>-60045470</v>
      </c>
      <c r="E41" s="92"/>
      <c r="F41" s="97">
        <f t="shared" si="7"/>
        <v>-4696743</v>
      </c>
      <c r="G41" s="92"/>
      <c r="H41" s="96">
        <f t="shared" si="7"/>
        <v>50895884</v>
      </c>
      <c r="I41" s="92"/>
      <c r="J41" s="96">
        <f t="shared" si="7"/>
        <v>146880039</v>
      </c>
      <c r="K41" s="92"/>
      <c r="L41" s="150">
        <f t="shared" si="7"/>
        <v>848987221</v>
      </c>
      <c r="M41" s="72"/>
    </row>
    <row r="42" spans="1:15" s="73" customFormat="1" ht="16" thickTop="1" x14ac:dyDescent="0.35">
      <c r="A42" s="130"/>
      <c r="B42" s="98"/>
      <c r="C42" s="98"/>
      <c r="D42" s="93"/>
      <c r="E42" s="98"/>
      <c r="F42" s="93"/>
      <c r="G42" s="98"/>
      <c r="H42" s="98"/>
      <c r="I42" s="98"/>
      <c r="J42" s="93"/>
      <c r="K42" s="98"/>
      <c r="L42" s="98"/>
      <c r="M42" s="72"/>
    </row>
    <row r="43" spans="1:15" s="72" customFormat="1" x14ac:dyDescent="0.35">
      <c r="A43" s="128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3"/>
      <c r="M43" s="104"/>
      <c r="O43" s="73"/>
    </row>
    <row r="44" spans="1:15" s="66" customFormat="1" ht="18" x14ac:dyDescent="0.4">
      <c r="A44" s="71" t="s">
        <v>129</v>
      </c>
      <c r="B44" s="63"/>
      <c r="C44" s="63"/>
      <c r="D44" s="64"/>
      <c r="E44" s="63"/>
      <c r="F44" s="65" t="s">
        <v>130</v>
      </c>
      <c r="G44" s="63"/>
      <c r="I44" s="63"/>
      <c r="K44" s="63"/>
    </row>
    <row r="45" spans="1:15" s="66" customFormat="1" ht="18" x14ac:dyDescent="0.4">
      <c r="A45" s="67"/>
      <c r="B45" s="68"/>
      <c r="C45" s="68"/>
      <c r="D45" s="69"/>
      <c r="E45" s="68"/>
      <c r="F45" s="70"/>
      <c r="G45" s="68"/>
      <c r="I45" s="68"/>
      <c r="K45" s="68"/>
    </row>
    <row r="46" spans="1:15" s="66" customFormat="1" ht="18" x14ac:dyDescent="0.4">
      <c r="A46" s="71" t="s">
        <v>75</v>
      </c>
      <c r="B46" s="63"/>
      <c r="C46" s="63"/>
      <c r="D46" s="64"/>
      <c r="E46" s="63"/>
      <c r="F46" s="64" t="s">
        <v>76</v>
      </c>
      <c r="G46" s="63"/>
      <c r="I46" s="63"/>
      <c r="K46" s="6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ф. 1 конс</vt:lpstr>
      <vt:lpstr>ф. 2 конс</vt:lpstr>
      <vt:lpstr>Ф 3 конс</vt:lpstr>
      <vt:lpstr>ф 4 конс</vt:lpstr>
      <vt:lpstr>'ф 4 конс'!Заголовки_для_печати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Меруерт Кишкентаева</cp:lastModifiedBy>
  <cp:lastPrinted>2025-05-15T12:52:14Z</cp:lastPrinted>
  <dcterms:created xsi:type="dcterms:W3CDTF">2017-02-27T03:37:51Z</dcterms:created>
  <dcterms:modified xsi:type="dcterms:W3CDTF">2025-05-15T12:55:50Z</dcterms:modified>
</cp:coreProperties>
</file>