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erzhanova\Desktop\"/>
    </mc:Choice>
  </mc:AlternateContent>
  <bookViews>
    <workbookView xWindow="0" yWindow="0" windowWidth="28800" windowHeight="10335" activeTab="3"/>
  </bookViews>
  <sheets>
    <sheet name="Ф1" sheetId="2" r:id="rId1"/>
    <sheet name="Ф2" sheetId="1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filterDatabaseActual" hidden="1">'[1]Gen Data'!$A$1:$B$309</definedName>
    <definedName name="_Hlk223318201" localSheetId="1">Ф2!#REF!</definedName>
    <definedName name="AccessDatabase">"C:\Мои документы\Базовая сводная обязательств1.mdb"</definedName>
    <definedName name="AS2DocOpenMode">"AS2DocumentEdit"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EV__EVCOM_OPTIONS__">10</definedName>
    <definedName name="FCode" hidden="1">#REF!</definedName>
    <definedName name="HiddenRows" hidden="1">#REF!</definedName>
    <definedName name="OrderTable" hidden="1">#REF!</definedName>
    <definedName name="ProdForm" hidden="1">#REF!</definedName>
    <definedName name="Product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hidden="1">#REF!</definedName>
    <definedName name="Taxes" hidden="1">[2]!Header1-1 &amp; "." &amp; MAX(1,COUNTA(INDEX(#REF!,MATCH([2]!Header1-1,#REF!,FALSE)):#REF!))</definedName>
    <definedName name="tbl_ProdInfo" hidden="1">#REF!</definedName>
    <definedName name="TextRefCopyRangeCount">3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Ф4!$6:$6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3">Ф4!$B$1:$K$37</definedName>
    <definedName name="ф77">#REF!</definedName>
    <definedName name="Финансовая_поддержка__инфраструктурных_проектов">'[5]2.4 ЦСП_ГЧП'!#REF!</definedName>
    <definedName name="фывфыв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4" l="1"/>
  <c r="I27" i="4"/>
  <c r="K27" i="4" s="1"/>
  <c r="K26" i="4"/>
  <c r="I24" i="4"/>
  <c r="K24" i="4" s="1"/>
  <c r="I23" i="4"/>
  <c r="K23" i="4" s="1"/>
  <c r="I22" i="4"/>
  <c r="K22" i="4" s="1"/>
  <c r="J18" i="4"/>
  <c r="I15" i="4"/>
  <c r="K15" i="4" s="1"/>
  <c r="D18" i="4"/>
  <c r="H17" i="4"/>
  <c r="I17" i="4" s="1"/>
  <c r="K17" i="4" s="1"/>
  <c r="H16" i="4"/>
  <c r="I16" i="4" s="1"/>
  <c r="I14" i="4"/>
  <c r="K14" i="4" s="1"/>
  <c r="B68" i="3"/>
  <c r="C14" i="2"/>
  <c r="K16" i="4" l="1"/>
  <c r="J28" i="4"/>
  <c r="F25" i="4"/>
  <c r="F29" i="4" s="1"/>
  <c r="I13" i="4"/>
  <c r="K13" i="4" s="1"/>
  <c r="I12" i="4"/>
  <c r="K12" i="4" s="1"/>
  <c r="I11" i="4"/>
  <c r="K11" i="4" s="1"/>
  <c r="I7" i="4"/>
  <c r="B3" i="4"/>
  <c r="K25" i="4" l="1"/>
  <c r="E37" i="1"/>
  <c r="C37" i="1"/>
  <c r="J25" i="4" l="1"/>
  <c r="I25" i="4"/>
  <c r="I29" i="4" s="1"/>
  <c r="K29" i="4"/>
  <c r="K7" i="4"/>
  <c r="I9" i="4"/>
  <c r="K9" i="4" s="1"/>
  <c r="I8" i="4"/>
  <c r="K8" i="4" s="1"/>
  <c r="J10" i="4"/>
  <c r="H10" i="4"/>
  <c r="H18" i="4" s="1"/>
  <c r="G10" i="4"/>
  <c r="G18" i="4" s="1"/>
  <c r="J29" i="4" l="1"/>
  <c r="I10" i="4"/>
  <c r="D63" i="3"/>
  <c r="B63" i="3"/>
  <c r="E52" i="1"/>
  <c r="C52" i="1"/>
  <c r="E46" i="1"/>
  <c r="C46" i="1"/>
  <c r="A57" i="1"/>
  <c r="A73" i="3" s="1"/>
  <c r="B35" i="4" s="1"/>
  <c r="E59" i="1"/>
  <c r="D75" i="3" s="1"/>
  <c r="E37" i="4" s="1"/>
  <c r="E57" i="1"/>
  <c r="D73" i="3" s="1"/>
  <c r="E18" i="1"/>
  <c r="C18" i="1"/>
  <c r="E35" i="4" l="1"/>
  <c r="K10" i="4"/>
  <c r="K18" i="4" s="1"/>
  <c r="B53" i="3"/>
  <c r="C25" i="4" l="1"/>
  <c r="C29" i="4" s="1"/>
  <c r="D25" i="4"/>
  <c r="D29" i="4" s="1"/>
  <c r="E25" i="4"/>
  <c r="E29" i="4" s="1"/>
  <c r="G25" i="4"/>
  <c r="G29" i="4" s="1"/>
  <c r="D53" i="3" l="1"/>
  <c r="D46" i="3" l="1"/>
  <c r="B46" i="3"/>
  <c r="D21" i="3"/>
  <c r="B21" i="3"/>
  <c r="D36" i="3" l="1"/>
  <c r="D67" i="3" s="1"/>
  <c r="D69" i="3" s="1"/>
  <c r="B36" i="3"/>
  <c r="B67" i="3" s="1"/>
  <c r="B69" i="3" s="1"/>
  <c r="F10" i="4" l="1"/>
  <c r="F18" i="4" s="1"/>
  <c r="D10" i="4"/>
  <c r="C10" i="4"/>
  <c r="C18" i="4" s="1"/>
  <c r="E10" i="4" l="1"/>
  <c r="E18" i="4" s="1"/>
  <c r="I18" i="4" s="1"/>
  <c r="C40" i="2" l="1"/>
  <c r="E40" i="2"/>
  <c r="E25" i="2"/>
  <c r="C25" i="2"/>
  <c r="E49" i="2" l="1"/>
  <c r="E51" i="2" l="1"/>
  <c r="E52" i="2" s="1"/>
  <c r="C49" i="2"/>
  <c r="C51" i="2" s="1"/>
  <c r="C52" i="2" s="1"/>
  <c r="C11" i="1"/>
  <c r="C14" i="1" l="1"/>
  <c r="C27" i="1" s="1"/>
  <c r="C31" i="1" s="1"/>
  <c r="C33" i="1" s="1"/>
  <c r="H25" i="4" l="1"/>
  <c r="H29" i="4" s="1"/>
  <c r="C47" i="1"/>
  <c r="E11" i="1"/>
  <c r="E14" i="1" l="1"/>
  <c r="E27" i="1" s="1"/>
  <c r="E31" i="1" s="1"/>
  <c r="E33" i="1" s="1"/>
  <c r="E47" i="1" l="1"/>
</calcChain>
</file>

<file path=xl/sharedStrings.xml><?xml version="1.0" encoding="utf-8"?>
<sst xmlns="http://schemas.openxmlformats.org/spreadsheetml/2006/main" count="216" uniqueCount="179">
  <si>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</si>
  <si>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</si>
  <si>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</si>
  <si>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</si>
  <si>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>Прибыль до налогообложения</t>
  </si>
  <si>
    <t>АКТИВЫ</t>
  </si>
  <si>
    <t xml:space="preserve">Денежные средства и их эквиваленты </t>
  </si>
  <si>
    <t>Прочие активы</t>
  </si>
  <si>
    <t>Итого активов</t>
  </si>
  <si>
    <t>ОБЯЗАТЕЛЬСТВА</t>
  </si>
  <si>
    <t>Субординированный долг</t>
  </si>
  <si>
    <t>Прочие обязательства</t>
  </si>
  <si>
    <t>Итого обязательств</t>
  </si>
  <si>
    <t>Акционерный капитал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</si>
  <si>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</si>
  <si>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</si>
  <si>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</si>
  <si>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>Главный бухгалтер</t>
  </si>
  <si>
    <t>ДВИЖЕНИЕ ДЕНЕЖНЫХ СРЕДСТВ ОТ ФИНАНСОВОЙ ДЕЯТЕЛЬНОСТИ</t>
  </si>
  <si>
    <t>Поступление от выпуска долговых ценных бумаг</t>
  </si>
  <si>
    <t>Погашение/выкуп выпущенных долговых ценных бумаг</t>
  </si>
  <si>
    <t>Дивиденды выплаченные</t>
  </si>
  <si>
    <t>Поступление/(использование) денежных средств от финансовой деятельности</t>
  </si>
  <si>
    <t>Прочий совокупный убыток</t>
  </si>
  <si>
    <t>Прочий совокупный (убыток)/ доход</t>
  </si>
  <si>
    <t>Поступление от выпуска акций</t>
  </si>
  <si>
    <t>31 декабря 2018 г.</t>
  </si>
  <si>
    <t xml:space="preserve">Расход по подоходному налогу </t>
  </si>
  <si>
    <t>Приме-</t>
  </si>
  <si>
    <t>чание</t>
  </si>
  <si>
    <t>Кредиты, выданные банкам и финансовым институтам</t>
  </si>
  <si>
    <t>Кредиты, выданные клиентам</t>
  </si>
  <si>
    <t>Инвестиционные ценные бумаги</t>
  </si>
  <si>
    <t xml:space="preserve">Дебиторская задолженность по финансовой аренде </t>
  </si>
  <si>
    <t>Предоплата по текущему подоходному налогу</t>
  </si>
  <si>
    <t>Актив по отложенному подоходному налогу</t>
  </si>
  <si>
    <t>Основные средства</t>
  </si>
  <si>
    <t>Нематериальные активы</t>
  </si>
  <si>
    <t>Прочие финансовые активы</t>
  </si>
  <si>
    <t>Средства клиентов</t>
  </si>
  <si>
    <t>Выпущенные долговые ценные бумаги</t>
  </si>
  <si>
    <t>Займы от банков и прочих финансовых институтов</t>
  </si>
  <si>
    <t>Займы от Правительства Республики Казахстан</t>
  </si>
  <si>
    <t>Обязательство по текущему подоходному налогу</t>
  </si>
  <si>
    <t xml:space="preserve">Обязательство по отложенному подоходному налогу </t>
  </si>
  <si>
    <t>Обязательства по договорам страхования</t>
  </si>
  <si>
    <t>Обязательства, непосредственно связанные с выбывающими группами, предназначенными для продажи</t>
  </si>
  <si>
    <t>Прочие финансовые обязательства</t>
  </si>
  <si>
    <t xml:space="preserve">Резерв изменения справедливой стоимости ценных бумаг </t>
  </si>
  <si>
    <t>Резерв накопленных курсовых разниц</t>
  </si>
  <si>
    <t>Резерв при объединении бизнеса и дополнительный оплаченный капитал</t>
  </si>
  <si>
    <t>Прочие резервы</t>
  </si>
  <si>
    <t>Нераспределенная прибыль</t>
  </si>
  <si>
    <t>Чистые активы, причитающиеся владельцам Холдинга</t>
  </si>
  <si>
    <t>Неконтролирующие доли</t>
  </si>
  <si>
    <t>Хамитов Е.Е.</t>
  </si>
  <si>
    <t>Есенгараева К.Д.</t>
  </si>
  <si>
    <t>Резерв под обесценение кредитного портфеля</t>
  </si>
  <si>
    <t>Чистый процентный доход после вычета резерва под обесценение кредитного портфеля</t>
  </si>
  <si>
    <t>Комиссионные расходы</t>
  </si>
  <si>
    <t>Чистый комиссионный доход</t>
  </si>
  <si>
    <t>Чистая прибыль/(убыток) от операций с иностранной валютой</t>
  </si>
  <si>
    <t>Чистая прибыль/(убыток) от операций с финансовыми активами, оцениваемыми по справедливой стоимости через прочий совокупный доход</t>
  </si>
  <si>
    <t>Чистые заработанные страховые премии</t>
  </si>
  <si>
    <t xml:space="preserve">Чистые расходы по страховым выплатам и по изменениям в резервах по договорам страхования </t>
  </si>
  <si>
    <t xml:space="preserve">Прочие операционные (расходы)/ доходы, нетто </t>
  </si>
  <si>
    <t>Операционный доход</t>
  </si>
  <si>
    <t xml:space="preserve">Административные расходы </t>
  </si>
  <si>
    <t>Доля финансового результата ассоциированных и совместных предприятий</t>
  </si>
  <si>
    <t>Статьи, которые не будут впоследствии реклассифицированы в состав прибыли или убытка:</t>
  </si>
  <si>
    <t>Нетто-величина изменений справедливой стоимости долевых инструментов, оцениваемых по справедливой стоимости через прочий совокупный доход</t>
  </si>
  <si>
    <t xml:space="preserve">Статьи, которые могут быть впоследствии реклассифицированы в состав прибыли или убытка: </t>
  </si>
  <si>
    <t>Резерв справедливой стоимости ценных бумаг:</t>
  </si>
  <si>
    <t xml:space="preserve"> -    Чистое изменение справедливой стоимости, перенесенное в состав прибыли или убытка</t>
  </si>
  <si>
    <t xml:space="preserve"> -    Чистое изменение справедливой стоимости</t>
  </si>
  <si>
    <t>Курсовые разницы при пересчете в валюту представления консолидированной финансовой отчетности</t>
  </si>
  <si>
    <t>Итого совокупного дохода за период</t>
  </si>
  <si>
    <t>Итого совокупного дохода, причитающегося:</t>
  </si>
  <si>
    <t xml:space="preserve"> - владельцам Холдинга</t>
  </si>
  <si>
    <t xml:space="preserve"> - неконтролирующим долям</t>
  </si>
  <si>
    <t>Базовая и разводненная прибыль на акцию, в тенге</t>
  </si>
  <si>
    <t>Денежные потоки от операционной деятельности</t>
  </si>
  <si>
    <t xml:space="preserve">Проценты полученные </t>
  </si>
  <si>
    <t xml:space="preserve">Проценты уплаченные </t>
  </si>
  <si>
    <t>Комиссионные доходы полученные</t>
  </si>
  <si>
    <t>Комиссионные расходы выплаченные</t>
  </si>
  <si>
    <t xml:space="preserve">Административные и прочие операционные расходы уплаченные </t>
  </si>
  <si>
    <t>Подоходный налог уплаченный</t>
  </si>
  <si>
    <t>Потоки денежных средств от операционной деятельности до изменения операционных активов и обязательств</t>
  </si>
  <si>
    <t>Чистый (прирост)/снижение по:</t>
  </si>
  <si>
    <t>средствам в банках</t>
  </si>
  <si>
    <t>кредитам, выданным клиентам</t>
  </si>
  <si>
    <t>дебиторской задолженности по финансовой аренде</t>
  </si>
  <si>
    <t>прочим финансовым активам</t>
  </si>
  <si>
    <t>прочим активам</t>
  </si>
  <si>
    <t>Чистое(снижение)/прирост по:</t>
  </si>
  <si>
    <t>средствам клиентов</t>
  </si>
  <si>
    <t>прочим финансовым обязательствам</t>
  </si>
  <si>
    <t>прочим обязательствам</t>
  </si>
  <si>
    <t>Денежные потоки от инвестиционной деятельности</t>
  </si>
  <si>
    <t xml:space="preserve">Приобретение инвестиционных ценных бумаг </t>
  </si>
  <si>
    <t xml:space="preserve">Поступления от продажи и погашения инвестиционных ценных бумаг </t>
  </si>
  <si>
    <t>Приобретение основных средств и нематериальных активов</t>
  </si>
  <si>
    <t>Поступления от выбытия основных средств</t>
  </si>
  <si>
    <t xml:space="preserve">Поступления от выбытия ассоциированных и совместных предприятий </t>
  </si>
  <si>
    <t>Чистые денежные средства, полученные от инвестиционной деятельности</t>
  </si>
  <si>
    <t>Денежные потоки от финансовой деятельности</t>
  </si>
  <si>
    <t>Погашение займов от банков и прочих финансовых институтов</t>
  </si>
  <si>
    <t>Погашение займов от Правительства Республики Казахстан</t>
  </si>
  <si>
    <t>Поступления от выпуска обыкновенных акций</t>
  </si>
  <si>
    <t>Поступления от выпуска долговых ценных бумаг</t>
  </si>
  <si>
    <t xml:space="preserve">Погашение /выкуп долговых ценных бумаг выпущенных </t>
  </si>
  <si>
    <t>Чистые денежные средства, полученные от финансовой деятельности</t>
  </si>
  <si>
    <t>Влияние изменений резерва под обесценение</t>
  </si>
  <si>
    <t>Чистое (уменьшение) / увеличение денежных средств и их эквивалентов</t>
  </si>
  <si>
    <t>Денежные средства и их эквиваленты на начало года</t>
  </si>
  <si>
    <t>Резерв изменения справедливой стоимости ценных бумаг</t>
  </si>
  <si>
    <t>Нераспре-деленная прибыль</t>
  </si>
  <si>
    <t>Итого</t>
  </si>
  <si>
    <t>Неконтро-лирующие доли</t>
  </si>
  <si>
    <t>Итого собственного капитала</t>
  </si>
  <si>
    <t>Причитающийся владельцам Холдинга</t>
  </si>
  <si>
    <t>Остаток на 1 января 2018 года</t>
  </si>
  <si>
    <t>Резерв при объединении бизнеса и дополнитель-ный оплаченный капитал</t>
  </si>
  <si>
    <t>(в тысячах казахстанских тенге)</t>
  </si>
  <si>
    <t>Прочий совокупный доход</t>
  </si>
  <si>
    <t>Прибыль, причитающаяся:</t>
  </si>
  <si>
    <t>Процентный доход, расчитанный с использованием метода эффективной процентной ставки</t>
  </si>
  <si>
    <t>Прибыль за год</t>
  </si>
  <si>
    <t>ПРИБЫЛЬ ЗА ГОД</t>
  </si>
  <si>
    <t>Итого совокупного дохода за год</t>
  </si>
  <si>
    <t>Прочий совокупный (убыток)/доход за год</t>
  </si>
  <si>
    <t>2018 г.</t>
  </si>
  <si>
    <t xml:space="preserve"> АО "Национальный управляющий холдинг "Байтерек"</t>
  </si>
  <si>
    <t>Чистый доход от операций с производными финансовыми инструментами</t>
  </si>
  <si>
    <t>Чистые страховые премии полученные</t>
  </si>
  <si>
    <t>Чистые страховые выплаты</t>
  </si>
  <si>
    <t>Поступления по прочим операционным доходам</t>
  </si>
  <si>
    <t>Дивиденды полученные</t>
  </si>
  <si>
    <t>Приобретение инвестиционного имущества</t>
  </si>
  <si>
    <t>Поступления от выбытия дочернего предприятия, за вычетом денежных средств, выбывших в результате</t>
  </si>
  <si>
    <t>Денежные средства и их эквиваленты на конец года</t>
  </si>
  <si>
    <t>Консолидированный отчет о финансовом положении</t>
  </si>
  <si>
    <t>Консолидированный отчет о прибыли или убытке</t>
  </si>
  <si>
    <t>Консолидированный отчет о движении денежных средств</t>
  </si>
  <si>
    <t>Консолидированный отчет об изменениях в собственном капитале</t>
  </si>
  <si>
    <t>Изменение неконтролирующей доли в дочерних предприятиях</t>
  </si>
  <si>
    <t>Остаток на 31 декабря 2018 года</t>
  </si>
  <si>
    <t>31 декабря 2019 г.</t>
  </si>
  <si>
    <t xml:space="preserve"> АО "Национальный управляющий холдинг "Байтерек" по состоянию на 31 декабря 2019 года</t>
  </si>
  <si>
    <t>2019 г.</t>
  </si>
  <si>
    <t>Управляющий директор, Член Правления</t>
  </si>
  <si>
    <t>Прочие активы, оцениваемые по справедливой стоимости через прибыль или убыток</t>
  </si>
  <si>
    <t>Депозиты в банках и в финансовых институтах</t>
  </si>
  <si>
    <t>Инвестиции, учитываемые методом долевого участия</t>
  </si>
  <si>
    <t>Инвестиционная собственность</t>
  </si>
  <si>
    <t>Долгосрочные активы, предназначенные для продажи</t>
  </si>
  <si>
    <t>Государственные субсидии</t>
  </si>
  <si>
    <t>-</t>
  </si>
  <si>
    <t>Прочие процентные доходы</t>
  </si>
  <si>
    <t>Чистая прибыль/(убыток) от операций с активами, оцениваемыми по справедливой стоимости, изменения которой отражаются в составе прибыли или убытка за период</t>
  </si>
  <si>
    <t>Чистый убыток от прекращения признания финансовых активов, оцениваемых по амортизированной стоимости</t>
  </si>
  <si>
    <t>Восстановление/(создание) резерва под обесценение прочих финансовых активов и условных обязательств кредитного характера</t>
  </si>
  <si>
    <t>активам, оцениваемым по справедливой стоимости, изменения которой отражаются в составе прибыли или убытка за период</t>
  </si>
  <si>
    <t>Чистые денежные средства, использованные в операционной деятельности</t>
  </si>
  <si>
    <t>Получение займов от банков и прочих финансовых институтов</t>
  </si>
  <si>
    <t>Получение займов от Правительства Республики Казахстан</t>
  </si>
  <si>
    <t>Влияние изменений обменных курсов на величину денежных средства и их эквиваленты</t>
  </si>
  <si>
    <t>Остаток на 1 января 2019 года</t>
  </si>
  <si>
    <t>Дивиденды объявленные</t>
  </si>
  <si>
    <t>Признание дисконта по займам от Правительства Республики Казахстан, за вычетом налогов в размере 6 602 954 тыс. тенге (Примечание 20)</t>
  </si>
  <si>
    <t>Признание эффекта значительной модификации условий выпущенных долговых ценных бумаг, исключая налоговый эффект в размере 3 944 261 тыс. тенге (Примечание 18)</t>
  </si>
  <si>
    <t>Выбытие дочернего предприятия АО "QazTechVentures" - АО "Технопарк "Алатау" (Примечание 14)</t>
  </si>
  <si>
    <t>Начисление резервного капитала (Примечание 24)</t>
  </si>
  <si>
    <t>Прочие движения</t>
  </si>
  <si>
    <t>Остаток на 31 декабря 2019 года</t>
  </si>
  <si>
    <t>Эмиссия акций - денежный взнос (Примечание 24)</t>
  </si>
  <si>
    <t>Признание дисконта по займам от Правительства Республики Казахстан, за вычетом налогов в размере 6 318 617 тыс. тенге (Примечание 20)</t>
  </si>
  <si>
    <t>Начисление резервного капитала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</si>
</sst>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* #,##0_);* \(#,##0\);&quot;-&quot;??_);@"/>
    <numFmt numFmtId="165" formatCode="_-* #,##0\ _₽_-;\-* #,##0\ _₽_-;_-* &quot;-&quot;??\ _₽_-;_-@_-"/>
    <numFmt numFmtId="166" formatCode="#,###;\(#,###\)"/>
  </numFmts>
  <fonts count="3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4" fontId="16" fillId="0" borderId="0" applyFill="0" applyBorder="0" applyProtection="0"/>
    <xf numFmtId="43" fontId="18" fillId="0" borderId="0" applyFont="0" applyFill="0" applyBorder="0" applyAlignment="0" applyProtection="0"/>
    <xf numFmtId="0" fontId="22" fillId="0" borderId="0"/>
    <xf numFmtId="0" fontId="5" fillId="0" borderId="0"/>
  </cellStyleXfs>
  <cellXfs count="198">
    <xf numFmtId="0" fontId="0" fillId="0" borderId="0" xfId="0"/>
    <xf numFmtId="0" fontId="1" fillId="0" borderId="0" xfId="0" applyFont="1"/>
    <xf numFmtId="0" fontId="3" fillId="0" borderId="0" xfId="1" applyFont="1" applyAlignment="1"/>
    <xf numFmtId="0" fontId="1" fillId="0" borderId="0" xfId="1" applyFont="1" applyFill="1" applyAlignment="1">
      <alignment horizontal="right"/>
    </xf>
    <xf numFmtId="3" fontId="1" fillId="0" borderId="0" xfId="1" applyNumberFormat="1" applyFont="1" applyAlignme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4" fillId="0" borderId="0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10" fillId="0" borderId="0" xfId="0" applyNumberFormat="1" applyFont="1"/>
    <xf numFmtId="3" fontId="12" fillId="0" borderId="0" xfId="1" applyNumberFormat="1" applyFont="1" applyFill="1" applyAlignment="1"/>
    <xf numFmtId="3" fontId="10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5" fillId="0" borderId="0" xfId="0" applyFont="1"/>
    <xf numFmtId="0" fontId="12" fillId="0" borderId="0" xfId="0" applyFont="1"/>
    <xf numFmtId="3" fontId="12" fillId="0" borderId="0" xfId="1" applyNumberFormat="1" applyFont="1" applyAlignment="1"/>
    <xf numFmtId="0" fontId="17" fillId="0" borderId="0" xfId="0" applyFont="1"/>
    <xf numFmtId="0" fontId="13" fillId="0" borderId="0" xfId="1" applyFont="1" applyAlignment="1"/>
    <xf numFmtId="0" fontId="12" fillId="0" borderId="0" xfId="1" applyFont="1" applyFill="1" applyAlignment="1">
      <alignment horizontal="right"/>
    </xf>
    <xf numFmtId="0" fontId="14" fillId="0" borderId="0" xfId="0" applyFont="1" applyAlignment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3" fontId="8" fillId="0" borderId="0" xfId="1" applyNumberFormat="1" applyFont="1" applyAlignment="1"/>
    <xf numFmtId="3" fontId="1" fillId="0" borderId="0" xfId="1" applyNumberFormat="1" applyFont="1" applyBorder="1" applyAlignment="1"/>
    <xf numFmtId="0" fontId="20" fillId="0" borderId="0" xfId="0" applyFont="1" applyAlignment="1"/>
    <xf numFmtId="0" fontId="10" fillId="0" borderId="0" xfId="0" applyFont="1" applyAlignment="1">
      <alignment horizontal="left"/>
    </xf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1" fillId="0" borderId="0" xfId="3" applyFont="1" applyFill="1" applyAlignment="1">
      <alignment horizontal="right"/>
    </xf>
    <xf numFmtId="0" fontId="21" fillId="0" borderId="0" xfId="2" applyFont="1" applyFill="1"/>
    <xf numFmtId="0" fontId="1" fillId="0" borderId="0" xfId="2" applyFont="1" applyFill="1" applyAlignment="1">
      <alignment wrapText="1"/>
    </xf>
    <xf numFmtId="0" fontId="3" fillId="0" borderId="0" xfId="2" applyFont="1" applyFill="1" applyAlignment="1">
      <alignment wrapText="1"/>
    </xf>
    <xf numFmtId="0" fontId="12" fillId="0" borderId="0" xfId="1" applyFont="1" applyFill="1"/>
    <xf numFmtId="0" fontId="13" fillId="0" borderId="0" xfId="2" applyFont="1" applyFill="1" applyAlignment="1">
      <alignment horizontal="right"/>
    </xf>
    <xf numFmtId="3" fontId="12" fillId="0" borderId="0" xfId="1" applyNumberFormat="1" applyFont="1" applyFill="1" applyAlignment="1">
      <alignment horizontal="right"/>
    </xf>
    <xf numFmtId="37" fontId="13" fillId="0" borderId="0" xfId="2" applyNumberFormat="1" applyFont="1" applyFill="1" applyAlignment="1">
      <alignment horizontal="right"/>
    </xf>
    <xf numFmtId="164" fontId="13" fillId="0" borderId="0" xfId="2" applyNumberFormat="1" applyFont="1" applyFill="1"/>
    <xf numFmtId="0" fontId="13" fillId="0" borderId="0" xfId="2" applyFont="1" applyFill="1"/>
    <xf numFmtId="0" fontId="14" fillId="0" borderId="0" xfId="4" applyFont="1" applyFill="1"/>
    <xf numFmtId="0" fontId="9" fillId="0" borderId="0" xfId="0" applyFont="1" applyAlignment="1">
      <alignment wrapText="1"/>
    </xf>
    <xf numFmtId="0" fontId="10" fillId="0" borderId="0" xfId="0" applyFont="1" applyAlignment="1"/>
    <xf numFmtId="0" fontId="11" fillId="0" borderId="0" xfId="0" applyFont="1" applyAlignment="1">
      <alignment wrapText="1"/>
    </xf>
    <xf numFmtId="0" fontId="1" fillId="0" borderId="0" xfId="0" applyFont="1" applyAlignment="1"/>
    <xf numFmtId="0" fontId="8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3" fillId="0" borderId="0" xfId="0" applyFont="1"/>
    <xf numFmtId="0" fontId="8" fillId="0" borderId="0" xfId="0" applyFont="1" applyBorder="1" applyAlignment="1">
      <alignment horizontal="center" vertical="center" wrapText="1"/>
    </xf>
    <xf numFmtId="3" fontId="3" fillId="0" borderId="0" xfId="2" applyNumberFormat="1" applyFont="1" applyFill="1"/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164" fontId="6" fillId="0" borderId="4" xfId="4" applyNumberFormat="1" applyFont="1" applyFill="1" applyBorder="1" applyAlignment="1" applyProtection="1"/>
    <xf numFmtId="164" fontId="7" fillId="0" borderId="0" xfId="4" applyNumberFormat="1" applyFont="1" applyFill="1" applyBorder="1" applyAlignment="1" applyProtection="1"/>
    <xf numFmtId="164" fontId="7" fillId="0" borderId="2" xfId="4" applyNumberFormat="1" applyFont="1" applyFill="1" applyBorder="1" applyAlignment="1" applyProtection="1"/>
    <xf numFmtId="3" fontId="1" fillId="0" borderId="3" xfId="4" applyNumberFormat="1" applyFont="1" applyFill="1" applyBorder="1" applyAlignment="1" applyProtection="1">
      <alignment wrapText="1"/>
    </xf>
    <xf numFmtId="164" fontId="6" fillId="0" borderId="3" xfId="4" applyNumberFormat="1" applyFont="1" applyFill="1" applyBorder="1" applyAlignment="1" applyProtection="1"/>
    <xf numFmtId="164" fontId="7" fillId="0" borderId="5" xfId="4" applyNumberFormat="1" applyFont="1" applyFill="1" applyBorder="1" applyAlignment="1" applyProtection="1"/>
    <xf numFmtId="3" fontId="3" fillId="0" borderId="0" xfId="4" applyNumberFormat="1" applyFont="1" applyFill="1" applyAlignment="1"/>
    <xf numFmtId="164" fontId="6" fillId="0" borderId="0" xfId="4" applyNumberFormat="1" applyFont="1" applyFill="1" applyBorder="1" applyAlignment="1" applyProtection="1"/>
    <xf numFmtId="3" fontId="1" fillId="0" borderId="0" xfId="4" applyNumberFormat="1" applyFont="1" applyFill="1" applyBorder="1" applyAlignment="1" applyProtection="1">
      <alignment wrapText="1"/>
    </xf>
    <xf numFmtId="3" fontId="7" fillId="0" borderId="0" xfId="4" applyNumberFormat="1" applyFont="1" applyFill="1" applyBorder="1" applyAlignment="1" applyProtection="1"/>
    <xf numFmtId="3" fontId="1" fillId="0" borderId="4" xfId="4" applyNumberFormat="1" applyFont="1" applyFill="1" applyBorder="1" applyAlignment="1" applyProtection="1">
      <alignment wrapText="1"/>
    </xf>
    <xf numFmtId="3" fontId="3" fillId="0" borderId="0" xfId="2" applyNumberFormat="1" applyFont="1" applyFill="1" applyAlignment="1"/>
    <xf numFmtId="166" fontId="9" fillId="0" borderId="0" xfId="0" applyNumberFormat="1" applyFont="1" applyAlignment="1">
      <alignment wrapText="1"/>
    </xf>
    <xf numFmtId="166" fontId="9" fillId="0" borderId="0" xfId="0" applyNumberFormat="1" applyFont="1" applyBorder="1" applyAlignment="1">
      <alignment wrapText="1"/>
    </xf>
    <xf numFmtId="166" fontId="7" fillId="0" borderId="2" xfId="4" applyNumberFormat="1" applyFont="1" applyFill="1" applyBorder="1" applyAlignment="1" applyProtection="1">
      <alignment horizontal="right"/>
    </xf>
    <xf numFmtId="166" fontId="7" fillId="0" borderId="0" xfId="4" applyNumberFormat="1" applyFont="1" applyFill="1" applyBorder="1" applyAlignment="1" applyProtection="1">
      <alignment horizontal="right"/>
    </xf>
    <xf numFmtId="166" fontId="8" fillId="0" borderId="3" xfId="0" applyNumberFormat="1" applyFont="1" applyBorder="1" applyAlignment="1">
      <alignment wrapText="1"/>
    </xf>
    <xf numFmtId="166" fontId="8" fillId="0" borderId="0" xfId="0" applyNumberFormat="1" applyFont="1" applyBorder="1" applyAlignment="1">
      <alignment wrapText="1"/>
    </xf>
    <xf numFmtId="166" fontId="1" fillId="0" borderId="3" xfId="0" applyNumberFormat="1" applyFont="1" applyBorder="1" applyAlignment="1">
      <alignment wrapText="1"/>
    </xf>
    <xf numFmtId="166" fontId="3" fillId="0" borderId="0" xfId="0" applyNumberFormat="1" applyFont="1" applyBorder="1" applyAlignment="1">
      <alignment wrapText="1"/>
    </xf>
    <xf numFmtId="166" fontId="6" fillId="0" borderId="2" xfId="4" applyNumberFormat="1" applyFont="1" applyFill="1" applyBorder="1" applyAlignment="1" applyProtection="1">
      <alignment horizontal="right"/>
    </xf>
    <xf numFmtId="166" fontId="3" fillId="0" borderId="0" xfId="4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  <xf numFmtId="166" fontId="1" fillId="0" borderId="0" xfId="0" applyNumberFormat="1" applyFont="1" applyBorder="1" applyAlignment="1">
      <alignment wrapText="1"/>
    </xf>
    <xf numFmtId="166" fontId="10" fillId="0" borderId="0" xfId="0" applyNumberFormat="1" applyFont="1"/>
    <xf numFmtId="166" fontId="1" fillId="0" borderId="0" xfId="0" applyNumberFormat="1" applyFont="1" applyAlignment="1">
      <alignment wrapText="1"/>
    </xf>
    <xf numFmtId="166" fontId="1" fillId="0" borderId="2" xfId="0" applyNumberFormat="1" applyFont="1" applyBorder="1" applyAlignment="1">
      <alignment wrapText="1"/>
    </xf>
    <xf numFmtId="166" fontId="8" fillId="0" borderId="0" xfId="0" applyNumberFormat="1" applyFont="1" applyAlignment="1">
      <alignment wrapText="1"/>
    </xf>
    <xf numFmtId="166" fontId="6" fillId="0" borderId="0" xfId="4" applyNumberFormat="1" applyFont="1" applyFill="1" applyBorder="1" applyAlignment="1" applyProtection="1">
      <alignment horizontal="right"/>
    </xf>
    <xf numFmtId="166" fontId="10" fillId="0" borderId="0" xfId="0" applyNumberFormat="1" applyFont="1" applyAlignment="1"/>
    <xf numFmtId="166" fontId="10" fillId="0" borderId="0" xfId="0" applyNumberFormat="1" applyFont="1" applyBorder="1"/>
    <xf numFmtId="166" fontId="15" fillId="0" borderId="0" xfId="0" applyNumberFormat="1" applyFont="1"/>
    <xf numFmtId="3" fontId="3" fillId="0" borderId="0" xfId="2" applyNumberFormat="1" applyFont="1" applyFill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justify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3" fontId="13" fillId="0" borderId="0" xfId="4" applyNumberFormat="1" applyFont="1" applyFill="1" applyAlignment="1">
      <alignment horizontal="righ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3" fontId="19" fillId="0" borderId="3" xfId="0" applyNumberFormat="1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Border="1" applyAlignment="1">
      <alignment vertical="center" wrapText="1"/>
    </xf>
    <xf numFmtId="3" fontId="23" fillId="0" borderId="0" xfId="0" applyNumberFormat="1" applyFont="1" applyAlignment="1">
      <alignment vertical="center" wrapText="1"/>
    </xf>
    <xf numFmtId="164" fontId="24" fillId="0" borderId="0" xfId="4" applyNumberFormat="1" applyFont="1" applyFill="1" applyBorder="1" applyAlignment="1" applyProtection="1">
      <alignment horizontal="right"/>
    </xf>
    <xf numFmtId="3" fontId="19" fillId="0" borderId="1" xfId="0" applyNumberFormat="1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25" fillId="0" borderId="0" xfId="0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3" fontId="26" fillId="0" borderId="0" xfId="4" applyNumberFormat="1" applyFont="1" applyFill="1" applyAlignment="1">
      <alignment horizontal="right"/>
    </xf>
    <xf numFmtId="164" fontId="27" fillId="0" borderId="0" xfId="4" applyNumberFormat="1" applyFont="1" applyFill="1" applyBorder="1" applyAlignment="1" applyProtection="1">
      <alignment horizontal="right"/>
    </xf>
    <xf numFmtId="164" fontId="26" fillId="0" borderId="0" xfId="4" applyNumberFormat="1" applyFont="1" applyFill="1" applyBorder="1" applyAlignment="1" applyProtection="1">
      <alignment horizontal="right"/>
    </xf>
    <xf numFmtId="3" fontId="28" fillId="0" borderId="0" xfId="4" applyNumberFormat="1" applyFont="1" applyFill="1" applyAlignment="1">
      <alignment horizontal="right"/>
    </xf>
    <xf numFmtId="164" fontId="26" fillId="0" borderId="2" xfId="4" applyNumberFormat="1" applyFont="1" applyFill="1" applyBorder="1" applyAlignment="1" applyProtection="1">
      <alignment horizontal="right"/>
    </xf>
    <xf numFmtId="165" fontId="25" fillId="0" borderId="3" xfId="6" applyNumberFormat="1" applyFont="1" applyBorder="1" applyAlignment="1">
      <alignment horizontal="right" vertical="center" wrapText="1"/>
    </xf>
    <xf numFmtId="165" fontId="25" fillId="0" borderId="0" xfId="6" applyNumberFormat="1" applyFont="1" applyBorder="1" applyAlignment="1">
      <alignment horizontal="right" vertical="center" wrapText="1"/>
    </xf>
    <xf numFmtId="165" fontId="26" fillId="0" borderId="0" xfId="6" applyNumberFormat="1" applyFont="1" applyAlignment="1">
      <alignment horizontal="right" vertical="center" wrapText="1"/>
    </xf>
    <xf numFmtId="165" fontId="26" fillId="0" borderId="0" xfId="6" applyNumberFormat="1" applyFont="1" applyBorder="1" applyAlignment="1">
      <alignment horizontal="right" vertical="center" wrapText="1"/>
    </xf>
    <xf numFmtId="165" fontId="25" fillId="0" borderId="0" xfId="6" applyNumberFormat="1" applyFont="1" applyAlignment="1">
      <alignment horizontal="right" vertical="center" wrapText="1"/>
    </xf>
    <xf numFmtId="0" fontId="26" fillId="0" borderId="0" xfId="0" applyFont="1"/>
    <xf numFmtId="165" fontId="25" fillId="0" borderId="3" xfId="6" applyNumberFormat="1" applyFont="1" applyBorder="1" applyAlignment="1">
      <alignment horizontal="right" wrapText="1"/>
    </xf>
    <xf numFmtId="164" fontId="29" fillId="0" borderId="0" xfId="4" applyNumberFormat="1" applyFont="1" applyFill="1" applyBorder="1" applyAlignment="1" applyProtection="1">
      <alignment horizontal="right"/>
    </xf>
    <xf numFmtId="164" fontId="25" fillId="0" borderId="2" xfId="4" applyNumberFormat="1" applyFont="1" applyFill="1" applyBorder="1" applyAlignment="1" applyProtection="1">
      <alignment horizontal="right"/>
    </xf>
    <xf numFmtId="164" fontId="25" fillId="0" borderId="3" xfId="4" applyNumberFormat="1" applyFont="1" applyFill="1" applyBorder="1" applyAlignment="1" applyProtection="1">
      <alignment horizontal="right"/>
    </xf>
    <xf numFmtId="0" fontId="28" fillId="0" borderId="0" xfId="0" applyFont="1" applyAlignment="1">
      <alignment vertical="center" wrapText="1"/>
    </xf>
    <xf numFmtId="164" fontId="28" fillId="0" borderId="0" xfId="4" applyNumberFormat="1" applyFont="1" applyFill="1" applyBorder="1" applyAlignment="1" applyProtection="1">
      <alignment horizontal="right"/>
    </xf>
    <xf numFmtId="165" fontId="25" fillId="0" borderId="0" xfId="6" applyNumberFormat="1" applyFont="1" applyBorder="1" applyAlignment="1">
      <alignment horizontal="right" vertical="center" wrapText="1"/>
    </xf>
    <xf numFmtId="165" fontId="26" fillId="0" borderId="3" xfId="6" applyNumberFormat="1" applyFont="1" applyBorder="1" applyAlignment="1">
      <alignment horizontal="right" vertical="center" wrapText="1"/>
    </xf>
    <xf numFmtId="165" fontId="25" fillId="0" borderId="1" xfId="6" applyNumberFormat="1" applyFont="1" applyBorder="1" applyAlignment="1">
      <alignment horizontal="right" vertical="center" wrapText="1"/>
    </xf>
    <xf numFmtId="0" fontId="3" fillId="0" borderId="0" xfId="0" applyFont="1" applyAlignment="1"/>
    <xf numFmtId="3" fontId="3" fillId="0" borderId="1" xfId="5" applyNumberFormat="1" applyFont="1" applyFill="1" applyBorder="1" applyAlignment="1"/>
    <xf numFmtId="0" fontId="9" fillId="0" borderId="0" xfId="0" applyFont="1" applyAlignment="1">
      <alignment wrapText="1"/>
    </xf>
    <xf numFmtId="3" fontId="19" fillId="0" borderId="0" xfId="0" applyNumberFormat="1" applyFont="1" applyBorder="1" applyAlignment="1">
      <alignment vertical="center" wrapText="1"/>
    </xf>
    <xf numFmtId="166" fontId="9" fillId="0" borderId="2" xfId="0" applyNumberFormat="1" applyFont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30" fillId="0" borderId="0" xfId="0" applyFont="1" applyAlignment="1">
      <alignment vertical="center" wrapText="1"/>
    </xf>
    <xf numFmtId="164" fontId="31" fillId="0" borderId="0" xfId="4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43" fontId="3" fillId="0" borderId="0" xfId="6" applyFont="1" applyFill="1" applyAlignment="1" applyProtection="1"/>
    <xf numFmtId="164" fontId="6" fillId="0" borderId="2" xfId="4" applyNumberFormat="1" applyFont="1" applyFill="1" applyBorder="1" applyAlignment="1" applyProtection="1"/>
    <xf numFmtId="43" fontId="3" fillId="0" borderId="5" xfId="6" applyFont="1" applyFill="1" applyBorder="1" applyAlignment="1" applyProtection="1"/>
    <xf numFmtId="43" fontId="3" fillId="0" borderId="0" xfId="6" applyFont="1" applyFill="1" applyAlignment="1"/>
    <xf numFmtId="0" fontId="32" fillId="0" borderId="0" xfId="2" applyFont="1" applyFill="1" applyAlignment="1">
      <alignment wrapText="1"/>
    </xf>
    <xf numFmtId="166" fontId="9" fillId="0" borderId="5" xfId="0" applyNumberFormat="1" applyFont="1" applyBorder="1" applyAlignment="1">
      <alignment wrapText="1"/>
    </xf>
    <xf numFmtId="43" fontId="0" fillId="0" borderId="0" xfId="6" applyFont="1"/>
    <xf numFmtId="43" fontId="7" fillId="0" borderId="0" xfId="6" applyFont="1" applyFill="1" applyBorder="1" applyAlignment="1" applyProtection="1"/>
    <xf numFmtId="43" fontId="3" fillId="0" borderId="0" xfId="6" applyFont="1" applyFill="1" applyBorder="1" applyAlignment="1" applyProtection="1"/>
    <xf numFmtId="43" fontId="6" fillId="0" borderId="0" xfId="6" applyFont="1" applyFill="1" applyBorder="1" applyAlignment="1" applyProtection="1"/>
    <xf numFmtId="43" fontId="6" fillId="0" borderId="3" xfId="6" applyFont="1" applyFill="1" applyBorder="1" applyAlignment="1" applyProtection="1"/>
    <xf numFmtId="0" fontId="2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164" fontId="31" fillId="0" borderId="3" xfId="4" applyNumberFormat="1" applyFont="1" applyFill="1" applyBorder="1" applyAlignment="1" applyProtection="1">
      <alignment horizontal="right"/>
    </xf>
    <xf numFmtId="43" fontId="7" fillId="0" borderId="2" xfId="6" applyFont="1" applyFill="1" applyBorder="1" applyAlignment="1" applyProtection="1"/>
    <xf numFmtId="3" fontId="1" fillId="0" borderId="3" xfId="6" applyNumberFormat="1" applyFont="1" applyFill="1" applyBorder="1" applyAlignment="1" applyProtection="1">
      <alignment wrapText="1"/>
    </xf>
    <xf numFmtId="3" fontId="6" fillId="0" borderId="3" xfId="4" applyNumberFormat="1" applyFont="1" applyFill="1" applyBorder="1" applyAlignment="1" applyProtection="1"/>
    <xf numFmtId="3" fontId="7" fillId="0" borderId="0" xfId="6" applyNumberFormat="1" applyFont="1" applyFill="1" applyBorder="1" applyAlignment="1" applyProtection="1"/>
    <xf numFmtId="3" fontId="6" fillId="0" borderId="4" xfId="4" applyNumberFormat="1" applyFont="1" applyFill="1" applyBorder="1" applyAlignment="1" applyProtection="1"/>
    <xf numFmtId="3" fontId="6" fillId="0" borderId="4" xfId="6" applyNumberFormat="1" applyFont="1" applyFill="1" applyBorder="1" applyAlignment="1" applyProtection="1"/>
    <xf numFmtId="3" fontId="3" fillId="0" borderId="0" xfId="6" applyNumberFormat="1" applyFont="1" applyFill="1" applyAlignment="1">
      <alignment horizontal="right"/>
    </xf>
    <xf numFmtId="3" fontId="13" fillId="0" borderId="0" xfId="2" applyNumberFormat="1" applyFont="1" applyFill="1" applyAlignment="1">
      <alignment horizontal="right"/>
    </xf>
    <xf numFmtId="3" fontId="13" fillId="0" borderId="0" xfId="2" applyNumberFormat="1" applyFont="1" applyFill="1"/>
    <xf numFmtId="0" fontId="9" fillId="0" borderId="0" xfId="0" applyFont="1" applyAlignment="1">
      <alignment horizontal="left" vertical="center" wrapText="1"/>
    </xf>
    <xf numFmtId="43" fontId="7" fillId="0" borderId="0" xfId="6" applyFont="1" applyFill="1" applyBorder="1" applyAlignment="1" applyProtection="1">
      <alignment horizontal="center"/>
    </xf>
    <xf numFmtId="165" fontId="1" fillId="0" borderId="4" xfId="6" applyNumberFormat="1" applyFont="1" applyFill="1" applyBorder="1" applyAlignment="1" applyProtection="1">
      <alignment wrapText="1"/>
    </xf>
    <xf numFmtId="165" fontId="1" fillId="0" borderId="4" xfId="6" applyNumberFormat="1" applyFont="1" applyFill="1" applyBorder="1" applyAlignment="1" applyProtection="1">
      <alignment horizontal="right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Alignment="1">
      <alignment horizontal="center" vertical="justify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165" fontId="25" fillId="0" borderId="0" xfId="6" applyNumberFormat="1" applyFont="1" applyBorder="1" applyAlignment="1">
      <alignment horizontal="right" vertical="center" wrapText="1"/>
    </xf>
    <xf numFmtId="0" fontId="12" fillId="0" borderId="0" xfId="2" applyFont="1" applyFill="1" applyAlignment="1">
      <alignment horizontal="center" vertical="justify" wrapText="1"/>
    </xf>
    <xf numFmtId="0" fontId="12" fillId="0" borderId="0" xfId="2" applyFont="1" applyFill="1" applyAlignment="1">
      <alignment horizontal="center" vertical="justify"/>
    </xf>
    <xf numFmtId="0" fontId="1" fillId="0" borderId="0" xfId="2" applyFont="1" applyFill="1" applyBorder="1" applyAlignment="1">
      <alignment horizontal="center"/>
    </xf>
  </cellXfs>
  <cellStyles count="9">
    <cellStyle name="Debit" xfId="5"/>
    <cellStyle name="Обычный" xfId="0" builtinId="0"/>
    <cellStyle name="Обычный 10 3 2" xfId="8"/>
    <cellStyle name="Обычный 2" xfId="7"/>
    <cellStyle name="Обычный 2 5" xfId="4"/>
    <cellStyle name="Обычный 3 3" xfId="2"/>
    <cellStyle name="Обычный 4 2" xfId="1"/>
    <cellStyle name="Обычный 4 3" xfId="3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KZHO~1/AppData/Local/Temp/notesF3B52A/Non-financial/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ten001/AppData/Local/Temp/notesF3B52A/Non-financial%20KPIs_SR_v7_17_10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FES"/>
      <sheetName val="Содержание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8"/>
  <sheetViews>
    <sheetView view="pageBreakPreview" topLeftCell="A40" zoomScale="85" zoomScaleNormal="100" zoomScaleSheetLayoutView="85" workbookViewId="0">
      <selection activeCell="C53" sqref="C53"/>
    </sheetView>
  </sheetViews>
  <sheetFormatPr defaultRowHeight="15.75" x14ac:dyDescent="0.25"/>
  <cols>
    <col min="1" max="1" width="76.85546875" style="7" customWidth="1"/>
    <col min="2" max="2" width="8.85546875" style="101" customWidth="1"/>
    <col min="3" max="3" width="21.140625" style="7" customWidth="1"/>
    <col min="4" max="4" width="1.85546875" style="7" customWidth="1"/>
    <col min="5" max="5" width="22.28515625" style="7" customWidth="1"/>
    <col min="6" max="6" width="14.85546875" style="7" customWidth="1"/>
    <col min="7" max="7" width="11" style="7" bestFit="1" customWidth="1"/>
    <col min="8" max="16384" width="9.140625" style="7"/>
  </cols>
  <sheetData>
    <row r="2" spans="1:5" ht="18.75" x14ac:dyDescent="0.3">
      <c r="A2" s="183" t="s">
        <v>142</v>
      </c>
      <c r="B2" s="183"/>
      <c r="C2" s="183"/>
      <c r="D2" s="183"/>
      <c r="E2" s="183"/>
    </row>
    <row r="3" spans="1:5" ht="18.75" x14ac:dyDescent="0.3">
      <c r="A3" s="184" t="s">
        <v>149</v>
      </c>
      <c r="B3" s="184"/>
      <c r="C3" s="184"/>
      <c r="D3" s="184"/>
      <c r="E3" s="184"/>
    </row>
    <row r="5" spans="1:5" x14ac:dyDescent="0.25">
      <c r="B5" s="93" t="s">
        <v>28</v>
      </c>
      <c r="C5" s="11"/>
      <c r="E5" s="13"/>
    </row>
    <row r="6" spans="1:5" x14ac:dyDescent="0.25">
      <c r="A6" s="185"/>
      <c r="B6" s="93" t="s">
        <v>29</v>
      </c>
      <c r="C6" s="149" t="s">
        <v>148</v>
      </c>
      <c r="D6" s="186"/>
      <c r="E6" s="163" t="s">
        <v>26</v>
      </c>
    </row>
    <row r="7" spans="1:5" x14ac:dyDescent="0.25">
      <c r="A7" s="185"/>
      <c r="B7" s="104"/>
      <c r="C7" s="9" t="s">
        <v>0</v>
      </c>
      <c r="D7" s="186"/>
      <c r="E7" s="9" t="s">
        <v>0</v>
      </c>
    </row>
    <row r="8" spans="1:5" x14ac:dyDescent="0.25">
      <c r="A8" s="5" t="s">
        <v>5</v>
      </c>
      <c r="B8" s="93"/>
      <c r="C8" s="6"/>
      <c r="D8" s="6"/>
      <c r="E8" s="12"/>
    </row>
    <row r="9" spans="1:5" ht="24.95" customHeight="1" x14ac:dyDescent="0.3">
      <c r="A9" s="106" t="s">
        <v>6</v>
      </c>
      <c r="B9" s="107">
        <v>6</v>
      </c>
      <c r="C9" s="108">
        <v>414582134</v>
      </c>
      <c r="D9" s="108"/>
      <c r="E9" s="108">
        <v>644172147</v>
      </c>
    </row>
    <row r="10" spans="1:5" ht="37.5" x14ac:dyDescent="0.3">
      <c r="A10" s="106" t="s">
        <v>152</v>
      </c>
      <c r="B10" s="107">
        <v>7</v>
      </c>
      <c r="C10" s="108">
        <v>129090348</v>
      </c>
      <c r="D10" s="108"/>
      <c r="E10" s="108">
        <v>130751305</v>
      </c>
    </row>
    <row r="11" spans="1:5" ht="24.95" customHeight="1" x14ac:dyDescent="0.3">
      <c r="A11" s="106" t="s">
        <v>30</v>
      </c>
      <c r="B11" s="107">
        <v>8</v>
      </c>
      <c r="C11" s="108">
        <v>373726776</v>
      </c>
      <c r="D11" s="108"/>
      <c r="E11" s="108">
        <v>275164588</v>
      </c>
    </row>
    <row r="12" spans="1:5" ht="24.95" customHeight="1" x14ac:dyDescent="0.3">
      <c r="A12" s="106" t="s">
        <v>153</v>
      </c>
      <c r="B12" s="107">
        <v>9</v>
      </c>
      <c r="C12" s="108">
        <v>153084094</v>
      </c>
      <c r="D12" s="108"/>
      <c r="E12" s="108">
        <v>153048495</v>
      </c>
    </row>
    <row r="13" spans="1:5" ht="24.95" customHeight="1" x14ac:dyDescent="0.3">
      <c r="A13" s="106" t="s">
        <v>31</v>
      </c>
      <c r="B13" s="107">
        <v>10</v>
      </c>
      <c r="C13" s="108">
        <v>2746486738</v>
      </c>
      <c r="D13" s="108"/>
      <c r="E13" s="108">
        <v>2399432616</v>
      </c>
    </row>
    <row r="14" spans="1:5" ht="24.95" customHeight="1" x14ac:dyDescent="0.3">
      <c r="A14" s="106" t="s">
        <v>32</v>
      </c>
      <c r="B14" s="107">
        <v>11</v>
      </c>
      <c r="C14" s="108">
        <f>735428240+45748418</f>
        <v>781176658</v>
      </c>
      <c r="D14" s="108"/>
      <c r="E14" s="108">
        <v>601672133</v>
      </c>
    </row>
    <row r="15" spans="1:5" ht="24.95" customHeight="1" x14ac:dyDescent="0.3">
      <c r="A15" s="106" t="s">
        <v>33</v>
      </c>
      <c r="B15" s="107">
        <v>12</v>
      </c>
      <c r="C15" s="108">
        <v>357267765</v>
      </c>
      <c r="D15" s="108"/>
      <c r="E15" s="108">
        <v>275255229</v>
      </c>
    </row>
    <row r="16" spans="1:5" ht="24.95" customHeight="1" x14ac:dyDescent="0.3">
      <c r="A16" s="106" t="s">
        <v>154</v>
      </c>
      <c r="B16" s="107"/>
      <c r="C16" s="108">
        <v>44665</v>
      </c>
      <c r="D16" s="108"/>
      <c r="E16" s="108">
        <v>1082556</v>
      </c>
    </row>
    <row r="17" spans="1:7" ht="24.95" customHeight="1" x14ac:dyDescent="0.3">
      <c r="A17" s="106" t="s">
        <v>155</v>
      </c>
      <c r="B17" s="107"/>
      <c r="C17" s="108">
        <v>6143053</v>
      </c>
      <c r="D17" s="108"/>
      <c r="E17" s="108">
        <v>6630998</v>
      </c>
    </row>
    <row r="18" spans="1:7" ht="24.95" customHeight="1" x14ac:dyDescent="0.3">
      <c r="A18" s="106" t="s">
        <v>34</v>
      </c>
      <c r="B18" s="107"/>
      <c r="C18" s="108">
        <v>16956072</v>
      </c>
      <c r="D18" s="108"/>
      <c r="E18" s="108">
        <v>18974333</v>
      </c>
    </row>
    <row r="19" spans="1:7" ht="24.95" customHeight="1" x14ac:dyDescent="0.3">
      <c r="A19" s="106" t="s">
        <v>35</v>
      </c>
      <c r="B19" s="107">
        <v>32</v>
      </c>
      <c r="C19" s="108">
        <v>4689447</v>
      </c>
      <c r="D19" s="108"/>
      <c r="E19" s="108">
        <v>3844215</v>
      </c>
    </row>
    <row r="20" spans="1:7" ht="24.95" customHeight="1" x14ac:dyDescent="0.3">
      <c r="A20" s="106" t="s">
        <v>36</v>
      </c>
      <c r="B20" s="107">
        <v>13</v>
      </c>
      <c r="C20" s="108">
        <v>17208804</v>
      </c>
      <c r="D20" s="108"/>
      <c r="E20" s="108">
        <v>15206946</v>
      </c>
    </row>
    <row r="21" spans="1:7" ht="24.95" customHeight="1" x14ac:dyDescent="0.3">
      <c r="A21" s="106" t="s">
        <v>37</v>
      </c>
      <c r="B21" s="107"/>
      <c r="C21" s="108">
        <v>5511838</v>
      </c>
      <c r="D21" s="108"/>
      <c r="E21" s="108">
        <v>3744006</v>
      </c>
    </row>
    <row r="22" spans="1:7" ht="24.95" customHeight="1" x14ac:dyDescent="0.3">
      <c r="A22" s="112" t="s">
        <v>156</v>
      </c>
      <c r="B22" s="107">
        <v>14</v>
      </c>
      <c r="C22" s="108">
        <v>21873725</v>
      </c>
      <c r="D22" s="108"/>
      <c r="E22" s="108">
        <v>38318211</v>
      </c>
    </row>
    <row r="23" spans="1:7" ht="24.95" customHeight="1" x14ac:dyDescent="0.3">
      <c r="A23" s="112" t="s">
        <v>38</v>
      </c>
      <c r="B23" s="107">
        <v>15</v>
      </c>
      <c r="C23" s="108">
        <v>20246200</v>
      </c>
      <c r="D23" s="108"/>
      <c r="E23" s="108">
        <v>21180419</v>
      </c>
    </row>
    <row r="24" spans="1:7" ht="24.95" customHeight="1" x14ac:dyDescent="0.3">
      <c r="A24" s="106" t="s">
        <v>7</v>
      </c>
      <c r="B24" s="107">
        <v>16</v>
      </c>
      <c r="C24" s="108">
        <v>165958878</v>
      </c>
      <c r="D24" s="108"/>
      <c r="E24" s="108">
        <v>130368213</v>
      </c>
      <c r="F24" s="16"/>
      <c r="G24" s="16"/>
    </row>
    <row r="25" spans="1:7" ht="24.95" customHeight="1" x14ac:dyDescent="0.25">
      <c r="A25" s="109" t="s">
        <v>8</v>
      </c>
      <c r="B25" s="110"/>
      <c r="C25" s="111">
        <f>SUM(C9:C24)</f>
        <v>5214047195</v>
      </c>
      <c r="D25" s="109"/>
      <c r="E25" s="111">
        <f>SUM(E9:E24)</f>
        <v>4718846410</v>
      </c>
    </row>
    <row r="26" spans="1:7" ht="24.95" customHeight="1" x14ac:dyDescent="0.25">
      <c r="A26" s="109"/>
      <c r="B26" s="110"/>
      <c r="C26" s="187"/>
      <c r="D26" s="182"/>
      <c r="E26" s="187"/>
    </row>
    <row r="27" spans="1:7" ht="24.95" customHeight="1" x14ac:dyDescent="0.25">
      <c r="A27" s="109" t="s">
        <v>9</v>
      </c>
      <c r="B27" s="110"/>
      <c r="C27" s="182"/>
      <c r="D27" s="182"/>
      <c r="E27" s="182"/>
    </row>
    <row r="28" spans="1:7" ht="24.95" customHeight="1" x14ac:dyDescent="0.3">
      <c r="A28" s="106" t="s">
        <v>39</v>
      </c>
      <c r="B28" s="107">
        <v>17</v>
      </c>
      <c r="C28" s="108">
        <v>834085159</v>
      </c>
      <c r="D28" s="108"/>
      <c r="E28" s="108">
        <v>649472345</v>
      </c>
    </row>
    <row r="29" spans="1:7" ht="18.75" x14ac:dyDescent="0.3">
      <c r="A29" s="106" t="s">
        <v>40</v>
      </c>
      <c r="B29" s="107">
        <v>18</v>
      </c>
      <c r="C29" s="108">
        <v>1649552916</v>
      </c>
      <c r="D29" s="108"/>
      <c r="E29" s="108">
        <v>1439786546</v>
      </c>
    </row>
    <row r="30" spans="1:7" ht="24.95" customHeight="1" x14ac:dyDescent="0.3">
      <c r="A30" s="106" t="s">
        <v>10</v>
      </c>
      <c r="B30" s="107"/>
      <c r="C30" s="108">
        <v>6516175</v>
      </c>
      <c r="D30" s="108"/>
      <c r="E30" s="108">
        <v>6074969</v>
      </c>
    </row>
    <row r="31" spans="1:7" ht="24.95" customHeight="1" x14ac:dyDescent="0.3">
      <c r="A31" s="112" t="s">
        <v>41</v>
      </c>
      <c r="B31" s="107">
        <v>19</v>
      </c>
      <c r="C31" s="108">
        <v>652333946</v>
      </c>
      <c r="D31" s="108"/>
      <c r="E31" s="108">
        <v>837499715</v>
      </c>
    </row>
    <row r="32" spans="1:7" ht="24.95" customHeight="1" x14ac:dyDescent="0.3">
      <c r="A32" s="106" t="s">
        <v>42</v>
      </c>
      <c r="B32" s="107">
        <v>20</v>
      </c>
      <c r="C32" s="108">
        <v>283784376</v>
      </c>
      <c r="D32" s="108"/>
      <c r="E32" s="108">
        <v>208831317</v>
      </c>
    </row>
    <row r="33" spans="1:6" ht="24.95" customHeight="1" x14ac:dyDescent="0.3">
      <c r="A33" s="106" t="s">
        <v>43</v>
      </c>
      <c r="B33" s="107"/>
      <c r="C33" s="108">
        <v>1047</v>
      </c>
      <c r="D33" s="108"/>
      <c r="E33" s="108">
        <v>356912</v>
      </c>
    </row>
    <row r="34" spans="1:6" ht="24.95" customHeight="1" x14ac:dyDescent="0.3">
      <c r="A34" s="106" t="s">
        <v>44</v>
      </c>
      <c r="B34" s="107">
        <v>32</v>
      </c>
      <c r="C34" s="108">
        <v>26181150</v>
      </c>
      <c r="D34" s="108"/>
      <c r="E34" s="108">
        <v>19366974</v>
      </c>
    </row>
    <row r="35" spans="1:6" ht="24.95" customHeight="1" x14ac:dyDescent="0.3">
      <c r="A35" s="106" t="s">
        <v>45</v>
      </c>
      <c r="B35" s="107"/>
      <c r="C35" s="108">
        <v>9963449</v>
      </c>
      <c r="D35" s="108"/>
      <c r="E35" s="108">
        <v>4699589</v>
      </c>
    </row>
    <row r="36" spans="1:6" ht="37.5" x14ac:dyDescent="0.3">
      <c r="A36" s="106" t="s">
        <v>46</v>
      </c>
      <c r="B36" s="107"/>
      <c r="C36" s="108">
        <v>64318</v>
      </c>
      <c r="D36" s="108"/>
      <c r="E36" s="108">
        <v>95438</v>
      </c>
    </row>
    <row r="37" spans="1:6" ht="24.95" customHeight="1" x14ac:dyDescent="0.3">
      <c r="A37" s="112" t="s">
        <v>47</v>
      </c>
      <c r="B37" s="107">
        <v>21</v>
      </c>
      <c r="C37" s="108">
        <v>26983155</v>
      </c>
      <c r="D37" s="108"/>
      <c r="E37" s="108">
        <v>47468591</v>
      </c>
    </row>
    <row r="38" spans="1:6" ht="24.95" customHeight="1" x14ac:dyDescent="0.3">
      <c r="A38" s="162" t="s">
        <v>157</v>
      </c>
      <c r="B38" s="107">
        <v>22</v>
      </c>
      <c r="C38" s="108">
        <v>456056346</v>
      </c>
      <c r="D38" s="108"/>
      <c r="E38" s="108">
        <v>411155878</v>
      </c>
    </row>
    <row r="39" spans="1:6" ht="24.95" customHeight="1" x14ac:dyDescent="0.3">
      <c r="A39" s="106" t="s">
        <v>11</v>
      </c>
      <c r="B39" s="107">
        <v>23</v>
      </c>
      <c r="C39" s="108">
        <v>41388099</v>
      </c>
      <c r="D39" s="108"/>
      <c r="E39" s="108">
        <v>32857442</v>
      </c>
    </row>
    <row r="40" spans="1:6" ht="24.95" customHeight="1" x14ac:dyDescent="0.25">
      <c r="A40" s="109" t="s">
        <v>12</v>
      </c>
      <c r="B40" s="110"/>
      <c r="C40" s="111">
        <f>SUM(C28:C39)</f>
        <v>3986910136</v>
      </c>
      <c r="D40" s="109"/>
      <c r="E40" s="111">
        <f>SUM(E28:E39)</f>
        <v>3657665716</v>
      </c>
    </row>
    <row r="41" spans="1:6" ht="24.95" customHeight="1" x14ac:dyDescent="0.25">
      <c r="A41" s="109"/>
      <c r="B41" s="110"/>
      <c r="C41" s="113"/>
      <c r="D41" s="182"/>
      <c r="E41" s="113"/>
    </row>
    <row r="42" spans="1:6" ht="24.95" customHeight="1" x14ac:dyDescent="0.25">
      <c r="A42" s="109" t="s">
        <v>14</v>
      </c>
      <c r="B42" s="110"/>
      <c r="C42" s="106"/>
      <c r="D42" s="182"/>
      <c r="E42" s="106"/>
    </row>
    <row r="43" spans="1:6" ht="24.95" customHeight="1" x14ac:dyDescent="0.25">
      <c r="A43" s="106" t="s">
        <v>13</v>
      </c>
      <c r="B43" s="107">
        <v>24</v>
      </c>
      <c r="C43" s="114">
        <v>917218712</v>
      </c>
      <c r="D43" s="106"/>
      <c r="E43" s="114">
        <v>846218712</v>
      </c>
    </row>
    <row r="44" spans="1:6" ht="24.95" customHeight="1" x14ac:dyDescent="0.3">
      <c r="A44" s="106" t="s">
        <v>48</v>
      </c>
      <c r="B44" s="107"/>
      <c r="C44" s="115">
        <v>-7224576</v>
      </c>
      <c r="D44" s="115"/>
      <c r="E44" s="115">
        <v>-12280740</v>
      </c>
      <c r="F44" s="14"/>
    </row>
    <row r="45" spans="1:6" ht="24.95" customHeight="1" x14ac:dyDescent="0.3">
      <c r="A45" s="112" t="s">
        <v>49</v>
      </c>
      <c r="B45" s="107"/>
      <c r="C45" s="115" t="s">
        <v>158</v>
      </c>
      <c r="D45" s="108"/>
      <c r="E45" s="115">
        <v>3751446</v>
      </c>
    </row>
    <row r="46" spans="1:6" ht="37.5" x14ac:dyDescent="0.3">
      <c r="A46" s="112" t="s">
        <v>50</v>
      </c>
      <c r="B46" s="107"/>
      <c r="C46" s="115">
        <v>160093819</v>
      </c>
      <c r="D46" s="108"/>
      <c r="E46" s="115">
        <v>133682001</v>
      </c>
    </row>
    <row r="47" spans="1:6" ht="24.95" customHeight="1" x14ac:dyDescent="0.3">
      <c r="A47" s="112" t="s">
        <v>51</v>
      </c>
      <c r="B47" s="107"/>
      <c r="C47" s="115">
        <v>14007062</v>
      </c>
      <c r="D47" s="108"/>
      <c r="E47" s="115">
        <v>7964010</v>
      </c>
    </row>
    <row r="48" spans="1:6" ht="24.95" customHeight="1" x14ac:dyDescent="0.3">
      <c r="A48" s="106" t="s">
        <v>52</v>
      </c>
      <c r="B48" s="107"/>
      <c r="C48" s="115">
        <v>142942619</v>
      </c>
      <c r="D48" s="115"/>
      <c r="E48" s="115">
        <v>81775074</v>
      </c>
      <c r="F48" s="14"/>
    </row>
    <row r="49" spans="1:6" ht="24.95" customHeight="1" x14ac:dyDescent="0.25">
      <c r="A49" s="109" t="s">
        <v>53</v>
      </c>
      <c r="B49" s="110"/>
      <c r="C49" s="111">
        <f>SUM(C43:C48)</f>
        <v>1227037636</v>
      </c>
      <c r="D49" s="109"/>
      <c r="E49" s="111">
        <f>SUM(E43:E48)</f>
        <v>1061110503</v>
      </c>
    </row>
    <row r="50" spans="1:6" ht="24.95" customHeight="1" x14ac:dyDescent="0.25">
      <c r="A50" s="109" t="s">
        <v>54</v>
      </c>
      <c r="B50" s="110"/>
      <c r="C50" s="111">
        <v>99423</v>
      </c>
      <c r="D50" s="109"/>
      <c r="E50" s="111">
        <v>70191</v>
      </c>
    </row>
    <row r="51" spans="1:6" ht="24.95" customHeight="1" x14ac:dyDescent="0.25">
      <c r="A51" s="109" t="s">
        <v>15</v>
      </c>
      <c r="B51" s="110"/>
      <c r="C51" s="144">
        <f>C49+C50</f>
        <v>1227137059</v>
      </c>
      <c r="D51" s="109"/>
      <c r="E51" s="144">
        <f>E49+E50</f>
        <v>1061180694</v>
      </c>
    </row>
    <row r="52" spans="1:6" ht="24.95" customHeight="1" thickBot="1" x14ac:dyDescent="0.3">
      <c r="A52" s="109" t="s">
        <v>16</v>
      </c>
      <c r="B52" s="110"/>
      <c r="C52" s="116">
        <f>C40+C51</f>
        <v>5214047195</v>
      </c>
      <c r="D52" s="109"/>
      <c r="E52" s="116">
        <f>E40+E51</f>
        <v>4718846410</v>
      </c>
    </row>
    <row r="53" spans="1:6" ht="16.5" thickTop="1" x14ac:dyDescent="0.25"/>
    <row r="56" spans="1:6" s="21" customFormat="1" ht="18.75" x14ac:dyDescent="0.3">
      <c r="A56" s="19" t="s">
        <v>151</v>
      </c>
      <c r="B56" s="92"/>
      <c r="C56" s="20"/>
      <c r="D56" s="20"/>
      <c r="E56" s="20" t="s">
        <v>55</v>
      </c>
      <c r="F56" s="20"/>
    </row>
    <row r="57" spans="1:6" s="21" customFormat="1" ht="18.75" x14ac:dyDescent="0.3">
      <c r="A57" s="22"/>
      <c r="B57" s="105"/>
      <c r="C57" s="23"/>
      <c r="D57" s="24"/>
    </row>
    <row r="58" spans="1:6" s="21" customFormat="1" ht="18.75" x14ac:dyDescent="0.3">
      <c r="A58" s="19" t="s">
        <v>17</v>
      </c>
      <c r="B58" s="92"/>
      <c r="C58" s="20"/>
      <c r="D58" s="20"/>
      <c r="E58" s="15" t="s">
        <v>56</v>
      </c>
      <c r="F58" s="20"/>
    </row>
  </sheetData>
  <mergeCells count="8">
    <mergeCell ref="D41:D42"/>
    <mergeCell ref="A2:E2"/>
    <mergeCell ref="A3:E3"/>
    <mergeCell ref="A6:A7"/>
    <mergeCell ref="D6:D7"/>
    <mergeCell ref="C26:C27"/>
    <mergeCell ref="D26:D27"/>
    <mergeCell ref="E26:E27"/>
  </mergeCells>
  <pageMargins left="0.98425196850393704" right="0.4" top="0.59055118110236204" bottom="0.59055118110236204" header="0.31496062992126" footer="0.31496062992126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9"/>
  <sheetViews>
    <sheetView zoomScaleNormal="100" zoomScaleSheetLayoutView="100" workbookViewId="0">
      <selection activeCell="C63" sqref="C63"/>
    </sheetView>
  </sheetViews>
  <sheetFormatPr defaultRowHeight="15.75" x14ac:dyDescent="0.25"/>
  <cols>
    <col min="1" max="1" width="64.42578125" style="49" customWidth="1"/>
    <col min="2" max="2" width="7.85546875" style="101" customWidth="1"/>
    <col min="3" max="3" width="20.85546875" style="49" customWidth="1"/>
    <col min="4" max="4" width="1.140625" style="10" customWidth="1"/>
    <col min="5" max="5" width="21.140625" style="18" customWidth="1"/>
    <col min="6" max="16384" width="9.140625" style="7"/>
  </cols>
  <sheetData>
    <row r="2" spans="1:5" x14ac:dyDescent="0.25">
      <c r="A2" s="188" t="s">
        <v>143</v>
      </c>
      <c r="B2" s="188"/>
      <c r="C2" s="188"/>
      <c r="D2" s="188"/>
      <c r="E2" s="188"/>
    </row>
    <row r="3" spans="1:5" x14ac:dyDescent="0.25">
      <c r="A3" s="189" t="s">
        <v>133</v>
      </c>
      <c r="B3" s="189"/>
      <c r="C3" s="189"/>
      <c r="D3" s="189"/>
      <c r="E3" s="189"/>
    </row>
    <row r="5" spans="1:5" x14ac:dyDescent="0.25">
      <c r="B5" s="93" t="s">
        <v>28</v>
      </c>
      <c r="C5" s="52"/>
      <c r="E5" s="52"/>
    </row>
    <row r="6" spans="1:5" x14ac:dyDescent="0.25">
      <c r="A6" s="190"/>
      <c r="B6" s="97" t="s">
        <v>29</v>
      </c>
      <c r="C6" s="55" t="s">
        <v>150</v>
      </c>
      <c r="D6" s="191"/>
      <c r="E6" s="165" t="s">
        <v>132</v>
      </c>
    </row>
    <row r="7" spans="1:5" x14ac:dyDescent="0.25">
      <c r="A7" s="190"/>
      <c r="B7" s="98"/>
      <c r="C7" s="53" t="s">
        <v>0</v>
      </c>
      <c r="D7" s="191"/>
      <c r="E7" s="17" t="s">
        <v>0</v>
      </c>
    </row>
    <row r="8" spans="1:5" ht="31.5" x14ac:dyDescent="0.25">
      <c r="A8" s="48" t="s">
        <v>127</v>
      </c>
      <c r="B8" s="98">
        <v>25</v>
      </c>
      <c r="C8" s="71">
        <v>294883757</v>
      </c>
      <c r="D8" s="72"/>
      <c r="E8" s="71">
        <v>271327053</v>
      </c>
    </row>
    <row r="9" spans="1:5" x14ac:dyDescent="0.25">
      <c r="A9" s="150" t="s">
        <v>159</v>
      </c>
      <c r="B9" s="98">
        <v>25</v>
      </c>
      <c r="C9" s="71">
        <v>37155794</v>
      </c>
      <c r="D9" s="72"/>
      <c r="E9" s="71">
        <v>30419034</v>
      </c>
    </row>
    <row r="10" spans="1:5" x14ac:dyDescent="0.25">
      <c r="A10" s="48" t="s">
        <v>1</v>
      </c>
      <c r="B10" s="98">
        <v>25</v>
      </c>
      <c r="C10" s="73">
        <v>-175137177</v>
      </c>
      <c r="D10" s="74"/>
      <c r="E10" s="73">
        <v>-155415945</v>
      </c>
    </row>
    <row r="11" spans="1:5" x14ac:dyDescent="0.25">
      <c r="A11" s="25" t="s">
        <v>2</v>
      </c>
      <c r="B11" s="99">
        <v>25</v>
      </c>
      <c r="C11" s="75">
        <f>SUM(C8:C10)</f>
        <v>156902374</v>
      </c>
      <c r="D11" s="76"/>
      <c r="E11" s="77">
        <f>SUM(E8:E10)</f>
        <v>146330142</v>
      </c>
    </row>
    <row r="12" spans="1:5" x14ac:dyDescent="0.25">
      <c r="A12" s="48"/>
      <c r="B12" s="98"/>
      <c r="C12" s="72"/>
      <c r="D12" s="72"/>
      <c r="E12" s="78"/>
    </row>
    <row r="13" spans="1:5" x14ac:dyDescent="0.25">
      <c r="A13" s="48" t="s">
        <v>57</v>
      </c>
      <c r="B13" s="98">
        <v>10</v>
      </c>
      <c r="C13" s="145">
        <v>-19449740</v>
      </c>
      <c r="D13" s="72"/>
      <c r="E13" s="145">
        <v>-5349243</v>
      </c>
    </row>
    <row r="14" spans="1:5" ht="31.5" x14ac:dyDescent="0.25">
      <c r="A14" s="25" t="s">
        <v>58</v>
      </c>
      <c r="B14" s="99"/>
      <c r="C14" s="79">
        <f>SUM(C11:C13)</f>
        <v>137452634</v>
      </c>
      <c r="D14" s="76"/>
      <c r="E14" s="79">
        <f>SUM(E11:E13)</f>
        <v>140980899</v>
      </c>
    </row>
    <row r="15" spans="1:5" x14ac:dyDescent="0.25">
      <c r="A15" s="48"/>
      <c r="B15" s="98"/>
      <c r="C15" s="72"/>
      <c r="D15" s="72"/>
      <c r="E15" s="78"/>
    </row>
    <row r="16" spans="1:5" x14ac:dyDescent="0.25">
      <c r="A16" s="94" t="s">
        <v>3</v>
      </c>
      <c r="B16" s="98">
        <v>26</v>
      </c>
      <c r="C16" s="72">
        <v>9114861</v>
      </c>
      <c r="D16" s="72"/>
      <c r="E16" s="72">
        <v>6116458</v>
      </c>
    </row>
    <row r="17" spans="1:5" x14ac:dyDescent="0.25">
      <c r="A17" s="94" t="s">
        <v>59</v>
      </c>
      <c r="B17" s="98">
        <v>26</v>
      </c>
      <c r="C17" s="145">
        <v>-12123484</v>
      </c>
      <c r="D17" s="72"/>
      <c r="E17" s="145">
        <v>-4490844</v>
      </c>
    </row>
    <row r="18" spans="1:5" x14ac:dyDescent="0.25">
      <c r="A18" s="25" t="s">
        <v>60</v>
      </c>
      <c r="B18" s="99">
        <v>26</v>
      </c>
      <c r="C18" s="76">
        <f>SUM(C16:C17)</f>
        <v>-3008623</v>
      </c>
      <c r="D18" s="76"/>
      <c r="E18" s="76">
        <f>SUM(E16:E17)</f>
        <v>1625614</v>
      </c>
    </row>
    <row r="19" spans="1:5" x14ac:dyDescent="0.25">
      <c r="A19" s="94"/>
      <c r="B19" s="98"/>
      <c r="C19" s="72"/>
      <c r="D19" s="72"/>
      <c r="E19" s="78"/>
    </row>
    <row r="20" spans="1:5" ht="47.25" x14ac:dyDescent="0.25">
      <c r="A20" s="48" t="s">
        <v>160</v>
      </c>
      <c r="B20" s="98">
        <v>27</v>
      </c>
      <c r="C20" s="74">
        <v>-4901825</v>
      </c>
      <c r="D20" s="74"/>
      <c r="E20" s="74">
        <v>8627103</v>
      </c>
    </row>
    <row r="21" spans="1:5" ht="17.25" customHeight="1" x14ac:dyDescent="0.25">
      <c r="A21" s="176" t="s">
        <v>61</v>
      </c>
      <c r="B21" s="98">
        <v>28</v>
      </c>
      <c r="C21" s="74">
        <v>-1501167</v>
      </c>
      <c r="D21" s="74"/>
      <c r="E21" s="74">
        <v>1452322</v>
      </c>
    </row>
    <row r="22" spans="1:5" ht="47.25" x14ac:dyDescent="0.25">
      <c r="A22" s="48" t="s">
        <v>62</v>
      </c>
      <c r="B22" s="98"/>
      <c r="C22" s="74">
        <v>-555077</v>
      </c>
      <c r="D22" s="74"/>
      <c r="E22" s="74">
        <v>222146</v>
      </c>
    </row>
    <row r="23" spans="1:5" ht="31.5" x14ac:dyDescent="0.25">
      <c r="A23" s="164" t="s">
        <v>161</v>
      </c>
      <c r="B23" s="98"/>
      <c r="C23" s="74">
        <v>-1550426</v>
      </c>
      <c r="D23" s="74"/>
      <c r="E23" s="74" t="s">
        <v>158</v>
      </c>
    </row>
    <row r="24" spans="1:5" x14ac:dyDescent="0.25">
      <c r="A24" s="94" t="s">
        <v>63</v>
      </c>
      <c r="B24" s="98"/>
      <c r="C24" s="74">
        <v>2488507</v>
      </c>
      <c r="D24" s="74"/>
      <c r="E24" s="74">
        <v>1413333</v>
      </c>
    </row>
    <row r="25" spans="1:5" ht="31.5" x14ac:dyDescent="0.25">
      <c r="A25" s="94" t="s">
        <v>64</v>
      </c>
      <c r="B25" s="98"/>
      <c r="C25" s="74">
        <v>-4960718</v>
      </c>
      <c r="D25" s="74"/>
      <c r="E25" s="74">
        <v>-1162108</v>
      </c>
    </row>
    <row r="26" spans="1:5" x14ac:dyDescent="0.25">
      <c r="A26" s="48" t="s">
        <v>65</v>
      </c>
      <c r="B26" s="98">
        <v>29</v>
      </c>
      <c r="C26" s="73">
        <v>-12023371</v>
      </c>
      <c r="D26" s="74"/>
      <c r="E26" s="73">
        <v>-3396</v>
      </c>
    </row>
    <row r="27" spans="1:5" x14ac:dyDescent="0.25">
      <c r="A27" s="25" t="s">
        <v>66</v>
      </c>
      <c r="B27" s="99"/>
      <c r="C27" s="82">
        <f>SUM(C20:C26,C18,C14)</f>
        <v>111439934</v>
      </c>
      <c r="D27" s="76"/>
      <c r="E27" s="82">
        <f>SUM(E20:E26,E18,E14)</f>
        <v>153155913</v>
      </c>
    </row>
    <row r="28" spans="1:5" ht="47.25" x14ac:dyDescent="0.25">
      <c r="A28" s="48" t="s">
        <v>162</v>
      </c>
      <c r="B28" s="98">
        <v>30</v>
      </c>
      <c r="C28" s="80">
        <v>1662348</v>
      </c>
      <c r="D28" s="72"/>
      <c r="E28" s="80">
        <v>-54858530</v>
      </c>
    </row>
    <row r="29" spans="1:5" x14ac:dyDescent="0.25">
      <c r="A29" s="57" t="s">
        <v>67</v>
      </c>
      <c r="B29" s="98">
        <v>31</v>
      </c>
      <c r="C29" s="80">
        <v>-49679995</v>
      </c>
      <c r="D29" s="83"/>
      <c r="E29" s="80">
        <v>-45879121</v>
      </c>
    </row>
    <row r="30" spans="1:5" ht="31.5" x14ac:dyDescent="0.25">
      <c r="A30" s="48" t="s">
        <v>68</v>
      </c>
      <c r="B30" s="98"/>
      <c r="C30" s="73">
        <v>-6226</v>
      </c>
      <c r="D30" s="72"/>
      <c r="E30" s="73">
        <v>-975</v>
      </c>
    </row>
    <row r="31" spans="1:5" x14ac:dyDescent="0.25">
      <c r="A31" s="25" t="s">
        <v>4</v>
      </c>
      <c r="B31" s="99"/>
      <c r="C31" s="84">
        <f>SUM(C27:C30)</f>
        <v>63416061</v>
      </c>
      <c r="D31" s="76"/>
      <c r="E31" s="84">
        <f>SUM(E27:E30)</f>
        <v>52417287</v>
      </c>
    </row>
    <row r="32" spans="1:5" x14ac:dyDescent="0.25">
      <c r="A32" s="48" t="s">
        <v>27</v>
      </c>
      <c r="B32" s="98">
        <v>32</v>
      </c>
      <c r="C32" s="73">
        <v>-11905993</v>
      </c>
      <c r="D32" s="72"/>
      <c r="E32" s="73">
        <v>-17699302</v>
      </c>
    </row>
    <row r="33" spans="1:5" x14ac:dyDescent="0.25">
      <c r="A33" s="25" t="s">
        <v>128</v>
      </c>
      <c r="B33" s="99"/>
      <c r="C33" s="85">
        <f>SUM(C31:C32)</f>
        <v>51510068</v>
      </c>
      <c r="D33" s="76"/>
      <c r="E33" s="85">
        <f>SUM(E31:E32)</f>
        <v>34717985</v>
      </c>
    </row>
    <row r="34" spans="1:5" x14ac:dyDescent="0.25">
      <c r="A34" s="25" t="s">
        <v>126</v>
      </c>
      <c r="B34" s="99"/>
      <c r="C34" s="86"/>
      <c r="D34" s="76"/>
      <c r="E34" s="84"/>
    </row>
    <row r="35" spans="1:5" x14ac:dyDescent="0.25">
      <c r="A35" s="143" t="s">
        <v>78</v>
      </c>
      <c r="B35" s="98"/>
      <c r="C35" s="156">
        <v>51480836</v>
      </c>
      <c r="D35" s="72"/>
      <c r="E35" s="156">
        <v>34718048</v>
      </c>
    </row>
    <row r="36" spans="1:5" x14ac:dyDescent="0.25">
      <c r="A36" s="143" t="s">
        <v>79</v>
      </c>
      <c r="B36" s="98"/>
      <c r="C36" s="145">
        <v>29232</v>
      </c>
      <c r="D36" s="72"/>
      <c r="E36" s="145">
        <v>-63</v>
      </c>
    </row>
    <row r="37" spans="1:5" x14ac:dyDescent="0.25">
      <c r="A37" s="25" t="s">
        <v>129</v>
      </c>
      <c r="B37" s="99"/>
      <c r="C37" s="86">
        <f>SUM(C35:C36)</f>
        <v>51510068</v>
      </c>
      <c r="D37" s="76"/>
      <c r="E37" s="86">
        <f>SUM(E35:E36)</f>
        <v>34717985</v>
      </c>
    </row>
    <row r="38" spans="1:5" x14ac:dyDescent="0.25">
      <c r="A38" s="25" t="s">
        <v>24</v>
      </c>
      <c r="B38" s="99"/>
      <c r="C38" s="86"/>
      <c r="D38" s="76"/>
      <c r="E38" s="84"/>
    </row>
    <row r="39" spans="1:5" ht="31.5" x14ac:dyDescent="0.25">
      <c r="A39" s="50" t="s">
        <v>69</v>
      </c>
      <c r="B39" s="100"/>
      <c r="C39" s="86"/>
      <c r="D39" s="76"/>
      <c r="E39" s="84"/>
    </row>
    <row r="40" spans="1:5" ht="47.25" x14ac:dyDescent="0.25">
      <c r="A40" s="94" t="s">
        <v>70</v>
      </c>
      <c r="B40" s="100"/>
      <c r="C40" s="71">
        <v>-14</v>
      </c>
      <c r="D40" s="72"/>
      <c r="E40" s="71">
        <v>17869</v>
      </c>
    </row>
    <row r="41" spans="1:5" ht="31.5" x14ac:dyDescent="0.25">
      <c r="A41" s="50" t="s">
        <v>71</v>
      </c>
      <c r="B41" s="100"/>
      <c r="C41" s="71"/>
      <c r="D41" s="72"/>
      <c r="E41" s="71"/>
    </row>
    <row r="42" spans="1:5" x14ac:dyDescent="0.25">
      <c r="A42" s="94" t="s">
        <v>72</v>
      </c>
      <c r="B42" s="100"/>
      <c r="C42" s="71"/>
      <c r="D42" s="72"/>
      <c r="E42" s="71"/>
    </row>
    <row r="43" spans="1:5" x14ac:dyDescent="0.25">
      <c r="A43" s="48" t="s">
        <v>74</v>
      </c>
      <c r="B43" s="98"/>
      <c r="C43" s="74">
        <v>5125809</v>
      </c>
      <c r="D43" s="72"/>
      <c r="E43" s="74">
        <v>-4025339</v>
      </c>
    </row>
    <row r="44" spans="1:5" ht="31.5" x14ac:dyDescent="0.25">
      <c r="A44" s="146" t="s">
        <v>73</v>
      </c>
      <c r="B44" s="98"/>
      <c r="C44" s="74">
        <v>-69631</v>
      </c>
      <c r="D44" s="72"/>
      <c r="E44" s="74">
        <v>-94997</v>
      </c>
    </row>
    <row r="45" spans="1:5" ht="31.5" x14ac:dyDescent="0.25">
      <c r="A45" s="146" t="s">
        <v>75</v>
      </c>
      <c r="B45" s="98"/>
      <c r="C45" s="81" t="s">
        <v>158</v>
      </c>
      <c r="D45" s="72"/>
      <c r="E45" s="81">
        <v>-28989</v>
      </c>
    </row>
    <row r="46" spans="1:5" x14ac:dyDescent="0.25">
      <c r="A46" s="25" t="s">
        <v>131</v>
      </c>
      <c r="B46" s="99"/>
      <c r="C46" s="79">
        <f>SUM(C40:C45)</f>
        <v>5056164</v>
      </c>
      <c r="D46" s="87"/>
      <c r="E46" s="79">
        <f>SUM(E40:E45)</f>
        <v>-4131456</v>
      </c>
    </row>
    <row r="47" spans="1:5" x14ac:dyDescent="0.25">
      <c r="A47" s="25" t="s">
        <v>130</v>
      </c>
      <c r="B47" s="99"/>
      <c r="C47" s="79">
        <f>C46+C33</f>
        <v>56566232</v>
      </c>
      <c r="D47" s="76"/>
      <c r="E47" s="79">
        <f>E46+E33</f>
        <v>30586529</v>
      </c>
    </row>
    <row r="48" spans="1:5" x14ac:dyDescent="0.25">
      <c r="A48" s="25"/>
      <c r="B48" s="99"/>
      <c r="C48" s="87"/>
      <c r="D48" s="76"/>
      <c r="E48" s="87"/>
    </row>
    <row r="49" spans="1:5" x14ac:dyDescent="0.25">
      <c r="A49" s="25" t="s">
        <v>77</v>
      </c>
      <c r="B49" s="99"/>
      <c r="C49" s="87"/>
      <c r="D49" s="76"/>
      <c r="E49" s="87"/>
    </row>
    <row r="50" spans="1:5" x14ac:dyDescent="0.25">
      <c r="A50" s="94" t="s">
        <v>78</v>
      </c>
      <c r="B50" s="99"/>
      <c r="C50" s="74">
        <v>56537000</v>
      </c>
      <c r="D50" s="72"/>
      <c r="E50" s="74">
        <v>30586592</v>
      </c>
    </row>
    <row r="51" spans="1:5" x14ac:dyDescent="0.25">
      <c r="A51" s="94" t="s">
        <v>79</v>
      </c>
      <c r="B51" s="99"/>
      <c r="C51" s="73">
        <v>29232</v>
      </c>
      <c r="D51" s="72"/>
      <c r="E51" s="73">
        <v>-63</v>
      </c>
    </row>
    <row r="52" spans="1:5" x14ac:dyDescent="0.25">
      <c r="A52" s="25" t="s">
        <v>130</v>
      </c>
      <c r="B52" s="99"/>
      <c r="C52" s="79">
        <f>SUM(C50:C51)</f>
        <v>56566232</v>
      </c>
      <c r="D52" s="76"/>
      <c r="E52" s="79">
        <f>SUM(E50:E51)</f>
        <v>30586529</v>
      </c>
    </row>
    <row r="53" spans="1:5" x14ac:dyDescent="0.25">
      <c r="A53" s="94"/>
      <c r="B53" s="99"/>
      <c r="C53" s="87"/>
      <c r="D53" s="76"/>
      <c r="E53" s="87"/>
    </row>
    <row r="54" spans="1:5" ht="16.5" thickBot="1" x14ac:dyDescent="0.3">
      <c r="A54" s="141" t="s">
        <v>80</v>
      </c>
      <c r="B54" s="98">
        <v>24</v>
      </c>
      <c r="C54" s="142">
        <v>58</v>
      </c>
      <c r="E54" s="142">
        <v>41</v>
      </c>
    </row>
    <row r="55" spans="1:5" ht="16.5" thickTop="1" x14ac:dyDescent="0.25">
      <c r="C55" s="88"/>
      <c r="D55" s="89"/>
      <c r="E55" s="90"/>
    </row>
    <row r="57" spans="1:5" x14ac:dyDescent="0.25">
      <c r="A57" s="51" t="str">
        <f>Ф1!A56</f>
        <v>Управляющий директор, Член Правления</v>
      </c>
      <c r="B57" s="102"/>
      <c r="C57" s="4"/>
      <c r="D57" s="4"/>
      <c r="E57" s="4" t="str">
        <f>Ф1!E56</f>
        <v>Хамитов Е.Е.</v>
      </c>
    </row>
    <row r="58" spans="1:5" ht="19.5" customHeight="1" x14ac:dyDescent="0.25">
      <c r="A58" s="2"/>
      <c r="B58" s="103"/>
      <c r="C58" s="3"/>
      <c r="D58" s="8"/>
    </row>
    <row r="59" spans="1:5" x14ac:dyDescent="0.25">
      <c r="A59" s="51" t="s">
        <v>17</v>
      </c>
      <c r="B59" s="102"/>
      <c r="C59" s="4"/>
      <c r="D59" s="4"/>
      <c r="E59" s="4" t="str">
        <f>Ф1!E58</f>
        <v>Есенгараева К.Д.</v>
      </c>
    </row>
  </sheetData>
  <mergeCells count="4">
    <mergeCell ref="A2:E2"/>
    <mergeCell ref="A3:E3"/>
    <mergeCell ref="A6:A7"/>
    <mergeCell ref="D6:D7"/>
  </mergeCells>
  <pageMargins left="0.98425196850393704" right="0.39" top="0.59055118110236204" bottom="0.59055118110236204" header="0.31496062992126" footer="0.31496062992126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5"/>
  <sheetViews>
    <sheetView topLeftCell="A58" workbookViewId="0">
      <selection activeCell="G74" sqref="G74"/>
    </sheetView>
  </sheetViews>
  <sheetFormatPr defaultRowHeight="15.75" x14ac:dyDescent="0.25"/>
  <cols>
    <col min="1" max="1" width="84.7109375" style="27" customWidth="1"/>
    <col min="2" max="2" width="21.140625" style="30" customWidth="1"/>
    <col min="3" max="3" width="1.85546875" style="29" customWidth="1"/>
    <col min="4" max="4" width="20.5703125" style="30" customWidth="1"/>
    <col min="5" max="16384" width="9.140625" style="27"/>
  </cols>
  <sheetData>
    <row r="2" spans="1:4" ht="18.75" x14ac:dyDescent="0.3">
      <c r="A2" s="192" t="s">
        <v>144</v>
      </c>
      <c r="B2" s="192"/>
      <c r="C2" s="192"/>
      <c r="D2" s="192"/>
    </row>
    <row r="3" spans="1:4" ht="18.75" x14ac:dyDescent="0.3">
      <c r="A3" s="192" t="s">
        <v>133</v>
      </c>
      <c r="B3" s="192"/>
      <c r="C3" s="192"/>
      <c r="D3" s="192"/>
    </row>
    <row r="4" spans="1:4" x14ac:dyDescent="0.25">
      <c r="A4" s="28"/>
      <c r="B4" s="28"/>
      <c r="C4" s="28"/>
      <c r="D4" s="28"/>
    </row>
    <row r="5" spans="1:4" x14ac:dyDescent="0.25">
      <c r="B5" s="26"/>
      <c r="D5" s="58"/>
    </row>
    <row r="6" spans="1:4" x14ac:dyDescent="0.25">
      <c r="A6" s="193"/>
      <c r="B6" s="95" t="s">
        <v>150</v>
      </c>
      <c r="C6" s="26"/>
      <c r="D6" s="165" t="s">
        <v>132</v>
      </c>
    </row>
    <row r="7" spans="1:4" x14ac:dyDescent="0.25">
      <c r="A7" s="193"/>
      <c r="B7" s="9" t="s">
        <v>0</v>
      </c>
      <c r="C7" s="26"/>
      <c r="D7" s="9" t="s">
        <v>0</v>
      </c>
    </row>
    <row r="8" spans="1:4" ht="16.5" x14ac:dyDescent="0.25">
      <c r="A8" s="117" t="s">
        <v>81</v>
      </c>
      <c r="B8" s="118"/>
      <c r="C8" s="119"/>
      <c r="D8" s="118"/>
    </row>
    <row r="9" spans="1:4" ht="20.100000000000001" customHeight="1" x14ac:dyDescent="0.25">
      <c r="A9" s="120" t="s">
        <v>82</v>
      </c>
      <c r="B9" s="121">
        <v>267178207</v>
      </c>
      <c r="C9" s="122"/>
      <c r="D9" s="121">
        <v>254129367</v>
      </c>
    </row>
    <row r="10" spans="1:4" ht="20.100000000000001" customHeight="1" x14ac:dyDescent="0.25">
      <c r="A10" s="120" t="s">
        <v>83</v>
      </c>
      <c r="B10" s="123">
        <v>-123913657</v>
      </c>
      <c r="C10" s="122"/>
      <c r="D10" s="123">
        <v>-119537910</v>
      </c>
    </row>
    <row r="11" spans="1:4" ht="20.100000000000001" customHeight="1" x14ac:dyDescent="0.25">
      <c r="A11" s="120" t="s">
        <v>84</v>
      </c>
      <c r="B11" s="121">
        <v>11348388</v>
      </c>
      <c r="C11" s="122"/>
      <c r="D11" s="121">
        <v>7480402</v>
      </c>
    </row>
    <row r="12" spans="1:4" ht="20.100000000000001" customHeight="1" x14ac:dyDescent="0.25">
      <c r="A12" s="120" t="s">
        <v>85</v>
      </c>
      <c r="B12" s="123">
        <v>-12236224</v>
      </c>
      <c r="C12" s="122"/>
      <c r="D12" s="123">
        <v>-7518973</v>
      </c>
    </row>
    <row r="13" spans="1:4" ht="20.100000000000001" customHeight="1" x14ac:dyDescent="0.25">
      <c r="A13" s="120" t="s">
        <v>134</v>
      </c>
      <c r="B13" s="123">
        <v>1887776</v>
      </c>
      <c r="C13" s="122"/>
      <c r="D13" s="123">
        <v>2035512</v>
      </c>
    </row>
    <row r="14" spans="1:4" ht="20.100000000000001" customHeight="1" x14ac:dyDescent="0.25">
      <c r="A14" s="120" t="s">
        <v>61</v>
      </c>
      <c r="B14" s="123">
        <v>-166666</v>
      </c>
      <c r="C14" s="122"/>
      <c r="D14" s="123">
        <v>2252136</v>
      </c>
    </row>
    <row r="15" spans="1:4" ht="20.100000000000001" customHeight="1" x14ac:dyDescent="0.25">
      <c r="A15" s="120" t="s">
        <v>135</v>
      </c>
      <c r="B15" s="123">
        <v>1902942</v>
      </c>
      <c r="C15" s="122"/>
      <c r="D15" s="123">
        <v>929285</v>
      </c>
    </row>
    <row r="16" spans="1:4" ht="20.100000000000001" customHeight="1" x14ac:dyDescent="0.25">
      <c r="A16" s="120" t="s">
        <v>136</v>
      </c>
      <c r="B16" s="123">
        <v>-211228</v>
      </c>
      <c r="C16" s="122"/>
      <c r="D16" s="123">
        <v>-249591</v>
      </c>
    </row>
    <row r="17" spans="1:4" ht="16.5" x14ac:dyDescent="0.25">
      <c r="A17" s="120" t="s">
        <v>137</v>
      </c>
      <c r="B17" s="123">
        <v>1275235</v>
      </c>
      <c r="C17" s="122"/>
      <c r="D17" s="123">
        <v>6539574</v>
      </c>
    </row>
    <row r="18" spans="1:4" ht="16.5" x14ac:dyDescent="0.25">
      <c r="A18" s="120" t="s">
        <v>138</v>
      </c>
      <c r="B18" s="123">
        <v>1147907</v>
      </c>
      <c r="C18" s="122"/>
      <c r="D18" s="123">
        <v>3688353</v>
      </c>
    </row>
    <row r="19" spans="1:4" ht="20.100000000000001" customHeight="1" x14ac:dyDescent="0.25">
      <c r="A19" s="120" t="s">
        <v>86</v>
      </c>
      <c r="B19" s="123">
        <v>-50236128</v>
      </c>
      <c r="C19" s="124"/>
      <c r="D19" s="123">
        <v>-42922460</v>
      </c>
    </row>
    <row r="20" spans="1:4" ht="20.100000000000001" customHeight="1" x14ac:dyDescent="0.25">
      <c r="A20" s="120" t="s">
        <v>87</v>
      </c>
      <c r="B20" s="123">
        <v>-12456970</v>
      </c>
      <c r="C20" s="122"/>
      <c r="D20" s="123">
        <v>-17067590</v>
      </c>
    </row>
    <row r="21" spans="1:4" ht="33" x14ac:dyDescent="0.25">
      <c r="A21" s="117" t="s">
        <v>88</v>
      </c>
      <c r="B21" s="126">
        <f>SUM(B9:B20)</f>
        <v>85519582</v>
      </c>
      <c r="C21" s="127"/>
      <c r="D21" s="126">
        <f>SUM(D9:D20)</f>
        <v>89758105</v>
      </c>
    </row>
    <row r="22" spans="1:4" ht="20.100000000000001" customHeight="1" x14ac:dyDescent="0.25">
      <c r="A22" s="147" t="s">
        <v>89</v>
      </c>
      <c r="B22" s="128"/>
      <c r="C22" s="129"/>
      <c r="D22" s="130"/>
    </row>
    <row r="23" spans="1:4" ht="33" x14ac:dyDescent="0.25">
      <c r="A23" s="120" t="s">
        <v>163</v>
      </c>
      <c r="B23" s="123">
        <v>3695316</v>
      </c>
      <c r="C23" s="123"/>
      <c r="D23" s="123">
        <v>20402745</v>
      </c>
    </row>
    <row r="24" spans="1:4" ht="20.100000000000001" customHeight="1" x14ac:dyDescent="0.25">
      <c r="A24" s="120" t="s">
        <v>90</v>
      </c>
      <c r="B24" s="123">
        <v>-119275180</v>
      </c>
      <c r="C24" s="123"/>
      <c r="D24" s="123">
        <v>24156151</v>
      </c>
    </row>
    <row r="25" spans="1:4" ht="20.100000000000001" customHeight="1" x14ac:dyDescent="0.25">
      <c r="A25" s="120" t="s">
        <v>91</v>
      </c>
      <c r="B25" s="123">
        <v>-365416040</v>
      </c>
      <c r="C25" s="123"/>
      <c r="D25" s="123">
        <v>-274129621</v>
      </c>
    </row>
    <row r="26" spans="1:4" ht="20.100000000000001" customHeight="1" x14ac:dyDescent="0.25">
      <c r="A26" s="120" t="s">
        <v>92</v>
      </c>
      <c r="B26" s="123">
        <v>21602200</v>
      </c>
      <c r="C26" s="123"/>
      <c r="D26" s="123">
        <v>17658647</v>
      </c>
    </row>
    <row r="27" spans="1:4" ht="20.100000000000001" customHeight="1" x14ac:dyDescent="0.25">
      <c r="A27" s="120" t="s">
        <v>93</v>
      </c>
      <c r="B27" s="123">
        <v>1076814</v>
      </c>
      <c r="C27" s="123"/>
      <c r="D27" s="123">
        <v>-820245</v>
      </c>
    </row>
    <row r="28" spans="1:4" ht="20.100000000000001" hidden="1" customHeight="1" x14ac:dyDescent="0.25">
      <c r="A28" s="120"/>
      <c r="B28" s="123"/>
      <c r="C28" s="123"/>
      <c r="D28" s="123"/>
    </row>
    <row r="29" spans="1:4" ht="20.100000000000001" customHeight="1" x14ac:dyDescent="0.25">
      <c r="A29" s="120" t="s">
        <v>94</v>
      </c>
      <c r="B29" s="123">
        <v>-158142953</v>
      </c>
      <c r="C29" s="131"/>
      <c r="D29" s="123">
        <v>-12721428</v>
      </c>
    </row>
    <row r="30" spans="1:4" ht="20.100000000000001" customHeight="1" x14ac:dyDescent="0.25">
      <c r="A30" s="147" t="s">
        <v>95</v>
      </c>
      <c r="B30" s="123"/>
      <c r="C30" s="123"/>
      <c r="D30" s="123"/>
    </row>
    <row r="31" spans="1:4" ht="20.100000000000001" customHeight="1" x14ac:dyDescent="0.25">
      <c r="A31" s="120" t="s">
        <v>96</v>
      </c>
      <c r="B31" s="121">
        <v>184873241</v>
      </c>
      <c r="C31" s="123"/>
      <c r="D31" s="121">
        <v>111029624</v>
      </c>
    </row>
    <row r="32" spans="1:4" ht="20.100000000000001" hidden="1" customHeight="1" x14ac:dyDescent="0.25">
      <c r="A32" s="120"/>
      <c r="B32" s="123"/>
      <c r="C32" s="123"/>
      <c r="D32" s="123"/>
    </row>
    <row r="33" spans="1:4" ht="20.100000000000001" hidden="1" customHeight="1" x14ac:dyDescent="0.25">
      <c r="A33" s="120"/>
      <c r="B33" s="121"/>
      <c r="C33" s="121"/>
      <c r="D33" s="121"/>
    </row>
    <row r="34" spans="1:4" ht="20.100000000000001" customHeight="1" x14ac:dyDescent="0.25">
      <c r="A34" s="120" t="s">
        <v>97</v>
      </c>
      <c r="B34" s="123">
        <v>-19756352</v>
      </c>
      <c r="C34" s="123"/>
      <c r="D34" s="123">
        <v>3291205</v>
      </c>
    </row>
    <row r="35" spans="1:4" ht="20.100000000000001" customHeight="1" x14ac:dyDescent="0.25">
      <c r="A35" s="120" t="s">
        <v>98</v>
      </c>
      <c r="B35" s="125">
        <v>23858808</v>
      </c>
      <c r="C35" s="121"/>
      <c r="D35" s="125">
        <v>-11784377</v>
      </c>
    </row>
    <row r="36" spans="1:4" ht="40.5" customHeight="1" x14ac:dyDescent="0.25">
      <c r="A36" s="117" t="s">
        <v>164</v>
      </c>
      <c r="B36" s="134">
        <f>SUM(B21:B35)</f>
        <v>-341964564</v>
      </c>
      <c r="C36" s="133"/>
      <c r="D36" s="134">
        <f>SUM(D21:D35)</f>
        <v>-33159194</v>
      </c>
    </row>
    <row r="37" spans="1:4" ht="20.100000000000001" customHeight="1" x14ac:dyDescent="0.25">
      <c r="A37" s="117"/>
      <c r="B37" s="127"/>
      <c r="C37" s="127"/>
      <c r="D37" s="127"/>
    </row>
    <row r="38" spans="1:4" ht="16.5" x14ac:dyDescent="0.25">
      <c r="A38" s="117" t="s">
        <v>99</v>
      </c>
      <c r="B38" s="128"/>
      <c r="C38" s="129"/>
      <c r="D38" s="128"/>
    </row>
    <row r="39" spans="1:4" ht="16.5" x14ac:dyDescent="0.25">
      <c r="A39" s="136" t="s">
        <v>100</v>
      </c>
      <c r="B39" s="123">
        <v>-805803335</v>
      </c>
      <c r="C39" s="122"/>
      <c r="D39" s="123">
        <v>-397226691</v>
      </c>
    </row>
    <row r="40" spans="1:4" ht="20.100000000000001" customHeight="1" x14ac:dyDescent="0.25">
      <c r="A40" s="136" t="s">
        <v>101</v>
      </c>
      <c r="B40" s="137">
        <v>627033140</v>
      </c>
      <c r="C40" s="122"/>
      <c r="D40" s="137">
        <v>349381044</v>
      </c>
    </row>
    <row r="41" spans="1:4" ht="20.100000000000001" customHeight="1" x14ac:dyDescent="0.25">
      <c r="A41" s="136" t="s">
        <v>102</v>
      </c>
      <c r="B41" s="137">
        <v>-5034046</v>
      </c>
      <c r="C41" s="122"/>
      <c r="D41" s="137">
        <v>-3571535</v>
      </c>
    </row>
    <row r="42" spans="1:4" ht="20.100000000000001" customHeight="1" x14ac:dyDescent="0.25">
      <c r="A42" s="136" t="s">
        <v>103</v>
      </c>
      <c r="B42" s="137">
        <v>663061</v>
      </c>
      <c r="C42" s="122"/>
      <c r="D42" s="137">
        <v>500073</v>
      </c>
    </row>
    <row r="43" spans="1:4" ht="20.100000000000001" customHeight="1" x14ac:dyDescent="0.25">
      <c r="A43" s="136" t="s">
        <v>139</v>
      </c>
      <c r="B43" s="137" t="s">
        <v>158</v>
      </c>
      <c r="C43" s="122"/>
      <c r="D43" s="137">
        <v>-6385623</v>
      </c>
    </row>
    <row r="44" spans="1:4" ht="33" x14ac:dyDescent="0.25">
      <c r="A44" s="136" t="s">
        <v>140</v>
      </c>
      <c r="B44" s="137" t="s">
        <v>158</v>
      </c>
      <c r="C44" s="122"/>
      <c r="D44" s="137">
        <v>200000</v>
      </c>
    </row>
    <row r="45" spans="1:4" ht="20.100000000000001" customHeight="1" x14ac:dyDescent="0.25">
      <c r="A45" s="136" t="s">
        <v>104</v>
      </c>
      <c r="B45" s="137">
        <v>10460</v>
      </c>
      <c r="C45" s="122"/>
      <c r="D45" s="137">
        <v>123138</v>
      </c>
    </row>
    <row r="46" spans="1:4" ht="33" x14ac:dyDescent="0.25">
      <c r="A46" s="117" t="s">
        <v>105</v>
      </c>
      <c r="B46" s="135">
        <f>SUM(B39:B45)</f>
        <v>-183130720</v>
      </c>
      <c r="C46" s="133"/>
      <c r="D46" s="134">
        <f>SUM(D39:D45)</f>
        <v>-56979594</v>
      </c>
    </row>
    <row r="47" spans="1:4" ht="20.100000000000001" customHeight="1" x14ac:dyDescent="0.25">
      <c r="A47" s="117"/>
      <c r="B47" s="194"/>
      <c r="C47" s="127"/>
      <c r="D47" s="194"/>
    </row>
    <row r="48" spans="1:4" ht="20.100000000000001" hidden="1" customHeight="1" x14ac:dyDescent="0.25">
      <c r="A48" s="117" t="s">
        <v>18</v>
      </c>
      <c r="B48" s="194"/>
      <c r="C48" s="127"/>
      <c r="D48" s="194"/>
    </row>
    <row r="49" spans="1:4" ht="20.100000000000001" hidden="1" customHeight="1" x14ac:dyDescent="0.25">
      <c r="A49" s="120" t="s">
        <v>25</v>
      </c>
      <c r="B49" s="123">
        <v>0</v>
      </c>
      <c r="C49" s="121"/>
      <c r="D49" s="123">
        <v>0</v>
      </c>
    </row>
    <row r="50" spans="1:4" ht="20.100000000000001" hidden="1" customHeight="1" x14ac:dyDescent="0.25">
      <c r="A50" s="120" t="s">
        <v>19</v>
      </c>
      <c r="B50" s="123">
        <v>0</v>
      </c>
      <c r="C50" s="121"/>
      <c r="D50" s="123">
        <v>0</v>
      </c>
    </row>
    <row r="51" spans="1:4" ht="20.100000000000001" hidden="1" customHeight="1" x14ac:dyDescent="0.25">
      <c r="A51" s="120" t="s">
        <v>20</v>
      </c>
      <c r="B51" s="123">
        <v>0</v>
      </c>
      <c r="C51" s="122"/>
      <c r="D51" s="123">
        <v>0</v>
      </c>
    </row>
    <row r="52" spans="1:4" ht="20.100000000000001" hidden="1" customHeight="1" x14ac:dyDescent="0.25">
      <c r="A52" s="120" t="s">
        <v>21</v>
      </c>
      <c r="B52" s="123">
        <v>0</v>
      </c>
      <c r="C52" s="122"/>
      <c r="D52" s="123">
        <v>0</v>
      </c>
    </row>
    <row r="53" spans="1:4" ht="20.100000000000001" hidden="1" customHeight="1" x14ac:dyDescent="0.25">
      <c r="A53" s="117" t="s">
        <v>22</v>
      </c>
      <c r="B53" s="132">
        <f>SUM(B49:B52)</f>
        <v>0</v>
      </c>
      <c r="C53" s="127"/>
      <c r="D53" s="132">
        <f>SUM(D49:D52)</f>
        <v>0</v>
      </c>
    </row>
    <row r="54" spans="1:4" ht="20.100000000000001" hidden="1" customHeight="1" x14ac:dyDescent="0.25">
      <c r="A54" s="117"/>
      <c r="B54" s="130"/>
      <c r="C54" s="127"/>
      <c r="D54" s="130"/>
    </row>
    <row r="55" spans="1:4" ht="20.100000000000001" customHeight="1" x14ac:dyDescent="0.25">
      <c r="A55" s="117" t="s">
        <v>106</v>
      </c>
      <c r="B55" s="130"/>
      <c r="C55" s="138"/>
      <c r="D55" s="130"/>
    </row>
    <row r="56" spans="1:4" ht="20.100000000000001" customHeight="1" x14ac:dyDescent="0.25">
      <c r="A56" s="120" t="s">
        <v>165</v>
      </c>
      <c r="B56" s="128">
        <v>113576195</v>
      </c>
      <c r="C56" s="129"/>
      <c r="D56" s="128">
        <v>159589632</v>
      </c>
    </row>
    <row r="57" spans="1:4" ht="20.100000000000001" customHeight="1" x14ac:dyDescent="0.25">
      <c r="A57" s="120" t="s">
        <v>107</v>
      </c>
      <c r="B57" s="137">
        <v>-296563822</v>
      </c>
      <c r="C57" s="129"/>
      <c r="D57" s="137">
        <v>-437557739</v>
      </c>
    </row>
    <row r="58" spans="1:4" ht="20.100000000000001" customHeight="1" x14ac:dyDescent="0.25">
      <c r="A58" s="120" t="s">
        <v>166</v>
      </c>
      <c r="B58" s="137">
        <v>204480359</v>
      </c>
      <c r="C58" s="129"/>
      <c r="D58" s="137">
        <v>104756067</v>
      </c>
    </row>
    <row r="59" spans="1:4" ht="20.100000000000001" customHeight="1" x14ac:dyDescent="0.25">
      <c r="A59" s="120" t="s">
        <v>108</v>
      </c>
      <c r="B59" s="137">
        <v>-11899006</v>
      </c>
      <c r="C59" s="129"/>
      <c r="D59" s="137">
        <v>-29726415</v>
      </c>
    </row>
    <row r="60" spans="1:4" ht="20.100000000000001" customHeight="1" x14ac:dyDescent="0.25">
      <c r="A60" s="120" t="s">
        <v>109</v>
      </c>
      <c r="B60" s="137">
        <v>71000000</v>
      </c>
      <c r="C60" s="129"/>
      <c r="D60" s="137">
        <v>0</v>
      </c>
    </row>
    <row r="61" spans="1:4" ht="20.100000000000001" customHeight="1" x14ac:dyDescent="0.25">
      <c r="A61" s="120" t="s">
        <v>110</v>
      </c>
      <c r="B61" s="137">
        <v>215023475</v>
      </c>
      <c r="C61" s="129"/>
      <c r="D61" s="137">
        <v>293820715</v>
      </c>
    </row>
    <row r="62" spans="1:4" ht="20.100000000000001" customHeight="1" x14ac:dyDescent="0.25">
      <c r="A62" s="120" t="s">
        <v>111</v>
      </c>
      <c r="B62" s="137">
        <v>-4734890</v>
      </c>
      <c r="C62" s="129"/>
      <c r="D62" s="137">
        <v>-39167030</v>
      </c>
    </row>
    <row r="63" spans="1:4" ht="20.100000000000001" customHeight="1" x14ac:dyDescent="0.25">
      <c r="A63" s="117" t="s">
        <v>112</v>
      </c>
      <c r="B63" s="148">
        <f>SUM(B56:B62)</f>
        <v>290882311</v>
      </c>
      <c r="C63" s="138"/>
      <c r="D63" s="148">
        <f>SUM(D56:D62)</f>
        <v>51715230</v>
      </c>
    </row>
    <row r="64" spans="1:4" ht="20.100000000000001" customHeight="1" x14ac:dyDescent="0.25">
      <c r="A64" s="120"/>
      <c r="B64" s="128"/>
      <c r="C64" s="129"/>
      <c r="D64" s="128"/>
    </row>
    <row r="65" spans="1:4" ht="33" customHeight="1" x14ac:dyDescent="0.25">
      <c r="A65" s="120" t="s">
        <v>167</v>
      </c>
      <c r="B65" s="123">
        <v>4438513</v>
      </c>
      <c r="C65" s="122"/>
      <c r="D65" s="123">
        <v>11248533</v>
      </c>
    </row>
    <row r="66" spans="1:4" ht="16.5" x14ac:dyDescent="0.25">
      <c r="A66" s="120" t="s">
        <v>113</v>
      </c>
      <c r="B66" s="137">
        <v>184447</v>
      </c>
      <c r="C66" s="122"/>
      <c r="D66" s="137">
        <v>-751094</v>
      </c>
    </row>
    <row r="67" spans="1:4" ht="34.5" customHeight="1" x14ac:dyDescent="0.25">
      <c r="A67" s="117" t="s">
        <v>114</v>
      </c>
      <c r="B67" s="166">
        <f>SUM(B65:B66,B63,B46,B36)</f>
        <v>-229590013</v>
      </c>
      <c r="C67" s="133"/>
      <c r="D67" s="148">
        <f>SUM(D65:D66,D63,D46,D36)</f>
        <v>-27926119</v>
      </c>
    </row>
    <row r="68" spans="1:4" ht="20.100000000000001" customHeight="1" x14ac:dyDescent="0.25">
      <c r="A68" s="120" t="s">
        <v>115</v>
      </c>
      <c r="B68" s="139">
        <f>D69</f>
        <v>644172147</v>
      </c>
      <c r="C68" s="129"/>
      <c r="D68" s="139">
        <v>672098266</v>
      </c>
    </row>
    <row r="69" spans="1:4" ht="20.100000000000001" customHeight="1" thickBot="1" x14ac:dyDescent="0.3">
      <c r="A69" s="117" t="s">
        <v>141</v>
      </c>
      <c r="B69" s="140">
        <f>SUM(B67:B68)</f>
        <v>414582134</v>
      </c>
      <c r="C69" s="127"/>
      <c r="D69" s="140">
        <f>SUM(D67:D68)</f>
        <v>644172147</v>
      </c>
    </row>
    <row r="70" spans="1:4" ht="16.5" thickTop="1" x14ac:dyDescent="0.25"/>
    <row r="73" spans="1:4" s="54" customFormat="1" ht="18.75" x14ac:dyDescent="0.3">
      <c r="A73" s="1" t="str">
        <f>Ф2!A57</f>
        <v>Управляющий директор, Член Правления</v>
      </c>
      <c r="B73" s="31"/>
      <c r="C73" s="32"/>
      <c r="D73" s="4" t="str">
        <f>Ф2!E57</f>
        <v>Хамитов Е.Е.</v>
      </c>
    </row>
    <row r="74" spans="1:4" s="54" customFormat="1" ht="21" customHeight="1" x14ac:dyDescent="0.3">
      <c r="A74" s="2"/>
      <c r="B74" s="33"/>
      <c r="C74" s="8"/>
      <c r="D74" s="34"/>
    </row>
    <row r="75" spans="1:4" s="54" customFormat="1" ht="18.75" x14ac:dyDescent="0.3">
      <c r="A75" s="51" t="s">
        <v>17</v>
      </c>
      <c r="B75" s="31"/>
      <c r="C75" s="32"/>
      <c r="D75" s="4" t="str">
        <f>Ф2!E59</f>
        <v>Есенгараева К.Д.</v>
      </c>
    </row>
  </sheetData>
  <mergeCells count="5">
    <mergeCell ref="A2:D2"/>
    <mergeCell ref="A3:D3"/>
    <mergeCell ref="A6:A7"/>
    <mergeCell ref="B47:B48"/>
    <mergeCell ref="D47:D48"/>
  </mergeCells>
  <pageMargins left="0.98425196850393704" right="0.39370078740157483" top="0.59055118110236227" bottom="0.59055118110236227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8"/>
  <sheetViews>
    <sheetView tabSelected="1" zoomScale="85" zoomScaleNormal="85" zoomScaleSheetLayoutView="85" workbookViewId="0">
      <selection activeCell="G34" sqref="G34"/>
    </sheetView>
  </sheetViews>
  <sheetFormatPr defaultColWidth="9.140625" defaultRowHeight="15.75" x14ac:dyDescent="0.25"/>
  <cols>
    <col min="1" max="1" width="1.85546875" style="35" customWidth="1"/>
    <col min="2" max="2" width="75.140625" style="35" customWidth="1"/>
    <col min="3" max="3" width="16.28515625" style="36" customWidth="1"/>
    <col min="4" max="4" width="16.140625" style="36" customWidth="1"/>
    <col min="5" max="5" width="20.28515625" style="36" customWidth="1"/>
    <col min="6" max="6" width="19.7109375" style="36" customWidth="1"/>
    <col min="7" max="10" width="17.28515625" style="36" customWidth="1"/>
    <col min="11" max="11" width="16.85546875" style="36" customWidth="1"/>
    <col min="12" max="12" width="8.85546875" style="35" customWidth="1"/>
    <col min="13" max="13" width="9.140625" style="35"/>
    <col min="14" max="14" width="11.85546875" style="35" bestFit="1" customWidth="1"/>
    <col min="15" max="16384" width="9.140625" style="35"/>
  </cols>
  <sheetData>
    <row r="2" spans="2:14" ht="18.75" x14ac:dyDescent="0.25">
      <c r="B2" s="195" t="s">
        <v>145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2:14" ht="18.75" x14ac:dyDescent="0.25">
      <c r="B3" s="196" t="str">
        <f>Ф3!A3</f>
        <v xml:space="preserve"> АО "Национальный управляющий холдинг "Байтерек"</v>
      </c>
      <c r="C3" s="196"/>
      <c r="D3" s="196"/>
      <c r="E3" s="196"/>
      <c r="F3" s="196"/>
      <c r="G3" s="196"/>
      <c r="H3" s="196"/>
      <c r="I3" s="196"/>
      <c r="J3" s="196"/>
      <c r="K3" s="196"/>
    </row>
    <row r="4" spans="2:14" ht="18.75" x14ac:dyDescent="0.25"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2:14" x14ac:dyDescent="0.25">
      <c r="C5" s="197" t="s">
        <v>121</v>
      </c>
      <c r="D5" s="197"/>
      <c r="E5" s="197"/>
      <c r="F5" s="197"/>
      <c r="G5" s="197"/>
      <c r="H5" s="197"/>
      <c r="I5" s="197"/>
      <c r="K5" s="37"/>
    </row>
    <row r="6" spans="2:14" s="38" customFormat="1" ht="106.5" customHeight="1" x14ac:dyDescent="0.25">
      <c r="B6" s="155" t="s">
        <v>124</v>
      </c>
      <c r="C6" s="180" t="s">
        <v>13</v>
      </c>
      <c r="D6" s="180" t="s">
        <v>116</v>
      </c>
      <c r="E6" s="180" t="s">
        <v>49</v>
      </c>
      <c r="F6" s="180" t="s">
        <v>123</v>
      </c>
      <c r="G6" s="180" t="s">
        <v>51</v>
      </c>
      <c r="H6" s="180" t="s">
        <v>117</v>
      </c>
      <c r="I6" s="180" t="s">
        <v>118</v>
      </c>
      <c r="J6" s="180" t="s">
        <v>119</v>
      </c>
      <c r="K6" s="181" t="s">
        <v>120</v>
      </c>
    </row>
    <row r="7" spans="2:14" x14ac:dyDescent="0.25">
      <c r="B7" s="39" t="s">
        <v>168</v>
      </c>
      <c r="C7" s="62">
        <v>846218712</v>
      </c>
      <c r="D7" s="63">
        <v>-12280740</v>
      </c>
      <c r="E7" s="63">
        <v>3751446</v>
      </c>
      <c r="F7" s="63">
        <v>133682001</v>
      </c>
      <c r="G7" s="63">
        <v>7964010</v>
      </c>
      <c r="H7" s="63">
        <v>81775074</v>
      </c>
      <c r="I7" s="63">
        <f>SUM(C7:H7)</f>
        <v>1061110503</v>
      </c>
      <c r="J7" s="63">
        <v>70191</v>
      </c>
      <c r="K7" s="62">
        <f t="shared" ref="K7" si="0">SUM(I7:J7)</f>
        <v>1061180694</v>
      </c>
    </row>
    <row r="8" spans="2:14" x14ac:dyDescent="0.25">
      <c r="B8" s="40" t="s">
        <v>128</v>
      </c>
      <c r="C8" s="151">
        <v>0</v>
      </c>
      <c r="D8" s="153">
        <v>0</v>
      </c>
      <c r="E8" s="151">
        <v>0</v>
      </c>
      <c r="F8" s="151">
        <v>0</v>
      </c>
      <c r="G8" s="151">
        <v>0</v>
      </c>
      <c r="H8" s="65">
        <v>51480836</v>
      </c>
      <c r="I8" s="65">
        <f>SUM(C8:H8)</f>
        <v>51480836</v>
      </c>
      <c r="J8" s="60">
        <v>29232</v>
      </c>
      <c r="K8" s="65">
        <f t="shared" ref="K8:K17" si="1">SUM(I8:J8)</f>
        <v>51510068</v>
      </c>
    </row>
    <row r="9" spans="2:14" x14ac:dyDescent="0.25">
      <c r="B9" s="40" t="s">
        <v>125</v>
      </c>
      <c r="C9" s="151">
        <v>0</v>
      </c>
      <c r="D9" s="61">
        <v>5056164</v>
      </c>
      <c r="E9" s="167">
        <v>0</v>
      </c>
      <c r="F9" s="151">
        <v>0</v>
      </c>
      <c r="G9" s="154">
        <v>0</v>
      </c>
      <c r="H9" s="154">
        <v>0</v>
      </c>
      <c r="I9" s="61">
        <f>SUM(C9:H9)</f>
        <v>5056164</v>
      </c>
      <c r="J9" s="154">
        <v>0</v>
      </c>
      <c r="K9" s="61">
        <f t="shared" si="1"/>
        <v>5056164</v>
      </c>
    </row>
    <row r="10" spans="2:14" x14ac:dyDescent="0.25">
      <c r="B10" s="39" t="s">
        <v>76</v>
      </c>
      <c r="C10" s="161">
        <f t="shared" ref="C10:J10" si="2">SUM(C8:C9)</f>
        <v>0</v>
      </c>
      <c r="D10" s="152">
        <f t="shared" si="2"/>
        <v>5056164</v>
      </c>
      <c r="E10" s="161">
        <f t="shared" si="2"/>
        <v>0</v>
      </c>
      <c r="F10" s="161">
        <f t="shared" si="2"/>
        <v>0</v>
      </c>
      <c r="G10" s="161">
        <f t="shared" si="2"/>
        <v>0</v>
      </c>
      <c r="H10" s="63">
        <f t="shared" si="2"/>
        <v>51480836</v>
      </c>
      <c r="I10" s="63">
        <f t="shared" si="2"/>
        <v>56537000</v>
      </c>
      <c r="J10" s="63">
        <f t="shared" si="2"/>
        <v>29232</v>
      </c>
      <c r="K10" s="63">
        <f t="shared" si="1"/>
        <v>56566232</v>
      </c>
    </row>
    <row r="11" spans="2:14" x14ac:dyDescent="0.25">
      <c r="B11" s="40" t="s">
        <v>176</v>
      </c>
      <c r="C11" s="68">
        <v>71000000</v>
      </c>
      <c r="D11" s="158">
        <v>0</v>
      </c>
      <c r="E11" s="160">
        <v>0</v>
      </c>
      <c r="F11" s="158">
        <v>0</v>
      </c>
      <c r="G11" s="158">
        <v>0</v>
      </c>
      <c r="H11" s="158">
        <v>0</v>
      </c>
      <c r="I11" s="68">
        <f>SUM(C11:H11)</f>
        <v>71000000</v>
      </c>
      <c r="J11" s="60" t="s">
        <v>158</v>
      </c>
      <c r="K11" s="60">
        <f t="shared" si="1"/>
        <v>71000000</v>
      </c>
      <c r="N11" s="56"/>
    </row>
    <row r="12" spans="2:14" x14ac:dyDescent="0.25">
      <c r="B12" s="40" t="s">
        <v>169</v>
      </c>
      <c r="C12" s="158">
        <v>0</v>
      </c>
      <c r="D12" s="158">
        <v>0</v>
      </c>
      <c r="E12" s="160">
        <v>0</v>
      </c>
      <c r="F12" s="177">
        <v>0</v>
      </c>
      <c r="G12" s="158">
        <v>0</v>
      </c>
      <c r="H12" s="60">
        <v>-1485163</v>
      </c>
      <c r="I12" s="60">
        <f>SUM(C12:H12)</f>
        <v>-1485163</v>
      </c>
      <c r="J12" s="158">
        <v>0</v>
      </c>
      <c r="K12" s="60">
        <f t="shared" si="1"/>
        <v>-1485163</v>
      </c>
      <c r="N12" s="56"/>
    </row>
    <row r="13" spans="2:14" ht="47.25" x14ac:dyDescent="0.25">
      <c r="B13" s="40" t="s">
        <v>171</v>
      </c>
      <c r="C13" s="158">
        <v>0</v>
      </c>
      <c r="D13" s="158">
        <v>0</v>
      </c>
      <c r="E13" s="160">
        <v>0</v>
      </c>
      <c r="F13" s="158">
        <v>0</v>
      </c>
      <c r="G13" s="158">
        <v>0</v>
      </c>
      <c r="H13" s="60">
        <v>15777044</v>
      </c>
      <c r="I13" s="60">
        <f>SUM(C13:H13)</f>
        <v>15777044</v>
      </c>
      <c r="J13" s="158">
        <v>0</v>
      </c>
      <c r="K13" s="68">
        <f t="shared" si="1"/>
        <v>15777044</v>
      </c>
      <c r="N13" s="56"/>
    </row>
    <row r="14" spans="2:14" ht="31.5" x14ac:dyDescent="0.25">
      <c r="B14" s="40" t="s">
        <v>170</v>
      </c>
      <c r="C14" s="158">
        <v>0</v>
      </c>
      <c r="D14" s="158">
        <v>0</v>
      </c>
      <c r="E14" s="158">
        <v>0</v>
      </c>
      <c r="F14" s="60">
        <v>26411818</v>
      </c>
      <c r="G14" s="158">
        <v>0</v>
      </c>
      <c r="H14" s="158">
        <v>0</v>
      </c>
      <c r="I14" s="60">
        <f>SUM(C14:H14)</f>
        <v>26411818</v>
      </c>
      <c r="J14" s="158">
        <v>0</v>
      </c>
      <c r="K14" s="68">
        <f t="shared" si="1"/>
        <v>26411818</v>
      </c>
      <c r="N14" s="56"/>
    </row>
    <row r="15" spans="2:14" ht="31.5" x14ac:dyDescent="0.25">
      <c r="B15" s="40" t="s">
        <v>172</v>
      </c>
      <c r="C15" s="158">
        <v>0</v>
      </c>
      <c r="D15" s="158">
        <v>0</v>
      </c>
      <c r="E15" s="158">
        <v>0</v>
      </c>
      <c r="F15" s="158">
        <v>0</v>
      </c>
      <c r="G15" s="158">
        <v>0</v>
      </c>
      <c r="H15" s="60">
        <v>-2313566</v>
      </c>
      <c r="I15" s="60">
        <f>SUM(C15:H15)</f>
        <v>-2313566</v>
      </c>
      <c r="J15" s="158">
        <v>0</v>
      </c>
      <c r="K15" s="60">
        <f t="shared" si="1"/>
        <v>-2313566</v>
      </c>
      <c r="N15" s="56"/>
    </row>
    <row r="16" spans="2:14" x14ac:dyDescent="0.25">
      <c r="B16" s="40" t="s">
        <v>173</v>
      </c>
      <c r="C16" s="158">
        <v>0</v>
      </c>
      <c r="D16" s="158">
        <v>0</v>
      </c>
      <c r="E16" s="158">
        <v>0</v>
      </c>
      <c r="F16" s="158">
        <v>0</v>
      </c>
      <c r="G16" s="60">
        <v>6043052</v>
      </c>
      <c r="H16" s="60">
        <f>-G16</f>
        <v>-6043052</v>
      </c>
      <c r="I16" s="60">
        <f t="shared" ref="I16:I17" si="3">SUM(C16:H16)</f>
        <v>0</v>
      </c>
      <c r="J16" s="158">
        <v>0</v>
      </c>
      <c r="K16" s="158">
        <f t="shared" si="1"/>
        <v>0</v>
      </c>
      <c r="N16" s="56"/>
    </row>
    <row r="17" spans="2:14" x14ac:dyDescent="0.25">
      <c r="B17" s="40" t="s">
        <v>174</v>
      </c>
      <c r="C17" s="158">
        <v>0</v>
      </c>
      <c r="D17" s="158">
        <v>0</v>
      </c>
      <c r="E17" s="60">
        <v>-3751446</v>
      </c>
      <c r="F17" s="158">
        <v>0</v>
      </c>
      <c r="G17" s="60"/>
      <c r="H17" s="60">
        <f>-E17</f>
        <v>3751446</v>
      </c>
      <c r="I17" s="60">
        <f t="shared" si="3"/>
        <v>0</v>
      </c>
      <c r="J17" s="158">
        <v>0</v>
      </c>
      <c r="K17" s="158">
        <f t="shared" si="1"/>
        <v>0</v>
      </c>
      <c r="N17" s="56"/>
    </row>
    <row r="18" spans="2:14" ht="16.5" thickBot="1" x14ac:dyDescent="0.3">
      <c r="B18" s="39" t="s">
        <v>175</v>
      </c>
      <c r="C18" s="69">
        <f>SUM(C7:C17)</f>
        <v>917218712</v>
      </c>
      <c r="D18" s="59">
        <f>SUM(D7:D9)</f>
        <v>-7224576</v>
      </c>
      <c r="E18" s="178">
        <f>SUM(E7:E17)</f>
        <v>0</v>
      </c>
      <c r="F18" s="179">
        <f>SUM(F7:F17)</f>
        <v>160093819</v>
      </c>
      <c r="G18" s="179">
        <f>SUM(G7:G17)</f>
        <v>14007062</v>
      </c>
      <c r="H18" s="179">
        <f>SUM(H7:H17)-H8</f>
        <v>142942619</v>
      </c>
      <c r="I18" s="59">
        <f>SUM(C18:H18)</f>
        <v>1227037636</v>
      </c>
      <c r="J18" s="59">
        <f>SUM(J7:J8)</f>
        <v>99423</v>
      </c>
      <c r="K18" s="69">
        <f>SUM(K10:K17)+K7</f>
        <v>1227137059</v>
      </c>
    </row>
    <row r="19" spans="2:14" ht="16.5" thickTop="1" x14ac:dyDescent="0.25">
      <c r="B19" s="39"/>
      <c r="C19" s="67"/>
      <c r="D19" s="67"/>
      <c r="E19" s="67"/>
      <c r="F19" s="67"/>
      <c r="G19" s="66"/>
      <c r="H19" s="66"/>
      <c r="I19" s="66"/>
      <c r="J19" s="66"/>
      <c r="K19" s="67"/>
    </row>
    <row r="20" spans="2:14" x14ac:dyDescent="0.25">
      <c r="B20" s="39"/>
      <c r="C20" s="67"/>
      <c r="D20" s="67"/>
      <c r="E20" s="67"/>
      <c r="F20" s="67"/>
      <c r="G20" s="66"/>
      <c r="H20" s="66"/>
      <c r="I20" s="66"/>
      <c r="J20" s="66"/>
      <c r="K20" s="67"/>
    </row>
    <row r="21" spans="2:14" ht="94.5" x14ac:dyDescent="0.25">
      <c r="B21" s="39"/>
      <c r="C21" s="180" t="s">
        <v>13</v>
      </c>
      <c r="D21" s="180" t="s">
        <v>116</v>
      </c>
      <c r="E21" s="180" t="s">
        <v>49</v>
      </c>
      <c r="F21" s="180" t="s">
        <v>123</v>
      </c>
      <c r="G21" s="180" t="s">
        <v>51</v>
      </c>
      <c r="H21" s="180" t="s">
        <v>117</v>
      </c>
      <c r="I21" s="180" t="s">
        <v>118</v>
      </c>
      <c r="J21" s="180" t="s">
        <v>119</v>
      </c>
      <c r="K21" s="181" t="s">
        <v>120</v>
      </c>
      <c r="L21"/>
    </row>
    <row r="22" spans="2:14" x14ac:dyDescent="0.25">
      <c r="B22" s="39" t="s">
        <v>122</v>
      </c>
      <c r="C22" s="62">
        <v>846218712</v>
      </c>
      <c r="D22" s="63">
        <v>-8178273</v>
      </c>
      <c r="E22" s="168">
        <v>3780435</v>
      </c>
      <c r="F22" s="63">
        <v>108407533</v>
      </c>
      <c r="G22" s="62">
        <v>7169251</v>
      </c>
      <c r="H22" s="169">
        <v>47851785</v>
      </c>
      <c r="I22" s="169">
        <f>SUM(C22:H22)</f>
        <v>1005249443</v>
      </c>
      <c r="J22" s="169">
        <v>691813</v>
      </c>
      <c r="K22" s="169">
        <f>SUM(I22:J22)</f>
        <v>1005941256</v>
      </c>
      <c r="L22"/>
    </row>
    <row r="23" spans="2:14" x14ac:dyDescent="0.25">
      <c r="B23" s="40" t="s">
        <v>128</v>
      </c>
      <c r="C23" s="151">
        <v>0</v>
      </c>
      <c r="D23" s="151">
        <v>0</v>
      </c>
      <c r="E23" s="151">
        <v>0</v>
      </c>
      <c r="F23" s="151">
        <v>0</v>
      </c>
      <c r="G23" s="151">
        <v>0</v>
      </c>
      <c r="H23" s="68">
        <v>34718048</v>
      </c>
      <c r="I23" s="68">
        <f>SUM(C23:H23)</f>
        <v>34718048</v>
      </c>
      <c r="J23" s="60">
        <v>-63</v>
      </c>
      <c r="K23" s="64">
        <f>SUM(I23:J23)</f>
        <v>34717985</v>
      </c>
      <c r="L23" s="157"/>
    </row>
    <row r="24" spans="2:14" x14ac:dyDescent="0.25">
      <c r="B24" s="40" t="s">
        <v>23</v>
      </c>
      <c r="C24" s="151">
        <v>0</v>
      </c>
      <c r="D24" s="60">
        <v>-4102467</v>
      </c>
      <c r="E24" s="60">
        <v>-28989</v>
      </c>
      <c r="F24" s="151">
        <v>0</v>
      </c>
      <c r="G24" s="151">
        <v>0</v>
      </c>
      <c r="H24" s="151">
        <v>0</v>
      </c>
      <c r="I24" s="60">
        <f>SUM(C24:H24)</f>
        <v>-4131456</v>
      </c>
      <c r="J24" s="151">
        <v>0</v>
      </c>
      <c r="K24" s="64">
        <f>SUM(I24:J24)</f>
        <v>-4131456</v>
      </c>
      <c r="L24" s="157"/>
    </row>
    <row r="25" spans="2:14" x14ac:dyDescent="0.25">
      <c r="B25" s="39" t="s">
        <v>130</v>
      </c>
      <c r="C25" s="161">
        <f t="shared" ref="C25:E25" si="4">SUM(C23:C24)</f>
        <v>0</v>
      </c>
      <c r="D25" s="63">
        <f t="shared" si="4"/>
        <v>-4102467</v>
      </c>
      <c r="E25" s="63">
        <f t="shared" si="4"/>
        <v>-28989</v>
      </c>
      <c r="F25" s="161">
        <f>SUM(F23:F24)</f>
        <v>0</v>
      </c>
      <c r="G25" s="161">
        <f>SUM(G23:G24)</f>
        <v>0</v>
      </c>
      <c r="H25" s="62">
        <f>SUM(H23:H24)</f>
        <v>34718048</v>
      </c>
      <c r="I25" s="62">
        <f>SUM(I23:I24)</f>
        <v>30586592</v>
      </c>
      <c r="J25" s="62">
        <f t="shared" ref="J25:K25" si="5">SUM(J23:J24)</f>
        <v>-63</v>
      </c>
      <c r="K25" s="63">
        <f t="shared" si="5"/>
        <v>30586529</v>
      </c>
      <c r="L25" s="157"/>
    </row>
    <row r="26" spans="2:14" x14ac:dyDescent="0.25">
      <c r="B26" s="40" t="s">
        <v>146</v>
      </c>
      <c r="C26" s="158">
        <v>0</v>
      </c>
      <c r="D26" s="158">
        <v>0</v>
      </c>
      <c r="E26" s="158">
        <v>0</v>
      </c>
      <c r="F26" s="158">
        <v>0</v>
      </c>
      <c r="G26" s="158">
        <v>0</v>
      </c>
      <c r="H26" s="158">
        <v>0</v>
      </c>
      <c r="I26" s="158">
        <v>0</v>
      </c>
      <c r="J26" s="60">
        <v>-621559</v>
      </c>
      <c r="K26" s="60">
        <f>J26</f>
        <v>-621559</v>
      </c>
      <c r="L26"/>
    </row>
    <row r="27" spans="2:14" ht="31.5" x14ac:dyDescent="0.25">
      <c r="B27" s="40" t="s">
        <v>177</v>
      </c>
      <c r="C27" s="158">
        <v>0</v>
      </c>
      <c r="D27" s="158">
        <v>0</v>
      </c>
      <c r="E27" s="158">
        <v>0</v>
      </c>
      <c r="F27" s="170">
        <v>25274468</v>
      </c>
      <c r="G27" s="158">
        <v>0</v>
      </c>
      <c r="H27" s="158">
        <v>0</v>
      </c>
      <c r="I27" s="170">
        <f>SUM(F27:H27)</f>
        <v>25274468</v>
      </c>
      <c r="J27" s="60">
        <v>0</v>
      </c>
      <c r="K27" s="60">
        <f>I27</f>
        <v>25274468</v>
      </c>
      <c r="L27"/>
    </row>
    <row r="28" spans="2:14" x14ac:dyDescent="0.25">
      <c r="B28" s="40" t="s">
        <v>178</v>
      </c>
      <c r="C28" s="159">
        <v>0</v>
      </c>
      <c r="D28" s="158">
        <v>0</v>
      </c>
      <c r="E28" s="158">
        <v>0</v>
      </c>
      <c r="F28" s="158">
        <v>0</v>
      </c>
      <c r="G28" s="170">
        <v>794759</v>
      </c>
      <c r="H28" s="60">
        <f>-G28</f>
        <v>-794759</v>
      </c>
      <c r="I28" s="60">
        <v>0</v>
      </c>
      <c r="J28" s="60">
        <f>SUM(C28:I28)</f>
        <v>0</v>
      </c>
      <c r="K28" s="158">
        <v>0</v>
      </c>
      <c r="L28"/>
    </row>
    <row r="29" spans="2:14" ht="16.5" thickBot="1" x14ac:dyDescent="0.3">
      <c r="B29" s="39" t="s">
        <v>147</v>
      </c>
      <c r="C29" s="69">
        <f t="shared" ref="C29:K29" si="6">SUM(C25:C28,C22)</f>
        <v>846218712</v>
      </c>
      <c r="D29" s="59">
        <f t="shared" si="6"/>
        <v>-12280740</v>
      </c>
      <c r="E29" s="172">
        <f t="shared" si="6"/>
        <v>3751446</v>
      </c>
      <c r="F29" s="172">
        <f t="shared" si="6"/>
        <v>133682001</v>
      </c>
      <c r="G29" s="69">
        <f t="shared" si="6"/>
        <v>7964010</v>
      </c>
      <c r="H29" s="171">
        <f t="shared" si="6"/>
        <v>81775074</v>
      </c>
      <c r="I29" s="171">
        <f t="shared" si="6"/>
        <v>1061110503</v>
      </c>
      <c r="J29" s="171">
        <f t="shared" si="6"/>
        <v>70191</v>
      </c>
      <c r="K29" s="171">
        <f t="shared" si="6"/>
        <v>1061180694</v>
      </c>
      <c r="L29"/>
    </row>
    <row r="30" spans="2:14" ht="16.5" thickTop="1" x14ac:dyDescent="0.25">
      <c r="C30" s="70"/>
      <c r="D30" s="70"/>
      <c r="E30" s="70"/>
      <c r="F30" s="70"/>
      <c r="G30" s="70"/>
      <c r="H30" s="70"/>
      <c r="I30" s="70"/>
      <c r="J30" s="70"/>
      <c r="K30" s="70"/>
    </row>
    <row r="31" spans="2:14" x14ac:dyDescent="0.25">
      <c r="C31" s="70"/>
      <c r="D31" s="70"/>
      <c r="E31" s="70"/>
      <c r="F31" s="70"/>
      <c r="G31" s="70"/>
      <c r="H31" s="70"/>
      <c r="I31" s="70"/>
      <c r="J31" s="70"/>
      <c r="K31" s="70"/>
    </row>
    <row r="32" spans="2:14" x14ac:dyDescent="0.25">
      <c r="C32" s="91"/>
      <c r="D32" s="91"/>
      <c r="E32" s="91"/>
      <c r="F32" s="91"/>
      <c r="G32" s="173"/>
      <c r="H32" s="173"/>
      <c r="I32" s="173"/>
      <c r="J32" s="173"/>
      <c r="K32" s="91"/>
    </row>
    <row r="33" spans="2:11" x14ac:dyDescent="0.25">
      <c r="C33" s="91"/>
      <c r="D33" s="91"/>
      <c r="E33" s="91"/>
      <c r="F33" s="91"/>
      <c r="G33" s="173"/>
      <c r="H33" s="173"/>
      <c r="I33" s="173"/>
      <c r="J33" s="173"/>
      <c r="K33" s="91"/>
    </row>
    <row r="34" spans="2:11" x14ac:dyDescent="0.25">
      <c r="C34" s="91"/>
      <c r="D34" s="91"/>
      <c r="E34" s="91"/>
      <c r="F34" s="91"/>
      <c r="G34" s="173"/>
      <c r="H34" s="173"/>
      <c r="I34" s="173"/>
      <c r="J34" s="173"/>
      <c r="K34" s="91"/>
    </row>
    <row r="35" spans="2:11" s="46" customFormat="1" ht="18.75" x14ac:dyDescent="0.3">
      <c r="B35" s="19" t="str">
        <f>Ф3!A73</f>
        <v>Управляющий директор, Член Правления</v>
      </c>
      <c r="C35" s="174"/>
      <c r="D35" s="15"/>
      <c r="E35" s="4" t="str">
        <f>Ф2!E57</f>
        <v>Хамитов Е.Е.</v>
      </c>
      <c r="F35" s="174"/>
      <c r="G35" s="175"/>
      <c r="H35" s="175"/>
      <c r="I35" s="175"/>
      <c r="J35" s="175"/>
      <c r="K35" s="175"/>
    </row>
    <row r="36" spans="2:11" s="46" customFormat="1" ht="28.5" customHeight="1" x14ac:dyDescent="0.3">
      <c r="B36" s="41"/>
      <c r="C36" s="42"/>
      <c r="D36" s="43"/>
      <c r="E36" s="43"/>
      <c r="F36" s="44"/>
      <c r="K36" s="45"/>
    </row>
    <row r="37" spans="2:11" s="46" customFormat="1" ht="18.75" x14ac:dyDescent="0.3">
      <c r="B37" s="41" t="s">
        <v>17</v>
      </c>
      <c r="C37" s="42"/>
      <c r="D37" s="15"/>
      <c r="E37" s="15" t="str">
        <f>Ф3!D75</f>
        <v>Есенгараева К.Д.</v>
      </c>
      <c r="F37" s="15"/>
    </row>
    <row r="38" spans="2:11" s="46" customFormat="1" ht="18.75" x14ac:dyDescent="0.3">
      <c r="B38" s="47"/>
      <c r="C38" s="42"/>
      <c r="D38" s="42"/>
      <c r="E38" s="42"/>
      <c r="F38" s="42"/>
      <c r="G38" s="42"/>
      <c r="H38" s="42"/>
      <c r="I38" s="42"/>
      <c r="J38" s="42"/>
      <c r="K38" s="42"/>
    </row>
  </sheetData>
  <mergeCells count="3">
    <mergeCell ref="B2:K2"/>
    <mergeCell ref="B3:K3"/>
    <mergeCell ref="C5:I5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rowBreaks count="1" manualBreakCount="1">
    <brk id="18" min="1" max="9" man="1"/>
  </rowBreaks>
  <ignoredErrors>
    <ignoredError sqref="C25:E25 K7 F25:I25 K25 K8:K10" formulaRange="1"/>
    <ignoredError sqref="I10" formula="1"/>
    <ignoredError sqref="J25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Ф4!Заголовки_для_печати</vt:lpstr>
      <vt:lpstr>Ф4!Область_печати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Мадина Ержанова</cp:lastModifiedBy>
  <cp:lastPrinted>2019-05-14T10:22:26Z</cp:lastPrinted>
  <dcterms:created xsi:type="dcterms:W3CDTF">2017-02-27T03:37:51Z</dcterms:created>
  <dcterms:modified xsi:type="dcterms:W3CDTF">2020-05-28T09:53:51Z</dcterms:modified>
</cp:coreProperties>
</file>