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Y:\Doc_buh\Финансовая отчетность\2025\2 квартал\Финал\KASE\"/>
    </mc:Choice>
  </mc:AlternateContent>
  <xr:revisionPtr revIDLastSave="0" documentId="14_{4AC9753E-8644-42C1-AB8D-21D3AF221BAA}" xr6:coauthVersionLast="47" xr6:coauthVersionMax="47" xr10:uidLastSave="{00000000-0000-0000-0000-000000000000}"/>
  <bookViews>
    <workbookView xWindow="1095" yWindow="285" windowWidth="16110" windowHeight="14475" activeTab="3" xr2:uid="{00000000-000D-0000-FFFF-FFFF00000000}"/>
  </bookViews>
  <sheets>
    <sheet name="Ф1" sheetId="2" r:id="rId1"/>
    <sheet name="Ф2" sheetId="5" r:id="rId2"/>
    <sheet name="Ф3" sheetId="6" r:id="rId3"/>
    <sheet name="Ф4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filterDatabaseActual" hidden="1">'[1]Gen Data'!$A$1:$B$309</definedName>
    <definedName name="_Hlk223318201" localSheetId="1">Ф2!#REF!</definedName>
    <definedName name="AccessDatabase">"C:\Мои документы\Базовая сводная обязательств1.mdb"</definedName>
    <definedName name="AS2DocOpenMode">"AS2DocumentEdit"</definedName>
    <definedName name="data1" localSheetId="1" hidden="1">#REF!</definedName>
    <definedName name="data1" localSheetId="2" hidden="1">#REF!</definedName>
    <definedName name="data1" localSheetId="3" hidden="1">#REF!</definedName>
    <definedName name="data1" hidden="1">#REF!</definedName>
    <definedName name="data2" localSheetId="1" hidden="1">#REF!</definedName>
    <definedName name="data2" localSheetId="2" hidden="1">#REF!</definedName>
    <definedName name="data2" localSheetId="3" hidden="1">#REF!</definedName>
    <definedName name="data2" hidden="1">#REF!</definedName>
    <definedName name="data3" localSheetId="1" hidden="1">#REF!</definedName>
    <definedName name="data3" localSheetId="2" hidden="1">#REF!</definedName>
    <definedName name="data3" localSheetId="3" hidden="1">#REF!</definedName>
    <definedName name="data3" hidden="1">#REF!</definedName>
    <definedName name="Discount" localSheetId="1" hidden="1">#REF!</definedName>
    <definedName name="Discount" localSheetId="2" hidden="1">#REF!</definedName>
    <definedName name="Discount" localSheetId="3" hidden="1">#REF!</definedName>
    <definedName name="Discount" hidden="1">#REF!</definedName>
    <definedName name="display_area_2" localSheetId="1" hidden="1">#REF!</definedName>
    <definedName name="display_area_2" localSheetId="2" hidden="1">#REF!</definedName>
    <definedName name="display_area_2" localSheetId="3" hidden="1">#REF!</definedName>
    <definedName name="display_area_2" hidden="1">#REF!</definedName>
    <definedName name="EV__EVCOM_OPTIONS__">10</definedName>
    <definedName name="FCode" localSheetId="1" hidden="1">#REF!</definedName>
    <definedName name="FCode" localSheetId="2" hidden="1">#REF!</definedName>
    <definedName name="FCode" localSheetId="3" hidden="1">#REF!</definedName>
    <definedName name="FCode" hidden="1">#REF!</definedName>
    <definedName name="HiddenRows" localSheetId="1" hidden="1">#REF!</definedName>
    <definedName name="HiddenRows" localSheetId="2" hidden="1">#REF!</definedName>
    <definedName name="HiddenRows" localSheetId="3" hidden="1">#REF!</definedName>
    <definedName name="HiddenRows" hidden="1">#REF!</definedName>
    <definedName name="OrderTable" localSheetId="1" hidden="1">#REF!</definedName>
    <definedName name="OrderTable" localSheetId="2" hidden="1">#REF!</definedName>
    <definedName name="OrderTable" localSheetId="3" hidden="1">#REF!</definedName>
    <definedName name="OrderTable" hidden="1">#REF!</definedName>
    <definedName name="ProdForm" localSheetId="1" hidden="1">#REF!</definedName>
    <definedName name="ProdForm" localSheetId="2" hidden="1">#REF!</definedName>
    <definedName name="ProdForm" localSheetId="3" hidden="1">#REF!</definedName>
    <definedName name="ProdForm" hidden="1">#REF!</definedName>
    <definedName name="Product" localSheetId="1" hidden="1">#REF!</definedName>
    <definedName name="Product" localSheetId="2" hidden="1">#REF!</definedName>
    <definedName name="Product" localSheetId="3" hidden="1">#REF!</definedName>
    <definedName name="Product" hidden="1">#REF!</definedName>
    <definedName name="RCArea" localSheetId="1" hidden="1">#REF!</definedName>
    <definedName name="RCArea" localSheetId="2" hidden="1">#REF!</definedName>
    <definedName name="RCArea" localSheetId="3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localSheetId="1" hidden="1">#REF!</definedName>
    <definedName name="SpecialPrice" localSheetId="2" hidden="1">#REF!</definedName>
    <definedName name="SpecialPrice" localSheetId="3" hidden="1">#REF!</definedName>
    <definedName name="SpecialPrice" hidden="1">#REF!</definedName>
    <definedName name="Taxes" hidden="1">[2]!Header1-1 &amp; "." &amp; MAX(1,COUNTA(INDEX(#REF!,MATCH([2]!Header1-1,#REF!,FALSE)):#REF!))</definedName>
    <definedName name="tbl_ProdInfo" localSheetId="1" hidden="1">#REF!</definedName>
    <definedName name="tbl_ProdInfo" localSheetId="2" hidden="1">#REF!</definedName>
    <definedName name="tbl_ProdInfo" localSheetId="3" hidden="1">#REF!</definedName>
    <definedName name="tbl_ProdInfo" hidden="1">#REF!</definedName>
    <definedName name="TextRefCopyRangeCount">3</definedName>
    <definedName name="Z_C37E65A7_9893_435E_9759_72E0D8A5DD87_.wvu.PrintTitles" localSheetId="1" hidden="1">#REF!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_xlnm.Print_Titles" localSheetId="3">Ф4!#REF!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_xlnm.Print_Area" localSheetId="0">Ф1!$A$1:$E$57</definedName>
    <definedName name="_xlnm.Print_Area" localSheetId="3">Ф4!$B$1:$I$35</definedName>
    <definedName name="ф77" localSheetId="1">#REF!</definedName>
    <definedName name="ф77" localSheetId="2">#REF!</definedName>
    <definedName name="ф77" localSheetId="3">#REF!</definedName>
    <definedName name="ф77">#REF!</definedName>
    <definedName name="Финансовая_поддержка__инфраструктурных_проектов" localSheetId="1">'[5]2.4 ЦСП_ГЧП'!#REF!</definedName>
    <definedName name="Финансовая_поддержка__инфраструктурных_проектов" localSheetId="2">'[5]2.4 ЦСП_ГЧП'!#REF!</definedName>
    <definedName name="Финансовая_поддержка__инфраструктурных_проектов" localSheetId="3">'[5]2.4 ЦСП_ГЧП'!#REF!</definedName>
    <definedName name="Финансовая_поддержка__инфраструктурных_проектов">'[5]2.4 ЦСП_ГЧП'!#REF!</definedName>
    <definedName name="фывфыв" localSheetId="1" hidden="1">#REF!</definedName>
    <definedName name="фывфыв" localSheetId="2" hidden="1">#REF!</definedName>
    <definedName name="фывфыв" localSheetId="3" hidden="1">#REF!</definedName>
    <definedName name="фывфыв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2" l="1"/>
  <c r="C52" i="2"/>
  <c r="I13" i="7"/>
  <c r="I15" i="7"/>
  <c r="I14" i="7"/>
  <c r="F16" i="7"/>
  <c r="E16" i="7"/>
  <c r="I28" i="7"/>
  <c r="I27" i="7"/>
  <c r="I26" i="7"/>
  <c r="I25" i="7"/>
  <c r="D57" i="6"/>
  <c r="D66" i="6"/>
  <c r="B57" i="6"/>
  <c r="B44" i="6"/>
  <c r="D34" i="6"/>
  <c r="B19" i="6"/>
  <c r="C26" i="2"/>
  <c r="D10" i="7"/>
  <c r="D16" i="7" s="1"/>
  <c r="F45" i="2" s="1"/>
  <c r="G9" i="7"/>
  <c r="G10" i="7" s="1"/>
  <c r="G16" i="7" s="1"/>
  <c r="F47" i="2" s="1"/>
  <c r="I12" i="7"/>
  <c r="I11" i="7"/>
  <c r="F10" i="7"/>
  <c r="E10" i="7"/>
  <c r="C10" i="7"/>
  <c r="C16" i="7" s="1"/>
  <c r="F44" i="2" s="1"/>
  <c r="I7" i="7"/>
  <c r="B64" i="6"/>
  <c r="E50" i="2"/>
  <c r="E26" i="2"/>
  <c r="G24" i="7"/>
  <c r="G29" i="7" s="1"/>
  <c r="E43" i="5"/>
  <c r="C43" i="5"/>
  <c r="F48" i="2" l="1"/>
  <c r="F46" i="2"/>
  <c r="I9" i="7"/>
  <c r="A49" i="5"/>
  <c r="C41" i="2"/>
  <c r="E41" i="2"/>
  <c r="E51" i="2" s="1"/>
  <c r="F24" i="7" l="1"/>
  <c r="F29" i="7" s="1"/>
  <c r="E24" i="7"/>
  <c r="E29" i="7" s="1"/>
  <c r="C24" i="7"/>
  <c r="C29" i="7" s="1"/>
  <c r="I21" i="7"/>
  <c r="D10" i="5" l="1"/>
  <c r="D19" i="6"/>
  <c r="B33" i="7"/>
  <c r="B34" i="6"/>
  <c r="D44" i="6"/>
  <c r="A70" i="6"/>
  <c r="E18" i="5"/>
  <c r="E11" i="5"/>
  <c r="E14" i="5" s="1"/>
  <c r="B3" i="7"/>
  <c r="D72" i="6"/>
  <c r="D35" i="7" s="1"/>
  <c r="D70" i="6"/>
  <c r="D33" i="7" s="1"/>
  <c r="E52" i="5"/>
  <c r="E49" i="5"/>
  <c r="C18" i="5"/>
  <c r="C11" i="5"/>
  <c r="C14" i="5" s="1"/>
  <c r="B61" i="6" l="1"/>
  <c r="B66" i="6" s="1"/>
  <c r="D61" i="6"/>
  <c r="C27" i="5"/>
  <c r="C30" i="5" s="1"/>
  <c r="E27" i="5"/>
  <c r="C32" i="5" l="1"/>
  <c r="H8" i="7" s="1"/>
  <c r="E30" i="5"/>
  <c r="E32" i="5" s="1"/>
  <c r="E35" i="5" s="1"/>
  <c r="E44" i="5" s="1"/>
  <c r="I23" i="7"/>
  <c r="D24" i="7"/>
  <c r="D29" i="7" s="1"/>
  <c r="H10" i="7" l="1"/>
  <c r="H16" i="7" s="1"/>
  <c r="I8" i="7"/>
  <c r="I10" i="7" s="1"/>
  <c r="C35" i="5"/>
  <c r="C44" i="5" l="1"/>
  <c r="I16" i="7"/>
  <c r="F49" i="2"/>
  <c r="H24" i="7" l="1"/>
  <c r="H29" i="7" s="1"/>
  <c r="I29" i="7" s="1"/>
  <c r="I22" i="7"/>
  <c r="I24" i="7" s="1"/>
</calcChain>
</file>

<file path=xl/sharedStrings.xml><?xml version="1.0" encoding="utf-8"?>
<sst xmlns="http://schemas.openxmlformats.org/spreadsheetml/2006/main" count="252" uniqueCount="171">
  <si>
    <t>тыс. тенге</t>
  </si>
  <si>
    <t xml:space="preserve">Процентные расходы </t>
  </si>
  <si>
    <t xml:space="preserve">Чистый процентный доход </t>
  </si>
  <si>
    <t>Комиссионные доходы</t>
  </si>
  <si>
    <t>Прибыль до налогообложения</t>
  </si>
  <si>
    <t>АКТИВЫ</t>
  </si>
  <si>
    <t xml:space="preserve">Денежные средства и их эквиваленты </t>
  </si>
  <si>
    <t>Прочие активы</t>
  </si>
  <si>
    <t>Итого активов</t>
  </si>
  <si>
    <t>ОБЯЗАТЕЛЬСТВА</t>
  </si>
  <si>
    <t>Субординированный долг</t>
  </si>
  <si>
    <t>Прочие обязательства</t>
  </si>
  <si>
    <t>Итого обязательств</t>
  </si>
  <si>
    <t>Акционерный капитал</t>
  </si>
  <si>
    <t>СОБСТВЕННЫЙ КАПИТАЛ</t>
  </si>
  <si>
    <t xml:space="preserve">Итого собственного капитала </t>
  </si>
  <si>
    <t xml:space="preserve">Итого обязательств и собственного капитала </t>
  </si>
  <si>
    <t>Прочий совокупный (убыток)/ доход</t>
  </si>
  <si>
    <t xml:space="preserve">Расход по подоходному налогу </t>
  </si>
  <si>
    <t>Приме-</t>
  </si>
  <si>
    <t>чание</t>
  </si>
  <si>
    <t>Кредиты, выданные клиентам</t>
  </si>
  <si>
    <t>Инвестиционные ценные бумаги</t>
  </si>
  <si>
    <t xml:space="preserve">Дебиторская задолженность по финансовой аренде </t>
  </si>
  <si>
    <t>Предоплата по текущему подоходному налогу</t>
  </si>
  <si>
    <t>Актив по отложенному подоходному налогу</t>
  </si>
  <si>
    <t>Основные средства</t>
  </si>
  <si>
    <t>Нематериальные активы</t>
  </si>
  <si>
    <t>Прочие финансовые активы</t>
  </si>
  <si>
    <t>Средства клиентов</t>
  </si>
  <si>
    <t>Выпущенные долговые ценные бумаги</t>
  </si>
  <si>
    <t>Займы от банков и прочих финансовых институтов</t>
  </si>
  <si>
    <t>Займы от Правительства Республики Казахстан</t>
  </si>
  <si>
    <t>Обязательство по текущему подоходному налогу</t>
  </si>
  <si>
    <t xml:space="preserve">Обязательство по отложенному подоходному налогу </t>
  </si>
  <si>
    <t>Обязательства по договорам страхования</t>
  </si>
  <si>
    <t>Прочие финансовые обязательства</t>
  </si>
  <si>
    <t xml:space="preserve">Резерв изменения справедливой стоимости ценных бумаг </t>
  </si>
  <si>
    <t>Резерв при объединении бизнеса и дополнительный оплаченный капитал</t>
  </si>
  <si>
    <t>Прочие резервы</t>
  </si>
  <si>
    <t>Нераспределенная прибыль</t>
  </si>
  <si>
    <t>Хамитов Е.Е.</t>
  </si>
  <si>
    <t>Чистый процентный доход после вычета резерва под обесценение кредитного портфеля</t>
  </si>
  <si>
    <t>Комиссионные расходы</t>
  </si>
  <si>
    <t>Чистая прибыль/(убыток) от операций с иностранной валютой</t>
  </si>
  <si>
    <t>Чистые заработанные страховые премии</t>
  </si>
  <si>
    <t>Операционный доход</t>
  </si>
  <si>
    <t xml:space="preserve">Административные расходы </t>
  </si>
  <si>
    <t xml:space="preserve"> -    Чистое изменение справедливой стоимости</t>
  </si>
  <si>
    <t>Денежные потоки от операционной деятельности</t>
  </si>
  <si>
    <t xml:space="preserve">Проценты полученные </t>
  </si>
  <si>
    <t xml:space="preserve">Проценты уплаченные </t>
  </si>
  <si>
    <t>Комиссионные доходы полученные</t>
  </si>
  <si>
    <t>Комиссионные расходы выплаченные</t>
  </si>
  <si>
    <t>Подоходный налог уплаченный</t>
  </si>
  <si>
    <t>Потоки денежных средств от операционной деятельности до изменения операционных активов и обязательств</t>
  </si>
  <si>
    <t>дебиторской задолженности по финансовой аренде</t>
  </si>
  <si>
    <t>Денежные потоки от инвестиционной деятельности</t>
  </si>
  <si>
    <t>Приобретение основных средств и нематериальных активов</t>
  </si>
  <si>
    <t>Денежные потоки от финансовой деятельности</t>
  </si>
  <si>
    <t>Резерв изменения справедливой стоимости ценных бумаг</t>
  </si>
  <si>
    <t>Нераспре-деленная прибыль</t>
  </si>
  <si>
    <t>Итого</t>
  </si>
  <si>
    <t>Причитающийся владельцам Холдинга</t>
  </si>
  <si>
    <t>Резерв при объединении бизнеса и дополнитель-ный оплаченный капитал</t>
  </si>
  <si>
    <t>(в тысячах казахстанских тенге)</t>
  </si>
  <si>
    <t xml:space="preserve"> АО "Национальный управляющий холдинг "Байтерек"</t>
  </si>
  <si>
    <t>Консолидированный отчет о финансовом положении</t>
  </si>
  <si>
    <t>Консолидированный отчет о прибыли или убытке</t>
  </si>
  <si>
    <t>Консолидированный отчет о движении денежных средств</t>
  </si>
  <si>
    <t>Консолидированный отчет об изменениях в собственном капитале</t>
  </si>
  <si>
    <t>Прочие активы, оцениваемые по справедливой стоимости через прибыль или убыток</t>
  </si>
  <si>
    <t>Депозиты в банках и в финансовых институтах</t>
  </si>
  <si>
    <t>Государственные субсидии</t>
  </si>
  <si>
    <t>-</t>
  </si>
  <si>
    <t>Главный бухгалтер</t>
  </si>
  <si>
    <t>Есенгараева К.Д.</t>
  </si>
  <si>
    <t xml:space="preserve">Чистые расходы по страховым выплатам и по изменениям в резервах по договорам страхования </t>
  </si>
  <si>
    <t>Резерв справедливой стоимости ценных бумаг:</t>
  </si>
  <si>
    <t xml:space="preserve">Административные и прочие операционные расходы уплаченные </t>
  </si>
  <si>
    <t>Чистый (прирост)/снижение по:</t>
  </si>
  <si>
    <t>активам, оцениваемым по справедливой стоимости, изменения которой отражаются в составе прибыли или убытка за период</t>
  </si>
  <si>
    <t>средствам в банках</t>
  </si>
  <si>
    <t>кредитам, выданным клиентам</t>
  </si>
  <si>
    <t>прочим финансовым активам</t>
  </si>
  <si>
    <t>прочим активам</t>
  </si>
  <si>
    <t>Чистое(снижение)/прирост по:</t>
  </si>
  <si>
    <t>средствам клиентов</t>
  </si>
  <si>
    <t>прочим финансовым обязательствам</t>
  </si>
  <si>
    <t>прочим обязательствам</t>
  </si>
  <si>
    <t>Чистые денежные средства, использованные в операционной деятельности</t>
  </si>
  <si>
    <t xml:space="preserve">Приобретение инвестиционных ценных бумаг </t>
  </si>
  <si>
    <t xml:space="preserve">Поступления от продажи и погашения инвестиционных ценных бумаг </t>
  </si>
  <si>
    <t>Поступления от выбытия основных средств</t>
  </si>
  <si>
    <t xml:space="preserve">Поступления от выбытия ассоциированных и совместных предприятий </t>
  </si>
  <si>
    <t>Чистые денежные средства, полученные от инвестиционной деятельности</t>
  </si>
  <si>
    <t>Получение займов от банков и прочих финансовых институтов</t>
  </si>
  <si>
    <t>Погашение займов от банков и прочих финансовых институтов</t>
  </si>
  <si>
    <t>Получение займов от Правительства Республики Казахстан</t>
  </si>
  <si>
    <t>Поступления от выпуска долговых ценных бумаг</t>
  </si>
  <si>
    <t>Чистые денежные средства, полученные от финансовой деятельности</t>
  </si>
  <si>
    <t>Влияние изменений обменных курсов на величину денежных средства и их эквиваленты</t>
  </si>
  <si>
    <t>Влияние изменений резерва под обесценение</t>
  </si>
  <si>
    <t>Чистое (уменьшение) / увеличение денежных средств и их эквивалентов</t>
  </si>
  <si>
    <t>Денежные средства и их эквиваленты на конец года</t>
  </si>
  <si>
    <t>Итого совокупного дохода за период</t>
  </si>
  <si>
    <t>Резерв под обесценение ссудного портфеля и дебиторской задолженности по финансовой аренде</t>
  </si>
  <si>
    <t>Чистый комиссионный доход/(расход)</t>
  </si>
  <si>
    <t>не аудировано</t>
  </si>
  <si>
    <t>Восстановление/(создание) резерва под обесценение прочих финансовых активов и условных обязательств кредитного характера</t>
  </si>
  <si>
    <t>Прочие полученные операционные доходы/(уплаченные расходы)</t>
  </si>
  <si>
    <t>Уплаченные расходы на содержание персонала</t>
  </si>
  <si>
    <t>Прибыль за год, не аудировано</t>
  </si>
  <si>
    <t>Прочий совокупный доход, не аудировано</t>
  </si>
  <si>
    <t>Средства банков</t>
  </si>
  <si>
    <t>Заместитель Председателя Правления</t>
  </si>
  <si>
    <t>Остаток на 1 января 2024 года</t>
  </si>
  <si>
    <t>Прибыль от продолжающейся деятельности</t>
  </si>
  <si>
    <t>Прекращенная деятельность</t>
  </si>
  <si>
    <t>Изменение в резерве хеджирования:</t>
  </si>
  <si>
    <t>- Эффективная часть хеджирования справедливой стоимости</t>
  </si>
  <si>
    <t>ПРИБЫЛЬ ЗА ПЕРИОД</t>
  </si>
  <si>
    <t>Прочий совокупный (убыток)/доход за период</t>
  </si>
  <si>
    <t>Резерв хеджирования</t>
  </si>
  <si>
    <t>Денежные средства и их эквиваленты на начало года продолжающей деятельности</t>
  </si>
  <si>
    <t>Денежные средства и их эквиваленты на начало года выбывающей группы, учитываемой как активы для продажи</t>
  </si>
  <si>
    <t>Денежные средства и их эквиваленты в составе долгосрочных, предназначенных для продажи</t>
  </si>
  <si>
    <t>31 декабря 2024 г.</t>
  </si>
  <si>
    <t>Инвестиционная недвижимость</t>
  </si>
  <si>
    <t>Дебиторская задолженность по государственным субсидиям</t>
  </si>
  <si>
    <t>Дебиторская задолженность Правительства Республики Казахстан по возмещению премии, начисленной на средства клиентов</t>
  </si>
  <si>
    <t>Активы, удерживаемые для продажи</t>
  </si>
  <si>
    <t>Остаток на 1 января 2025 года</t>
  </si>
  <si>
    <t xml:space="preserve"> АО "Национальный управляющий холдинг "Байтерек" по состоянию на 30 июня 2025 года</t>
  </si>
  <si>
    <t>30 июня 2025 г.</t>
  </si>
  <si>
    <t>Кредиты, выданные банкам, финансовым институтам и лизинговым компаниям</t>
  </si>
  <si>
    <t>Шесть месяцев закончившиеся 
30 июня 2025 г.</t>
  </si>
  <si>
    <t>Шесть месяцев закончившиеся 
30 июня 2024 г.</t>
  </si>
  <si>
    <t>Процентный доход расчитанный с использованием метода эффективной процентной ставки</t>
  </si>
  <si>
    <t>Чистая прибыль/(убыток) от операций с активами оцениваемыми по справедливой стоимости изменения которой отражаются в составе прибыли или убытка за период</t>
  </si>
  <si>
    <t>Чистая прибыль/(убыток) от операций с финансовыми активами оцениваемыми по справедливой стоимости через прочий совокупный доход</t>
  </si>
  <si>
    <t>Чистый убыток от прекращения признания финансовых активов оцениваемых по амортизированной стоимости</t>
  </si>
  <si>
    <t xml:space="preserve">Прочие операционные (расходы)/ доходы нетто </t>
  </si>
  <si>
    <t>Прибыль выбывающей группы учитываемой как активы предназначенные для продажи (за вычетом налога на прибыль)</t>
  </si>
  <si>
    <t>Статьи которые не будут впоследствии реклассифицированы в состав прибыли или убытка:</t>
  </si>
  <si>
    <t xml:space="preserve"> -    Чистое изменение справедливой стоимости перенесенное в состав прибыли или убытка</t>
  </si>
  <si>
    <t>Базовая и разводненная прибыль на акцию в тенге</t>
  </si>
  <si>
    <t>Чистая прибыль от операций с иностранной валютой</t>
  </si>
  <si>
    <t>Выручка по страхованию, нетто</t>
  </si>
  <si>
    <t>кредитам, выданным банкам, финансовым институтам и лизинговым компаниям</t>
  </si>
  <si>
    <t>дебиторской задолженности по государственным субсидиям</t>
  </si>
  <si>
    <t>дебиторской задолженности Правительства Республики Казахстан по возмещению премии, начисленной на средства клиентов</t>
  </si>
  <si>
    <t>Поступления от реализации инвестиционной недвижимости</t>
  </si>
  <si>
    <t>Поступления от выбытия ассоциированных и совместных предприятий</t>
  </si>
  <si>
    <t>Погашение/выкуп долговых ценных бумаг выпущенных в составе обязательств, непосредственно связанных с выбывающими группами, предназначенными для продажи</t>
  </si>
  <si>
    <t>Дивиденды выплаченные</t>
  </si>
  <si>
    <t>Погашение займов, полученных от Правительства Республики Казахстан</t>
  </si>
  <si>
    <t>Погашение/выкуп долговых ценных бумаг выпущенных</t>
  </si>
  <si>
    <t>Остаток на 30 июня 2024 года</t>
  </si>
  <si>
    <t>Перевод в резерв непредвиденных рисков, не аудировано</t>
  </si>
  <si>
    <t xml:space="preserve">Перевод в резервный капитал, не аудировано </t>
  </si>
  <si>
    <t>Перевод в резервный капитал, не аудировано</t>
  </si>
  <si>
    <t>Остаток на 30 июня 2025 года</t>
  </si>
  <si>
    <t>Дивиденды объявленные, не аудировано</t>
  </si>
  <si>
    <t>Прочие операции с Акционером, не аудировано</t>
  </si>
  <si>
    <t>Дивиденды объявленные и выплаченные, не аудировано</t>
  </si>
  <si>
    <t>Прочий взнос от акционера</t>
  </si>
  <si>
    <t>Признание дисконта по займам от Правительства Республики Казахстан</t>
  </si>
  <si>
    <t>Прочие процентные доходы</t>
  </si>
  <si>
    <t>133.12</t>
  </si>
  <si>
    <t>136.45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</si>
</sst>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* #,##0_);* \(#,##0\);&quot;-&quot;??_);@"/>
    <numFmt numFmtId="166" formatCode="_-* #,##0\ _₽_-;\-* #,##0\ _₽_-;_-* &quot;-&quot;??\ _₽_-;_-@_-"/>
    <numFmt numFmtId="167" formatCode="#,###;\(#,###\)"/>
  </numFmts>
  <fonts count="3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8.5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5" fontId="16" fillId="0" borderId="0" applyFill="0" applyBorder="0" applyProtection="0"/>
    <xf numFmtId="164" fontId="18" fillId="0" borderId="0" applyFont="0" applyFill="0" applyBorder="0" applyAlignment="0" applyProtection="0"/>
    <xf numFmtId="0" fontId="21" fillId="0" borderId="0"/>
    <xf numFmtId="0" fontId="5" fillId="0" borderId="0"/>
    <xf numFmtId="0" fontId="32" fillId="0" borderId="0"/>
  </cellStyleXfs>
  <cellXfs count="134">
    <xf numFmtId="0" fontId="0" fillId="0" borderId="0" xfId="0"/>
    <xf numFmtId="0" fontId="1" fillId="0" borderId="0" xfId="0" applyFont="1"/>
    <xf numFmtId="0" fontId="3" fillId="0" borderId="0" xfId="1" applyFont="1"/>
    <xf numFmtId="3" fontId="1" fillId="0" borderId="0" xfId="1" applyNumberFormat="1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4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12" fillId="0" borderId="0" xfId="1" applyNumberFormat="1" applyFont="1"/>
    <xf numFmtId="0" fontId="15" fillId="0" borderId="0" xfId="0" applyFont="1"/>
    <xf numFmtId="0" fontId="12" fillId="0" borderId="0" xfId="0" applyFont="1"/>
    <xf numFmtId="0" fontId="17" fillId="0" borderId="0" xfId="0" applyFont="1"/>
    <xf numFmtId="0" fontId="13" fillId="0" borderId="0" xfId="1" applyFont="1"/>
    <xf numFmtId="0" fontId="12" fillId="0" borderId="0" xfId="1" applyFont="1" applyAlignment="1">
      <alignment horizontal="right"/>
    </xf>
    <xf numFmtId="0" fontId="14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3" fontId="8" fillId="0" borderId="0" xfId="1" applyNumberFormat="1" applyFont="1"/>
    <xf numFmtId="0" fontId="20" fillId="0" borderId="0" xfId="0" applyFont="1"/>
    <xf numFmtId="0" fontId="10" fillId="0" borderId="0" xfId="0" applyFont="1" applyAlignment="1">
      <alignment horizontal="left"/>
    </xf>
    <xf numFmtId="0" fontId="3" fillId="0" borderId="0" xfId="2" applyFont="1"/>
    <xf numFmtId="0" fontId="3" fillId="0" borderId="0" xfId="2" applyFont="1" applyAlignment="1">
      <alignment horizontal="right"/>
    </xf>
    <xf numFmtId="0" fontId="1" fillId="0" borderId="0" xfId="2" applyFont="1" applyAlignment="1">
      <alignment wrapText="1"/>
    </xf>
    <xf numFmtId="0" fontId="3" fillId="0" borderId="0" xfId="2" applyFont="1" applyAlignment="1">
      <alignment wrapText="1"/>
    </xf>
    <xf numFmtId="0" fontId="12" fillId="0" borderId="0" xfId="1" applyFont="1"/>
    <xf numFmtId="0" fontId="13" fillId="0" borderId="0" xfId="2" applyFont="1" applyAlignment="1">
      <alignment horizontal="right"/>
    </xf>
    <xf numFmtId="3" fontId="12" fillId="0" borderId="0" xfId="1" applyNumberFormat="1" applyFont="1" applyAlignment="1">
      <alignment horizontal="right"/>
    </xf>
    <xf numFmtId="37" fontId="13" fillId="0" borderId="0" xfId="2" applyNumberFormat="1" applyFont="1" applyAlignment="1">
      <alignment horizontal="right"/>
    </xf>
    <xf numFmtId="0" fontId="13" fillId="0" borderId="0" xfId="2" applyFont="1"/>
    <xf numFmtId="0" fontId="14" fillId="0" borderId="0" xfId="4" applyFont="1"/>
    <xf numFmtId="0" fontId="11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2" fillId="0" borderId="0" xfId="0" applyFont="1"/>
    <xf numFmtId="167" fontId="9" fillId="0" borderId="0" xfId="0" applyNumberFormat="1" applyFont="1" applyAlignment="1">
      <alignment wrapText="1"/>
    </xf>
    <xf numFmtId="167" fontId="7" fillId="0" borderId="0" xfId="4" applyNumberFormat="1" applyFont="1" applyAlignment="1">
      <alignment horizontal="right"/>
    </xf>
    <xf numFmtId="167" fontId="8" fillId="0" borderId="3" xfId="0" applyNumberFormat="1" applyFont="1" applyBorder="1" applyAlignment="1">
      <alignment wrapText="1"/>
    </xf>
    <xf numFmtId="167" fontId="8" fillId="0" borderId="0" xfId="0" applyNumberFormat="1" applyFont="1" applyAlignment="1">
      <alignment wrapText="1"/>
    </xf>
    <xf numFmtId="167" fontId="6" fillId="0" borderId="2" xfId="4" applyNumberFormat="1" applyFont="1" applyBorder="1" applyAlignment="1">
      <alignment horizontal="right"/>
    </xf>
    <xf numFmtId="167" fontId="3" fillId="0" borderId="0" xfId="4" applyNumberFormat="1" applyFont="1" applyAlignment="1">
      <alignment horizontal="right"/>
    </xf>
    <xf numFmtId="167" fontId="1" fillId="0" borderId="0" xfId="0" applyNumberFormat="1" applyFont="1" applyAlignment="1">
      <alignment wrapText="1"/>
    </xf>
    <xf numFmtId="167" fontId="10" fillId="0" borderId="0" xfId="0" applyNumberFormat="1" applyFont="1"/>
    <xf numFmtId="167" fontId="1" fillId="0" borderId="2" xfId="0" applyNumberFormat="1" applyFont="1" applyBorder="1" applyAlignment="1">
      <alignment wrapText="1"/>
    </xf>
    <xf numFmtId="167" fontId="6" fillId="0" borderId="0" xfId="4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3" fontId="13" fillId="0" borderId="0" xfId="4" applyNumberFormat="1" applyFont="1" applyAlignment="1">
      <alignment horizontal="righ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3" fontId="19" fillId="0" borderId="3" xfId="0" applyNumberFormat="1" applyFont="1" applyBorder="1" applyAlignment="1">
      <alignment vertical="center" wrapText="1"/>
    </xf>
    <xf numFmtId="3" fontId="22" fillId="0" borderId="0" xfId="0" applyNumberFormat="1" applyFont="1" applyAlignment="1">
      <alignment vertical="center" wrapText="1"/>
    </xf>
    <xf numFmtId="165" fontId="23" fillId="0" borderId="0" xfId="4" applyNumberFormat="1" applyFont="1" applyAlignment="1">
      <alignment horizontal="right"/>
    </xf>
    <xf numFmtId="3" fontId="19" fillId="0" borderId="1" xfId="0" applyNumberFormat="1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166" fontId="24" fillId="0" borderId="3" xfId="6" applyNumberFormat="1" applyFont="1" applyBorder="1" applyAlignment="1">
      <alignment horizontal="right" vertical="center" wrapText="1"/>
    </xf>
    <xf numFmtId="166" fontId="25" fillId="0" borderId="0" xfId="6" applyNumberFormat="1" applyFont="1" applyAlignment="1">
      <alignment horizontal="right" vertical="center" wrapText="1"/>
    </xf>
    <xf numFmtId="166" fontId="25" fillId="0" borderId="0" xfId="6" applyNumberFormat="1" applyFont="1" applyBorder="1" applyAlignment="1">
      <alignment horizontal="right" vertical="center" wrapText="1"/>
    </xf>
    <xf numFmtId="166" fontId="24" fillId="0" borderId="0" xfId="6" applyNumberFormat="1" applyFont="1" applyAlignment="1">
      <alignment horizontal="right" vertical="center" wrapText="1"/>
    </xf>
    <xf numFmtId="165" fontId="27" fillId="0" borderId="0" xfId="4" applyNumberFormat="1" applyFont="1" applyAlignment="1">
      <alignment horizontal="right"/>
    </xf>
    <xf numFmtId="165" fontId="24" fillId="0" borderId="2" xfId="4" applyNumberFormat="1" applyFont="1" applyBorder="1" applyAlignment="1">
      <alignment horizontal="right"/>
    </xf>
    <xf numFmtId="165" fontId="24" fillId="0" borderId="3" xfId="4" applyNumberFormat="1" applyFont="1" applyBorder="1" applyAlignment="1">
      <alignment horizontal="right"/>
    </xf>
    <xf numFmtId="166" fontId="24" fillId="0" borderId="1" xfId="6" applyNumberFormat="1" applyFont="1" applyBorder="1" applyAlignment="1">
      <alignment horizontal="right" vertical="center" wrapText="1"/>
    </xf>
    <xf numFmtId="0" fontId="3" fillId="0" borderId="0" xfId="0" applyFont="1"/>
    <xf numFmtId="167" fontId="9" fillId="0" borderId="2" xfId="0" applyNumberFormat="1" applyFont="1" applyBorder="1" applyAlignment="1">
      <alignment wrapText="1"/>
    </xf>
    <xf numFmtId="0" fontId="9" fillId="0" borderId="0" xfId="0" applyFont="1" applyAlignment="1">
      <alignment horizontal="left" vertical="top" wrapText="1"/>
    </xf>
    <xf numFmtId="0" fontId="28" fillId="0" borderId="0" xfId="0" applyFont="1" applyAlignment="1">
      <alignment vertical="center" wrapText="1"/>
    </xf>
    <xf numFmtId="165" fontId="29" fillId="0" borderId="0" xfId="4" applyNumberFormat="1" applyFont="1" applyAlignment="1">
      <alignment horizontal="right"/>
    </xf>
    <xf numFmtId="0" fontId="30" fillId="0" borderId="0" xfId="2" applyFont="1" applyAlignment="1">
      <alignment wrapText="1"/>
    </xf>
    <xf numFmtId="3" fontId="3" fillId="0" borderId="0" xfId="6" applyNumberFormat="1" applyFont="1" applyFill="1" applyAlignment="1">
      <alignment horizontal="right"/>
    </xf>
    <xf numFmtId="3" fontId="13" fillId="0" borderId="0" xfId="2" applyNumberFormat="1" applyFont="1" applyAlignment="1">
      <alignment horizontal="right"/>
    </xf>
    <xf numFmtId="3" fontId="13" fillId="0" borderId="0" xfId="2" applyNumberFormat="1" applyFont="1"/>
    <xf numFmtId="0" fontId="9" fillId="0" borderId="0" xfId="0" applyFont="1" applyAlignment="1">
      <alignment horizontal="left" vertical="center" wrapText="1"/>
    </xf>
    <xf numFmtId="0" fontId="1" fillId="0" borderId="3" xfId="2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3" fontId="33" fillId="0" borderId="0" xfId="0" applyNumberFormat="1" applyFont="1"/>
    <xf numFmtId="0" fontId="33" fillId="0" borderId="0" xfId="0" applyFont="1"/>
    <xf numFmtId="165" fontId="33" fillId="0" borderId="0" xfId="0" applyNumberFormat="1" applyFont="1"/>
    <xf numFmtId="0" fontId="9" fillId="0" borderId="0" xfId="0" applyFont="1" applyAlignment="1">
      <alignment wrapText="1"/>
    </xf>
    <xf numFmtId="166" fontId="24" fillId="0" borderId="0" xfId="6" applyNumberFormat="1" applyFont="1" applyBorder="1" applyAlignment="1">
      <alignment horizontal="right" vertical="center" wrapText="1"/>
    </xf>
    <xf numFmtId="0" fontId="12" fillId="0" borderId="0" xfId="2" applyFont="1" applyAlignment="1">
      <alignment horizontal="center" vertical="justify"/>
    </xf>
    <xf numFmtId="0" fontId="26" fillId="0" borderId="0" xfId="0" applyFont="1" applyAlignment="1">
      <alignment vertical="center" wrapText="1"/>
    </xf>
    <xf numFmtId="165" fontId="26" fillId="0" borderId="0" xfId="4" applyNumberFormat="1" applyFont="1" applyAlignment="1">
      <alignment horizontal="right"/>
    </xf>
    <xf numFmtId="0" fontId="34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0" xfId="0" quotePrefix="1" applyFont="1" applyAlignment="1">
      <alignment wrapText="1"/>
    </xf>
    <xf numFmtId="165" fontId="29" fillId="0" borderId="5" xfId="4" applyNumberFormat="1" applyFont="1" applyBorder="1" applyAlignment="1">
      <alignment horizontal="right"/>
    </xf>
    <xf numFmtId="0" fontId="22" fillId="0" borderId="0" xfId="0" applyFont="1" applyAlignment="1">
      <alignment horizontal="left" vertical="center" wrapText="1"/>
    </xf>
    <xf numFmtId="3" fontId="19" fillId="0" borderId="0" xfId="0" applyNumberFormat="1" applyFont="1" applyAlignment="1">
      <alignment vertical="center" wrapText="1"/>
    </xf>
    <xf numFmtId="0" fontId="31" fillId="0" borderId="0" xfId="0" applyFont="1"/>
    <xf numFmtId="0" fontId="22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Alignment="1">
      <alignment horizontal="center" vertical="justify"/>
    </xf>
    <xf numFmtId="0" fontId="9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12" fillId="0" borderId="0" xfId="2" applyFont="1" applyAlignment="1">
      <alignment horizontal="center" vertical="justify" wrapText="1"/>
    </xf>
    <xf numFmtId="0" fontId="12" fillId="0" borderId="0" xfId="2" applyFont="1" applyAlignment="1">
      <alignment horizontal="center" vertical="justify"/>
    </xf>
    <xf numFmtId="0" fontId="1" fillId="0" borderId="0" xfId="2" applyFont="1" applyAlignment="1">
      <alignment horizontal="center"/>
    </xf>
    <xf numFmtId="4" fontId="3" fillId="0" borderId="1" xfId="5" applyNumberFormat="1" applyFont="1" applyFill="1" applyBorder="1" applyAlignment="1">
      <alignment horizontal="right"/>
    </xf>
    <xf numFmtId="0" fontId="31" fillId="0" borderId="0" xfId="0" applyFont="1" applyAlignment="1">
      <alignment horizontal="right" vertical="center" wrapText="1"/>
    </xf>
    <xf numFmtId="3" fontId="1" fillId="0" borderId="3" xfId="4" applyNumberFormat="1" applyFont="1" applyBorder="1" applyAlignment="1">
      <alignment horizontal="right" vertical="center" wrapText="1"/>
    </xf>
    <xf numFmtId="165" fontId="6" fillId="0" borderId="3" xfId="4" applyNumberFormat="1" applyFont="1" applyBorder="1" applyAlignment="1">
      <alignment horizontal="right" vertical="center"/>
    </xf>
    <xf numFmtId="164" fontId="3" fillId="0" borderId="0" xfId="6" applyFont="1" applyFill="1" applyAlignment="1" applyProtection="1">
      <alignment horizontal="right" vertical="center"/>
    </xf>
    <xf numFmtId="164" fontId="3" fillId="0" borderId="5" xfId="6" applyFont="1" applyFill="1" applyBorder="1" applyAlignment="1" applyProtection="1">
      <alignment horizontal="right" vertical="center"/>
    </xf>
    <xf numFmtId="3" fontId="3" fillId="0" borderId="0" xfId="4" applyNumberFormat="1" applyFont="1" applyAlignment="1">
      <alignment horizontal="right" vertical="center"/>
    </xf>
    <xf numFmtId="165" fontId="7" fillId="0" borderId="0" xfId="4" applyNumberFormat="1" applyFont="1" applyAlignment="1">
      <alignment horizontal="right" vertical="center"/>
    </xf>
    <xf numFmtId="164" fontId="6" fillId="0" borderId="3" xfId="6" applyFont="1" applyFill="1" applyBorder="1" applyAlignment="1" applyProtection="1">
      <alignment horizontal="right" vertical="center"/>
    </xf>
    <xf numFmtId="165" fontId="7" fillId="0" borderId="2" xfId="4" applyNumberFormat="1" applyFont="1" applyBorder="1" applyAlignment="1">
      <alignment horizontal="right" vertical="center"/>
    </xf>
    <xf numFmtId="3" fontId="1" fillId="0" borderId="1" xfId="4" applyNumberFormat="1" applyFont="1" applyBorder="1" applyAlignment="1">
      <alignment horizontal="right" vertical="center" wrapText="1"/>
    </xf>
    <xf numFmtId="165" fontId="6" fillId="0" borderId="1" xfId="4" applyNumberFormat="1" applyFont="1" applyBorder="1" applyAlignment="1">
      <alignment horizontal="right" vertical="center"/>
    </xf>
    <xf numFmtId="166" fontId="1" fillId="0" borderId="1" xfId="6" applyNumberFormat="1" applyFont="1" applyFill="1" applyBorder="1" applyAlignment="1" applyProtection="1">
      <alignment horizontal="right" vertical="center" wrapText="1"/>
    </xf>
    <xf numFmtId="164" fontId="3" fillId="0" borderId="2" xfId="6" applyFont="1" applyFill="1" applyBorder="1" applyAlignment="1" applyProtection="1">
      <alignment horizontal="right" vertical="center"/>
    </xf>
    <xf numFmtId="164" fontId="6" fillId="0" borderId="2" xfId="6" applyFont="1" applyFill="1" applyBorder="1" applyAlignment="1" applyProtection="1">
      <alignment horizontal="right" vertical="center"/>
    </xf>
    <xf numFmtId="165" fontId="6" fillId="0" borderId="2" xfId="4" applyNumberFormat="1" applyFont="1" applyBorder="1" applyAlignment="1">
      <alignment horizontal="right" vertical="center"/>
    </xf>
    <xf numFmtId="165" fontId="6" fillId="0" borderId="4" xfId="4" applyNumberFormat="1" applyFont="1" applyBorder="1" applyAlignment="1">
      <alignment horizontal="right" vertical="center"/>
    </xf>
  </cellXfs>
  <cellStyles count="10">
    <cellStyle name="Debit" xfId="5" xr:uid="{00000000-0005-0000-0000-000000000000}"/>
    <cellStyle name="Обычный" xfId="0" builtinId="0"/>
    <cellStyle name="Обычный 10 3 2" xfId="8" xr:uid="{00000000-0005-0000-0000-000002000000}"/>
    <cellStyle name="Обычный 2" xfId="7" xr:uid="{00000000-0005-0000-0000-000003000000}"/>
    <cellStyle name="Обычный 2 5" xfId="4" xr:uid="{00000000-0005-0000-0000-000004000000}"/>
    <cellStyle name="Обычный 3 3" xfId="2" xr:uid="{00000000-0005-0000-0000-000005000000}"/>
    <cellStyle name="Обычный 4 2" xfId="1" xr:uid="{00000000-0005-0000-0000-000006000000}"/>
    <cellStyle name="Обычный 4 3" xfId="3" xr:uid="{00000000-0005-0000-0000-000007000000}"/>
    <cellStyle name="Обычный 63" xfId="9" xr:uid="{00000000-0005-0000-0000-000008000000}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KZHO~1\AppData\Local\Temp\notesF3B52A\Non-financial\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ten001\AppData\Local\Temp\notesF3B52A\Non-financial%20KPIs_SR_v7_17_10_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_buh/&#1060;&#1080;&#1085;&#1072;&#1085;&#1089;&#1086;&#1074;&#1072;&#1103;%20&#1086;&#1090;&#1095;&#1077;&#1090;&#1085;&#1086;&#1089;&#1090;&#1100;/2020/1%20&#1050;&#1042;&#1040;&#1056;&#1058;&#1040;&#1051;/KASE/Cons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FES"/>
      <sheetName val="Содержание"/>
      <sheetName val="Справочники"/>
      <sheetName val="Prelim Cost"/>
      <sheetName val="Cabre0703"/>
      <sheetName val="ESH.0703"/>
      <sheetName val="LOE0703"/>
      <sheetName val="NEG06-0703"/>
      <sheetName val="WG09-0703"/>
      <sheetName val="Hot Sparks TETS_1"/>
      <sheetName val="Бюджет(помесячн.разбивка)"/>
      <sheetName val="Overall Cost Report"/>
      <sheetName val="ÅäÈçì"/>
      <sheetName val="Ïðåäïð"/>
      <sheetName val="Служеб Актау"/>
      <sheetName val="бензин по авто"/>
      <sheetName val="Осн.ср-ва"/>
      <sheetName val="Plan_acc"/>
      <sheetName val="Quantity"/>
      <sheetName val="1999-vec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Лист1"/>
      <sheetName val="Лист2"/>
      <sheetName val="Лист3"/>
      <sheetName val="UNITPRICES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1"/>
      <sheetName val="Ф2"/>
      <sheetName val="Ф3"/>
      <sheetName val="Ф4"/>
    </sheetNames>
    <sheetDataSet>
      <sheetData sheetId="0">
        <row r="56">
          <cell r="E56" t="str">
            <v>Хамитов Е.Е.</v>
          </cell>
        </row>
        <row r="58">
          <cell r="E58" t="str">
            <v>Есенгараева К.Д.</v>
          </cell>
        </row>
      </sheetData>
      <sheetData sheetId="1">
        <row r="57">
          <cell r="E57" t="str">
            <v>Хамитов Е.Е.</v>
          </cell>
        </row>
        <row r="59">
          <cell r="E59" t="str">
            <v>Есенгараева К.Д.</v>
          </cell>
        </row>
      </sheetData>
      <sheetData sheetId="2">
        <row r="3">
          <cell r="A3" t="str">
            <v xml:space="preserve"> АО "Национальный управляющий холдинг "Байтерек"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57"/>
  <sheetViews>
    <sheetView topLeftCell="A35" zoomScale="60" zoomScaleNormal="60" zoomScaleSheetLayoutView="70" workbookViewId="0">
      <selection activeCell="K23" sqref="K23"/>
    </sheetView>
  </sheetViews>
  <sheetFormatPr defaultColWidth="9.140625" defaultRowHeight="15.75" x14ac:dyDescent="0.25"/>
  <cols>
    <col min="1" max="1" width="76.85546875" style="6" customWidth="1"/>
    <col min="2" max="2" width="8.85546875" style="53" customWidth="1"/>
    <col min="3" max="3" width="21.140625" style="6" customWidth="1"/>
    <col min="4" max="4" width="1.85546875" style="6" customWidth="1"/>
    <col min="5" max="5" width="22.28515625" style="6" customWidth="1"/>
    <col min="6" max="6" width="14.85546875" style="6" customWidth="1"/>
    <col min="7" max="7" width="11" style="6" bestFit="1" customWidth="1"/>
    <col min="8" max="16384" width="9.140625" style="6"/>
  </cols>
  <sheetData>
    <row r="2" spans="1:6" ht="18.75" x14ac:dyDescent="0.3">
      <c r="A2" s="105" t="s">
        <v>67</v>
      </c>
      <c r="B2" s="105"/>
      <c r="C2" s="105"/>
      <c r="D2" s="105"/>
      <c r="E2" s="105"/>
    </row>
    <row r="3" spans="1:6" ht="18.75" x14ac:dyDescent="0.3">
      <c r="A3" s="106" t="s">
        <v>133</v>
      </c>
      <c r="B3" s="106"/>
      <c r="C3" s="106"/>
      <c r="D3" s="106"/>
      <c r="E3" s="106"/>
    </row>
    <row r="5" spans="1:6" x14ac:dyDescent="0.25">
      <c r="B5" s="9" t="s">
        <v>19</v>
      </c>
      <c r="C5" s="9" t="s">
        <v>108</v>
      </c>
      <c r="E5" s="9"/>
    </row>
    <row r="6" spans="1:6" ht="33" customHeight="1" x14ac:dyDescent="0.25">
      <c r="A6" s="107"/>
      <c r="B6" s="9" t="s">
        <v>20</v>
      </c>
      <c r="C6" s="9" t="s">
        <v>134</v>
      </c>
      <c r="D6" s="108"/>
      <c r="E6" s="9" t="s">
        <v>127</v>
      </c>
    </row>
    <row r="7" spans="1:6" x14ac:dyDescent="0.25">
      <c r="A7" s="107"/>
      <c r="B7" s="55"/>
      <c r="C7" s="8" t="s">
        <v>0</v>
      </c>
      <c r="D7" s="108"/>
      <c r="E7" s="8" t="s">
        <v>0</v>
      </c>
    </row>
    <row r="8" spans="1:6" x14ac:dyDescent="0.25">
      <c r="A8" s="4" t="s">
        <v>5</v>
      </c>
      <c r="B8" s="9"/>
      <c r="C8" s="5"/>
      <c r="D8" s="5"/>
      <c r="E8" s="5"/>
    </row>
    <row r="9" spans="1:6" ht="24.95" customHeight="1" x14ac:dyDescent="0.3">
      <c r="A9" s="57" t="s">
        <v>6</v>
      </c>
      <c r="B9" s="58">
        <v>4</v>
      </c>
      <c r="C9" s="59">
        <v>2901426134</v>
      </c>
      <c r="D9" s="59"/>
      <c r="E9" s="59">
        <v>2633384266</v>
      </c>
    </row>
    <row r="10" spans="1:6" ht="37.5" x14ac:dyDescent="0.3">
      <c r="A10" s="57" t="s">
        <v>71</v>
      </c>
      <c r="B10" s="58">
        <v>5</v>
      </c>
      <c r="C10" s="59">
        <v>172341808</v>
      </c>
      <c r="D10" s="59"/>
      <c r="E10" s="59">
        <v>172935405</v>
      </c>
    </row>
    <row r="11" spans="1:6" ht="39.75" customHeight="1" x14ac:dyDescent="0.3">
      <c r="A11" s="57" t="s">
        <v>135</v>
      </c>
      <c r="B11" s="58">
        <v>6</v>
      </c>
      <c r="C11" s="59">
        <v>473137120</v>
      </c>
      <c r="D11" s="59"/>
      <c r="E11" s="59">
        <v>451088009</v>
      </c>
    </row>
    <row r="12" spans="1:6" ht="24.95" customHeight="1" x14ac:dyDescent="0.3">
      <c r="A12" s="57" t="s">
        <v>72</v>
      </c>
      <c r="B12" s="58">
        <v>7</v>
      </c>
      <c r="C12" s="59">
        <v>306509683</v>
      </c>
      <c r="D12" s="59"/>
      <c r="E12" s="59">
        <v>303606110</v>
      </c>
    </row>
    <row r="13" spans="1:6" ht="24.95" customHeight="1" x14ac:dyDescent="0.3">
      <c r="A13" s="57" t="s">
        <v>21</v>
      </c>
      <c r="B13" s="58">
        <v>8</v>
      </c>
      <c r="C13" s="59">
        <v>7152108414</v>
      </c>
      <c r="D13" s="59"/>
      <c r="E13" s="59">
        <v>6558530472</v>
      </c>
    </row>
    <row r="14" spans="1:6" ht="24.95" customHeight="1" x14ac:dyDescent="0.3">
      <c r="A14" s="57" t="s">
        <v>22</v>
      </c>
      <c r="B14" s="58">
        <v>9</v>
      </c>
      <c r="C14" s="59">
        <v>2004981806</v>
      </c>
      <c r="D14" s="59"/>
      <c r="E14" s="59">
        <v>1862476249</v>
      </c>
      <c r="F14" s="88"/>
    </row>
    <row r="15" spans="1:6" ht="24.95" customHeight="1" x14ac:dyDescent="0.3">
      <c r="A15" s="57" t="s">
        <v>23</v>
      </c>
      <c r="B15" s="58">
        <v>10</v>
      </c>
      <c r="C15" s="59">
        <v>1852568923</v>
      </c>
      <c r="D15" s="59"/>
      <c r="E15" s="59">
        <v>1578562791</v>
      </c>
      <c r="F15" s="88"/>
    </row>
    <row r="16" spans="1:6" ht="24.95" customHeight="1" x14ac:dyDescent="0.3">
      <c r="A16" s="57" t="s">
        <v>128</v>
      </c>
      <c r="B16" s="58"/>
      <c r="C16" s="59">
        <v>6123742</v>
      </c>
      <c r="D16" s="59"/>
      <c r="E16" s="59">
        <v>6148617</v>
      </c>
    </row>
    <row r="17" spans="1:5" ht="24.95" customHeight="1" x14ac:dyDescent="0.3">
      <c r="A17" s="57" t="s">
        <v>24</v>
      </c>
      <c r="B17" s="58"/>
      <c r="C17" s="59">
        <v>40083651</v>
      </c>
      <c r="D17" s="59"/>
      <c r="E17" s="59">
        <v>45802310</v>
      </c>
    </row>
    <row r="18" spans="1:5" ht="24.95" customHeight="1" x14ac:dyDescent="0.3">
      <c r="A18" s="57" t="s">
        <v>25</v>
      </c>
      <c r="B18" s="58"/>
      <c r="C18" s="59">
        <v>40279985</v>
      </c>
      <c r="D18" s="59"/>
      <c r="E18" s="59">
        <v>42067430</v>
      </c>
    </row>
    <row r="19" spans="1:5" ht="24.95" customHeight="1" x14ac:dyDescent="0.3">
      <c r="A19" s="57" t="s">
        <v>26</v>
      </c>
      <c r="B19" s="58"/>
      <c r="C19" s="59">
        <v>22942241</v>
      </c>
      <c r="D19" s="59"/>
      <c r="E19" s="59">
        <v>23746687</v>
      </c>
    </row>
    <row r="20" spans="1:5" ht="24.95" customHeight="1" x14ac:dyDescent="0.3">
      <c r="A20" s="57" t="s">
        <v>27</v>
      </c>
      <c r="B20" s="58"/>
      <c r="C20" s="59">
        <v>10726784</v>
      </c>
      <c r="D20" s="59"/>
      <c r="E20" s="59">
        <v>11101549</v>
      </c>
    </row>
    <row r="21" spans="1:5" ht="24.95" customHeight="1" x14ac:dyDescent="0.3">
      <c r="A21" s="57" t="s">
        <v>129</v>
      </c>
      <c r="B21" s="58"/>
      <c r="C21" s="59">
        <v>14897717</v>
      </c>
      <c r="D21" s="59"/>
      <c r="E21" s="59">
        <v>37619033</v>
      </c>
    </row>
    <row r="22" spans="1:5" ht="57.75" customHeight="1" x14ac:dyDescent="0.3">
      <c r="A22" s="101" t="s">
        <v>130</v>
      </c>
      <c r="B22" s="58">
        <v>12</v>
      </c>
      <c r="C22" s="59">
        <v>114348226</v>
      </c>
      <c r="D22" s="59"/>
      <c r="E22" s="59">
        <v>55026392</v>
      </c>
    </row>
    <row r="23" spans="1:5" ht="24.95" customHeight="1" x14ac:dyDescent="0.3">
      <c r="A23" s="57" t="s">
        <v>131</v>
      </c>
      <c r="B23" s="58"/>
      <c r="C23" s="59">
        <v>1416915</v>
      </c>
      <c r="D23" s="59"/>
      <c r="E23" s="59">
        <v>2827982</v>
      </c>
    </row>
    <row r="24" spans="1:5" ht="24.95" customHeight="1" x14ac:dyDescent="0.3">
      <c r="A24" s="57" t="s">
        <v>28</v>
      </c>
      <c r="B24" s="58"/>
      <c r="C24" s="59">
        <v>30950036</v>
      </c>
      <c r="D24" s="59"/>
      <c r="E24" s="59">
        <v>41942451</v>
      </c>
    </row>
    <row r="25" spans="1:5" ht="24.95" customHeight="1" x14ac:dyDescent="0.3">
      <c r="A25" s="57" t="s">
        <v>7</v>
      </c>
      <c r="B25" s="58">
        <v>11</v>
      </c>
      <c r="C25" s="59">
        <v>769830083</v>
      </c>
      <c r="E25" s="59">
        <v>611370802</v>
      </c>
    </row>
    <row r="26" spans="1:5" ht="24.95" customHeight="1" x14ac:dyDescent="0.25">
      <c r="A26" s="60" t="s">
        <v>8</v>
      </c>
      <c r="B26" s="61"/>
      <c r="C26" s="62">
        <f>SUM(C9:C25)</f>
        <v>15914673268</v>
      </c>
      <c r="D26" s="60"/>
      <c r="E26" s="62">
        <f>SUM(E9:E25)</f>
        <v>14438236555</v>
      </c>
    </row>
    <row r="27" spans="1:5" ht="24.95" customHeight="1" x14ac:dyDescent="0.25">
      <c r="A27" s="60"/>
      <c r="B27" s="61"/>
      <c r="C27" s="104"/>
      <c r="D27" s="104"/>
      <c r="E27" s="104"/>
    </row>
    <row r="28" spans="1:5" ht="24.95" customHeight="1" x14ac:dyDescent="0.25">
      <c r="A28" s="60" t="s">
        <v>9</v>
      </c>
      <c r="B28" s="61"/>
      <c r="C28" s="104"/>
      <c r="D28" s="104"/>
      <c r="E28" s="104"/>
    </row>
    <row r="29" spans="1:5" ht="24.95" customHeight="1" x14ac:dyDescent="0.3">
      <c r="A29" s="57" t="s">
        <v>114</v>
      </c>
      <c r="B29" s="61"/>
      <c r="C29" s="59">
        <v>4334873</v>
      </c>
      <c r="D29" s="57"/>
      <c r="E29" s="59">
        <v>6585186</v>
      </c>
    </row>
    <row r="30" spans="1:5" ht="24.95" customHeight="1" x14ac:dyDescent="0.3">
      <c r="A30" s="57" t="s">
        <v>29</v>
      </c>
      <c r="B30" s="58">
        <v>12</v>
      </c>
      <c r="C30" s="59">
        <v>2608487211</v>
      </c>
      <c r="D30" s="59"/>
      <c r="E30" s="59">
        <v>2691969890</v>
      </c>
    </row>
    <row r="31" spans="1:5" ht="18.75" x14ac:dyDescent="0.3">
      <c r="A31" s="57" t="s">
        <v>30</v>
      </c>
      <c r="B31" s="58">
        <v>13</v>
      </c>
      <c r="C31" s="59">
        <v>5811613011</v>
      </c>
      <c r="D31" s="59"/>
      <c r="E31" s="59">
        <v>5197698088</v>
      </c>
    </row>
    <row r="32" spans="1:5" ht="24.95" customHeight="1" x14ac:dyDescent="0.3">
      <c r="A32" s="57" t="s">
        <v>10</v>
      </c>
      <c r="B32" s="58"/>
      <c r="C32" s="59">
        <v>9609251</v>
      </c>
      <c r="D32" s="59"/>
      <c r="E32" s="59">
        <v>9277065</v>
      </c>
    </row>
    <row r="33" spans="1:6" ht="24.95" customHeight="1" x14ac:dyDescent="0.3">
      <c r="A33" s="57" t="s">
        <v>31</v>
      </c>
      <c r="B33" s="58">
        <v>14</v>
      </c>
      <c r="C33" s="59">
        <v>1367120983</v>
      </c>
      <c r="D33" s="59"/>
      <c r="E33" s="59">
        <v>989856038</v>
      </c>
    </row>
    <row r="34" spans="1:6" ht="24.95" customHeight="1" x14ac:dyDescent="0.3">
      <c r="A34" s="57" t="s">
        <v>32</v>
      </c>
      <c r="B34" s="58">
        <v>15</v>
      </c>
      <c r="C34" s="59">
        <v>895049416</v>
      </c>
      <c r="D34" s="59"/>
      <c r="E34" s="59">
        <v>820138732</v>
      </c>
    </row>
    <row r="35" spans="1:6" ht="24.95" customHeight="1" x14ac:dyDescent="0.3">
      <c r="A35" s="57" t="s">
        <v>33</v>
      </c>
      <c r="B35" s="58"/>
      <c r="C35" s="59">
        <v>1659048</v>
      </c>
      <c r="D35" s="59"/>
      <c r="E35" s="59">
        <v>2856812</v>
      </c>
    </row>
    <row r="36" spans="1:6" ht="24.95" customHeight="1" x14ac:dyDescent="0.3">
      <c r="A36" s="57" t="s">
        <v>34</v>
      </c>
      <c r="B36" s="58"/>
      <c r="C36" s="59">
        <v>70376881</v>
      </c>
      <c r="D36" s="59"/>
      <c r="E36" s="59">
        <v>57624427</v>
      </c>
    </row>
    <row r="37" spans="1:6" ht="24.95" customHeight="1" x14ac:dyDescent="0.3">
      <c r="A37" s="57" t="s">
        <v>35</v>
      </c>
      <c r="B37" s="58"/>
      <c r="C37" s="59">
        <v>57892153</v>
      </c>
      <c r="D37" s="59"/>
      <c r="E37" s="59">
        <v>73675873</v>
      </c>
    </row>
    <row r="38" spans="1:6" ht="24.95" customHeight="1" x14ac:dyDescent="0.3">
      <c r="A38" s="57" t="s">
        <v>36</v>
      </c>
      <c r="B38" s="58"/>
      <c r="C38" s="59">
        <v>375924435</v>
      </c>
      <c r="D38" s="59"/>
      <c r="E38" s="59">
        <v>189634574</v>
      </c>
    </row>
    <row r="39" spans="1:6" ht="24.95" customHeight="1" x14ac:dyDescent="0.3">
      <c r="A39" s="57" t="s">
        <v>73</v>
      </c>
      <c r="B39" s="58"/>
      <c r="C39" s="59">
        <v>1257526974</v>
      </c>
      <c r="D39" s="59"/>
      <c r="E39" s="59">
        <v>1221909358</v>
      </c>
    </row>
    <row r="40" spans="1:6" ht="24.95" customHeight="1" x14ac:dyDescent="0.3">
      <c r="A40" s="57" t="s">
        <v>11</v>
      </c>
      <c r="B40" s="58"/>
      <c r="C40" s="59">
        <v>180826595</v>
      </c>
      <c r="D40" s="59"/>
      <c r="E40" s="59">
        <v>175388996</v>
      </c>
    </row>
    <row r="41" spans="1:6" ht="24.95" customHeight="1" x14ac:dyDescent="0.25">
      <c r="A41" s="60" t="s">
        <v>12</v>
      </c>
      <c r="B41" s="61"/>
      <c r="C41" s="62">
        <f>SUM(C29:C40)</f>
        <v>12640420831</v>
      </c>
      <c r="D41" s="60"/>
      <c r="E41" s="62">
        <f>SUM(E29:E40)</f>
        <v>11436615039</v>
      </c>
    </row>
    <row r="42" spans="1:6" ht="24.95" customHeight="1" x14ac:dyDescent="0.25">
      <c r="A42" s="60"/>
      <c r="B42" s="61"/>
      <c r="C42" s="57"/>
      <c r="D42" s="104"/>
      <c r="E42" s="57"/>
    </row>
    <row r="43" spans="1:6" ht="24.95" customHeight="1" x14ac:dyDescent="0.25">
      <c r="A43" s="60" t="s">
        <v>14</v>
      </c>
      <c r="B43" s="61"/>
      <c r="C43" s="57"/>
      <c r="D43" s="104"/>
      <c r="E43" s="57"/>
    </row>
    <row r="44" spans="1:6" ht="24.95" customHeight="1" x14ac:dyDescent="0.3">
      <c r="A44" s="57" t="s">
        <v>13</v>
      </c>
      <c r="B44" s="58">
        <v>19</v>
      </c>
      <c r="C44" s="59">
        <v>1521238962</v>
      </c>
      <c r="D44" s="57"/>
      <c r="E44" s="63">
        <v>1521238962</v>
      </c>
      <c r="F44" s="89">
        <f>C44-Ф4!C16</f>
        <v>0</v>
      </c>
    </row>
    <row r="45" spans="1:6" ht="24.95" customHeight="1" x14ac:dyDescent="0.3">
      <c r="A45" s="57" t="s">
        <v>37</v>
      </c>
      <c r="B45" s="58"/>
      <c r="C45" s="64">
        <v>-31306208</v>
      </c>
      <c r="D45" s="64"/>
      <c r="E45" s="64">
        <v>-40881166</v>
      </c>
      <c r="F45" s="91">
        <f>C45-Ф4!D16</f>
        <v>0</v>
      </c>
    </row>
    <row r="46" spans="1:6" ht="37.5" x14ac:dyDescent="0.3">
      <c r="A46" s="57" t="s">
        <v>38</v>
      </c>
      <c r="B46" s="58"/>
      <c r="C46" s="59">
        <v>541743556</v>
      </c>
      <c r="D46" s="59"/>
      <c r="E46" s="64">
        <v>329762504</v>
      </c>
      <c r="F46" s="91">
        <f>C46-Ф4!E16</f>
        <v>0</v>
      </c>
    </row>
    <row r="47" spans="1:6" ht="24.95" customHeight="1" x14ac:dyDescent="0.3">
      <c r="A47" s="57" t="s">
        <v>123</v>
      </c>
      <c r="B47" s="58"/>
      <c r="C47" s="59">
        <v>2859030</v>
      </c>
      <c r="D47" s="59"/>
      <c r="E47" s="64">
        <v>6948338</v>
      </c>
      <c r="F47" s="91">
        <f>C47-Ф4!G16</f>
        <v>0</v>
      </c>
    </row>
    <row r="48" spans="1:6" ht="24.95" customHeight="1" x14ac:dyDescent="0.3">
      <c r="A48" s="57" t="s">
        <v>39</v>
      </c>
      <c r="B48" s="58"/>
      <c r="C48" s="59">
        <v>57095338</v>
      </c>
      <c r="D48" s="64"/>
      <c r="E48" s="64">
        <v>38738721</v>
      </c>
      <c r="F48" s="91">
        <f>C48-Ф4!F16</f>
        <v>0</v>
      </c>
    </row>
    <row r="49" spans="1:6" ht="24.95" customHeight="1" x14ac:dyDescent="0.3">
      <c r="A49" s="57" t="s">
        <v>40</v>
      </c>
      <c r="B49" s="61"/>
      <c r="C49" s="59">
        <v>1182621759</v>
      </c>
      <c r="D49" s="60"/>
      <c r="E49" s="64">
        <v>1145814157</v>
      </c>
      <c r="F49" s="89">
        <f>C49-Ф4!H16</f>
        <v>0</v>
      </c>
    </row>
    <row r="50" spans="1:6" ht="24.95" customHeight="1" x14ac:dyDescent="0.25">
      <c r="A50" s="60" t="s">
        <v>15</v>
      </c>
      <c r="B50" s="61"/>
      <c r="C50" s="102">
        <v>3274252437</v>
      </c>
      <c r="D50" s="60"/>
      <c r="E50" s="102">
        <f>SUM(E44:E49)</f>
        <v>3001621516</v>
      </c>
      <c r="F50" s="89"/>
    </row>
    <row r="51" spans="1:6" ht="24.95" customHeight="1" thickBot="1" x14ac:dyDescent="0.3">
      <c r="A51" s="60" t="s">
        <v>16</v>
      </c>
      <c r="B51" s="61"/>
      <c r="C51" s="65">
        <v>15914673268</v>
      </c>
      <c r="D51" s="60"/>
      <c r="E51" s="65">
        <f>E50+E41</f>
        <v>14438236555</v>
      </c>
      <c r="F51" s="89"/>
    </row>
    <row r="52" spans="1:6" ht="16.5" thickTop="1" x14ac:dyDescent="0.25">
      <c r="C52" s="89">
        <f>C26-C51</f>
        <v>0</v>
      </c>
      <c r="D52" s="90"/>
      <c r="E52" s="89">
        <f>E26-E51</f>
        <v>0</v>
      </c>
    </row>
    <row r="55" spans="1:6" s="13" customFormat="1" ht="18.75" x14ac:dyDescent="0.3">
      <c r="A55" s="12" t="s">
        <v>115</v>
      </c>
      <c r="B55" s="49"/>
      <c r="C55" s="10"/>
      <c r="D55" s="10"/>
      <c r="E55" s="10" t="s">
        <v>41</v>
      </c>
      <c r="F55" s="10"/>
    </row>
    <row r="56" spans="1:6" s="13" customFormat="1" ht="18.75" x14ac:dyDescent="0.3">
      <c r="A56" s="14"/>
      <c r="B56" s="56"/>
      <c r="C56" s="15"/>
      <c r="D56" s="16"/>
    </row>
    <row r="57" spans="1:6" s="13" customFormat="1" ht="18.75" x14ac:dyDescent="0.3">
      <c r="A57" s="12" t="s">
        <v>75</v>
      </c>
      <c r="B57" s="49"/>
      <c r="C57" s="10"/>
      <c r="D57" s="10"/>
      <c r="E57" s="10" t="s">
        <v>76</v>
      </c>
      <c r="F57" s="10"/>
    </row>
  </sheetData>
  <mergeCells count="8">
    <mergeCell ref="D42:D43"/>
    <mergeCell ref="A2:E2"/>
    <mergeCell ref="A3:E3"/>
    <mergeCell ref="A6:A7"/>
    <mergeCell ref="D6:D7"/>
    <mergeCell ref="C27:C28"/>
    <mergeCell ref="D27:D28"/>
    <mergeCell ref="E27:E28"/>
  </mergeCells>
  <pageMargins left="0.98425196850393704" right="0.4" top="0.59055118110236204" bottom="0.59055118110236204" header="0.31496062992126" footer="0.31496062992126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52"/>
  <sheetViews>
    <sheetView topLeftCell="A28" zoomScale="60" zoomScaleNormal="60" zoomScaleSheetLayoutView="100" workbookViewId="0">
      <selection activeCell="F59" sqref="F59"/>
    </sheetView>
  </sheetViews>
  <sheetFormatPr defaultColWidth="9.140625" defaultRowHeight="15.75" x14ac:dyDescent="0.25"/>
  <cols>
    <col min="1" max="1" width="64.42578125" style="6" customWidth="1"/>
    <col min="2" max="2" width="7.85546875" style="53" customWidth="1"/>
    <col min="3" max="3" width="20.85546875" style="6" customWidth="1"/>
    <col min="4" max="4" width="1.140625" style="6" customWidth="1"/>
    <col min="5" max="5" width="21.140625" style="11" customWidth="1"/>
    <col min="6" max="16384" width="9.140625" style="6"/>
  </cols>
  <sheetData>
    <row r="2" spans="1:5" x14ac:dyDescent="0.25">
      <c r="A2" s="109" t="s">
        <v>68</v>
      </c>
      <c r="B2" s="109"/>
      <c r="C2" s="109"/>
      <c r="D2" s="109"/>
      <c r="E2" s="109"/>
    </row>
    <row r="3" spans="1:5" x14ac:dyDescent="0.25">
      <c r="A3" s="110" t="s">
        <v>66</v>
      </c>
      <c r="B3" s="110"/>
      <c r="C3" s="110"/>
      <c r="D3" s="110"/>
      <c r="E3" s="110"/>
    </row>
    <row r="5" spans="1:5" x14ac:dyDescent="0.25">
      <c r="B5" s="9" t="s">
        <v>19</v>
      </c>
      <c r="C5" s="35" t="s">
        <v>108</v>
      </c>
      <c r="E5" s="35" t="s">
        <v>108</v>
      </c>
    </row>
    <row r="6" spans="1:5" ht="50.25" customHeight="1" x14ac:dyDescent="0.25">
      <c r="A6" s="111"/>
      <c r="B6" s="50" t="s">
        <v>20</v>
      </c>
      <c r="C6" s="9" t="s">
        <v>136</v>
      </c>
      <c r="D6" s="108"/>
      <c r="E6" s="9" t="s">
        <v>137</v>
      </c>
    </row>
    <row r="7" spans="1:5" x14ac:dyDescent="0.25">
      <c r="A7" s="111"/>
      <c r="B7" s="51"/>
      <c r="C7" s="36" t="s">
        <v>0</v>
      </c>
      <c r="D7" s="108"/>
      <c r="E7" s="98" t="s">
        <v>0</v>
      </c>
    </row>
    <row r="8" spans="1:5" ht="31.5" x14ac:dyDescent="0.25">
      <c r="A8" s="92" t="s">
        <v>138</v>
      </c>
      <c r="B8" s="51">
        <v>20</v>
      </c>
      <c r="C8" s="38">
        <v>620451063</v>
      </c>
      <c r="D8" s="38"/>
      <c r="E8" s="38">
        <v>494782571</v>
      </c>
    </row>
    <row r="9" spans="1:5" x14ac:dyDescent="0.25">
      <c r="A9" s="92" t="s">
        <v>168</v>
      </c>
      <c r="B9" s="51">
        <v>20</v>
      </c>
      <c r="C9" s="38">
        <v>137912299</v>
      </c>
      <c r="D9" s="38"/>
      <c r="E9" s="38">
        <v>101319496</v>
      </c>
    </row>
    <row r="10" spans="1:5" x14ac:dyDescent="0.25">
      <c r="A10" s="92" t="s">
        <v>1</v>
      </c>
      <c r="B10" s="51">
        <v>20</v>
      </c>
      <c r="C10" s="78">
        <v>-381571079</v>
      </c>
      <c r="D10" s="38">
        <f>Ф2!G2</f>
        <v>0</v>
      </c>
      <c r="E10" s="78">
        <v>-311665550</v>
      </c>
    </row>
    <row r="11" spans="1:5" x14ac:dyDescent="0.25">
      <c r="A11" s="17" t="s">
        <v>2</v>
      </c>
      <c r="B11" s="35">
        <v>20</v>
      </c>
      <c r="C11" s="40">
        <f>SUM(C8:C10)</f>
        <v>376792283</v>
      </c>
      <c r="D11" s="41"/>
      <c r="E11" s="40">
        <f>SUM(E8:E10)</f>
        <v>284436517</v>
      </c>
    </row>
    <row r="12" spans="1:5" x14ac:dyDescent="0.25">
      <c r="A12" s="92"/>
      <c r="B12" s="51"/>
      <c r="C12" s="38"/>
      <c r="D12" s="38"/>
      <c r="E12" s="38"/>
    </row>
    <row r="13" spans="1:5" ht="31.5" x14ac:dyDescent="0.25">
      <c r="A13" s="92" t="s">
        <v>106</v>
      </c>
      <c r="B13" s="51">
        <v>8.1</v>
      </c>
      <c r="C13" s="38">
        <v>-24479909</v>
      </c>
      <c r="D13" s="38"/>
      <c r="E13" s="38">
        <v>-6894481</v>
      </c>
    </row>
    <row r="14" spans="1:5" ht="31.5" x14ac:dyDescent="0.25">
      <c r="A14" s="17" t="s">
        <v>42</v>
      </c>
      <c r="B14" s="35"/>
      <c r="C14" s="42">
        <f>SUM(C11:C13)</f>
        <v>352312374</v>
      </c>
      <c r="D14" s="41"/>
      <c r="E14" s="42">
        <f>SUM(E11:E13)</f>
        <v>277542036</v>
      </c>
    </row>
    <row r="15" spans="1:5" x14ac:dyDescent="0.25">
      <c r="A15" s="92"/>
      <c r="B15" s="51"/>
      <c r="C15" s="38"/>
      <c r="D15" s="38"/>
      <c r="E15" s="38"/>
    </row>
    <row r="16" spans="1:5" x14ac:dyDescent="0.25">
      <c r="A16" s="92" t="s">
        <v>3</v>
      </c>
      <c r="B16" s="51"/>
      <c r="C16" s="38">
        <v>27655884</v>
      </c>
      <c r="D16" s="38"/>
      <c r="E16" s="38">
        <v>20017665</v>
      </c>
    </row>
    <row r="17" spans="1:5" x14ac:dyDescent="0.25">
      <c r="A17" s="92" t="s">
        <v>43</v>
      </c>
      <c r="B17" s="51"/>
      <c r="C17" s="78">
        <v>-5497069</v>
      </c>
      <c r="D17" s="38"/>
      <c r="E17" s="78">
        <v>-3707919</v>
      </c>
    </row>
    <row r="18" spans="1:5" x14ac:dyDescent="0.25">
      <c r="A18" s="17" t="s">
        <v>107</v>
      </c>
      <c r="B18" s="35"/>
      <c r="C18" s="41">
        <f>SUM(C16:C17)</f>
        <v>22158815</v>
      </c>
      <c r="D18" s="41"/>
      <c r="E18" s="41">
        <f>SUM(E16:E17)</f>
        <v>16309746</v>
      </c>
    </row>
    <row r="19" spans="1:5" x14ac:dyDescent="0.25">
      <c r="A19" s="92"/>
      <c r="B19" s="51"/>
      <c r="C19" s="38"/>
      <c r="D19" s="38"/>
      <c r="E19" s="38"/>
    </row>
    <row r="20" spans="1:5" ht="47.25" x14ac:dyDescent="0.25">
      <c r="A20" s="92" t="s">
        <v>139</v>
      </c>
      <c r="B20" s="51"/>
      <c r="C20" s="38">
        <v>7547343</v>
      </c>
      <c r="D20" s="39"/>
      <c r="E20" s="38">
        <v>4971464</v>
      </c>
    </row>
    <row r="21" spans="1:5" ht="17.25" customHeight="1" x14ac:dyDescent="0.25">
      <c r="A21" s="86" t="s">
        <v>44</v>
      </c>
      <c r="B21" s="51"/>
      <c r="C21" s="38">
        <v>2326341</v>
      </c>
      <c r="D21" s="39"/>
      <c r="E21" s="38">
        <v>2392644</v>
      </c>
    </row>
    <row r="22" spans="1:5" ht="47.25" x14ac:dyDescent="0.25">
      <c r="A22" s="92" t="s">
        <v>140</v>
      </c>
      <c r="B22" s="51"/>
      <c r="C22" s="38">
        <v>0</v>
      </c>
      <c r="D22" s="39"/>
      <c r="E22" s="38">
        <v>277064</v>
      </c>
    </row>
    <row r="23" spans="1:5" ht="31.5" x14ac:dyDescent="0.25">
      <c r="A23" s="92" t="s">
        <v>141</v>
      </c>
      <c r="B23" s="51"/>
      <c r="C23" s="38">
        <v>287670</v>
      </c>
      <c r="D23" s="39"/>
      <c r="E23" s="38">
        <v>353680</v>
      </c>
    </row>
    <row r="24" spans="1:5" x14ac:dyDescent="0.25">
      <c r="A24" s="92" t="s">
        <v>45</v>
      </c>
      <c r="B24" s="51"/>
      <c r="C24" s="38">
        <v>5376608</v>
      </c>
      <c r="D24" s="39"/>
      <c r="E24" s="38">
        <v>4017491</v>
      </c>
    </row>
    <row r="25" spans="1:5" ht="31.5" x14ac:dyDescent="0.25">
      <c r="A25" s="92" t="s">
        <v>77</v>
      </c>
      <c r="B25" s="51"/>
      <c r="C25" s="38">
        <v>9621742</v>
      </c>
      <c r="D25" s="39"/>
      <c r="E25" s="38">
        <v>6359892</v>
      </c>
    </row>
    <row r="26" spans="1:5" x14ac:dyDescent="0.25">
      <c r="A26" s="92" t="s">
        <v>142</v>
      </c>
      <c r="B26" s="51">
        <v>21</v>
      </c>
      <c r="C26" s="78">
        <v>-82736579</v>
      </c>
      <c r="D26" s="39"/>
      <c r="E26" s="78">
        <v>-58149739</v>
      </c>
    </row>
    <row r="27" spans="1:5" x14ac:dyDescent="0.25">
      <c r="A27" s="17" t="s">
        <v>46</v>
      </c>
      <c r="B27" s="35"/>
      <c r="C27" s="44">
        <f>SUM(C20:C26,C18,C14)</f>
        <v>316894314</v>
      </c>
      <c r="D27" s="41"/>
      <c r="E27" s="44">
        <f>SUM(E20:E26,E18,E14)</f>
        <v>254074278</v>
      </c>
    </row>
    <row r="28" spans="1:5" ht="47.25" x14ac:dyDescent="0.25">
      <c r="A28" s="92" t="s">
        <v>109</v>
      </c>
      <c r="B28" s="51">
        <v>22</v>
      </c>
      <c r="C28" s="38">
        <v>-7602141</v>
      </c>
      <c r="D28" s="38"/>
      <c r="E28" s="38">
        <v>-5145715</v>
      </c>
    </row>
    <row r="29" spans="1:5" x14ac:dyDescent="0.25">
      <c r="A29" s="92" t="s">
        <v>47</v>
      </c>
      <c r="B29" s="51">
        <v>23</v>
      </c>
      <c r="C29" s="38">
        <v>-52141576</v>
      </c>
      <c r="D29" s="45"/>
      <c r="E29" s="38">
        <v>-45441170</v>
      </c>
    </row>
    <row r="30" spans="1:5" x14ac:dyDescent="0.25">
      <c r="A30" s="17" t="s">
        <v>4</v>
      </c>
      <c r="B30" s="35"/>
      <c r="C30" s="44">
        <f>SUM(C27:C29)</f>
        <v>257150597</v>
      </c>
      <c r="D30" s="41"/>
      <c r="E30" s="44">
        <f>SUM(E27:E29)</f>
        <v>203487393</v>
      </c>
    </row>
    <row r="31" spans="1:5" x14ac:dyDescent="0.25">
      <c r="A31" s="92" t="s">
        <v>18</v>
      </c>
      <c r="B31" s="51">
        <v>24</v>
      </c>
      <c r="C31" s="78">
        <v>-56660022</v>
      </c>
      <c r="D31" s="38"/>
      <c r="E31" s="78">
        <v>-31191324</v>
      </c>
    </row>
    <row r="32" spans="1:5" x14ac:dyDescent="0.25">
      <c r="A32" s="17" t="s">
        <v>117</v>
      </c>
      <c r="B32" s="35"/>
      <c r="C32" s="46">
        <f>SUM(C30:C31)</f>
        <v>200490575</v>
      </c>
      <c r="D32" s="41"/>
      <c r="E32" s="46">
        <f>SUM(E30:E31)</f>
        <v>172296069</v>
      </c>
    </row>
    <row r="33" spans="1:5" x14ac:dyDescent="0.25">
      <c r="A33" s="17" t="s">
        <v>118</v>
      </c>
      <c r="B33" s="35"/>
      <c r="C33" s="41"/>
      <c r="D33" s="41"/>
      <c r="E33" s="41"/>
    </row>
    <row r="34" spans="1:5" ht="35.25" customHeight="1" x14ac:dyDescent="0.25">
      <c r="A34" s="86" t="s">
        <v>143</v>
      </c>
      <c r="B34" s="51"/>
      <c r="C34" s="43">
        <v>0</v>
      </c>
      <c r="D34" s="45"/>
      <c r="E34" s="38">
        <v>33206208</v>
      </c>
    </row>
    <row r="35" spans="1:5" x14ac:dyDescent="0.25">
      <c r="A35" s="17" t="s">
        <v>121</v>
      </c>
      <c r="B35" s="35"/>
      <c r="C35" s="46">
        <f>C32+C34</f>
        <v>200490575</v>
      </c>
      <c r="D35" s="41"/>
      <c r="E35" s="46">
        <f>E32+E34</f>
        <v>205502277</v>
      </c>
    </row>
    <row r="36" spans="1:5" x14ac:dyDescent="0.25">
      <c r="A36" s="17" t="s">
        <v>17</v>
      </c>
      <c r="B36" s="35"/>
      <c r="E36" s="6"/>
    </row>
    <row r="37" spans="1:5" ht="31.5" x14ac:dyDescent="0.25">
      <c r="A37" s="34" t="s">
        <v>144</v>
      </c>
      <c r="B37" s="52"/>
      <c r="E37" s="6"/>
    </row>
    <row r="38" spans="1:5" x14ac:dyDescent="0.25">
      <c r="A38" s="92" t="s">
        <v>119</v>
      </c>
      <c r="B38" s="52"/>
      <c r="E38" s="6"/>
    </row>
    <row r="39" spans="1:5" x14ac:dyDescent="0.25">
      <c r="A39" s="99" t="s">
        <v>120</v>
      </c>
      <c r="B39" s="51"/>
      <c r="C39" s="38">
        <v>-4089308</v>
      </c>
      <c r="E39" s="38">
        <v>4987292</v>
      </c>
    </row>
    <row r="40" spans="1:5" x14ac:dyDescent="0.25">
      <c r="A40" s="92" t="s">
        <v>78</v>
      </c>
      <c r="B40" s="51"/>
      <c r="C40" s="38"/>
      <c r="E40" s="38"/>
    </row>
    <row r="41" spans="1:5" x14ac:dyDescent="0.25">
      <c r="A41" s="92" t="s">
        <v>48</v>
      </c>
      <c r="B41" s="35"/>
      <c r="C41" s="38">
        <v>12278253</v>
      </c>
      <c r="D41" s="45"/>
      <c r="E41" s="38">
        <v>-3080298</v>
      </c>
    </row>
    <row r="42" spans="1:5" ht="31.5" x14ac:dyDescent="0.25">
      <c r="A42" s="79" t="s">
        <v>145</v>
      </c>
      <c r="B42" s="35"/>
      <c r="C42" s="38">
        <v>-2703295</v>
      </c>
      <c r="D42" s="45"/>
      <c r="E42" s="38">
        <v>2292</v>
      </c>
    </row>
    <row r="43" spans="1:5" x14ac:dyDescent="0.25">
      <c r="A43" s="17" t="s">
        <v>122</v>
      </c>
      <c r="B43" s="35"/>
      <c r="C43" s="42">
        <f>SUM(C39:C42)</f>
        <v>5485650</v>
      </c>
      <c r="D43" s="47"/>
      <c r="E43" s="42">
        <f>SUM(E39:E42)</f>
        <v>1909286</v>
      </c>
    </row>
    <row r="44" spans="1:5" x14ac:dyDescent="0.25">
      <c r="A44" s="17" t="s">
        <v>105</v>
      </c>
      <c r="B44" s="35"/>
      <c r="C44" s="42">
        <f>C43+C35</f>
        <v>205976225</v>
      </c>
      <c r="D44" s="41"/>
      <c r="E44" s="42">
        <f>E43+E35</f>
        <v>207411563</v>
      </c>
    </row>
    <row r="45" spans="1:5" x14ac:dyDescent="0.25">
      <c r="A45" s="17"/>
      <c r="B45" s="35"/>
      <c r="C45" s="47"/>
      <c r="D45" s="41"/>
      <c r="E45" s="47"/>
    </row>
    <row r="46" spans="1:5" ht="16.5" thickBot="1" x14ac:dyDescent="0.3">
      <c r="A46" s="77" t="s">
        <v>146</v>
      </c>
      <c r="B46" s="35"/>
      <c r="C46" s="117" t="s">
        <v>169</v>
      </c>
      <c r="E46" s="117" t="s">
        <v>170</v>
      </c>
    </row>
    <row r="47" spans="1:5" ht="16.5" thickTop="1" x14ac:dyDescent="0.25">
      <c r="A47" s="92"/>
      <c r="B47" s="35"/>
      <c r="E47" s="6"/>
    </row>
    <row r="48" spans="1:5" x14ac:dyDescent="0.25">
      <c r="A48" s="92"/>
      <c r="B48" s="51"/>
      <c r="E48" s="6"/>
    </row>
    <row r="49" spans="1:5" x14ac:dyDescent="0.25">
      <c r="A49" s="1" t="str">
        <f>Ф1!A55</f>
        <v>Заместитель Председателя Правления</v>
      </c>
      <c r="E49" s="3" t="str">
        <f>[6]Ф1!E56</f>
        <v>Хамитов Е.Е.</v>
      </c>
    </row>
    <row r="52" spans="1:5" x14ac:dyDescent="0.25">
      <c r="A52" s="1" t="s">
        <v>75</v>
      </c>
      <c r="B52" s="54"/>
      <c r="C52" s="3"/>
      <c r="D52" s="3"/>
      <c r="E52" s="3" t="str">
        <f>[6]Ф1!E58</f>
        <v>Есенгараева К.Д.</v>
      </c>
    </row>
  </sheetData>
  <mergeCells count="4">
    <mergeCell ref="A2:E2"/>
    <mergeCell ref="A3:E3"/>
    <mergeCell ref="A6:A7"/>
    <mergeCell ref="D6:D7"/>
  </mergeCells>
  <pageMargins left="0.98425196850393704" right="0.39" top="0.59055118110236204" bottom="0.59055118110236204" header="0.31496062992126" footer="0.31496062992126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72"/>
  <sheetViews>
    <sheetView topLeftCell="A61" zoomScale="80" zoomScaleNormal="80" workbookViewId="0">
      <selection activeCell="B57" sqref="B57"/>
    </sheetView>
  </sheetViews>
  <sheetFormatPr defaultColWidth="9.140625" defaultRowHeight="15.75" x14ac:dyDescent="0.25"/>
  <cols>
    <col min="1" max="1" width="84.7109375" style="18" customWidth="1"/>
    <col min="2" max="2" width="21.140625" style="20" customWidth="1"/>
    <col min="3" max="3" width="1.85546875" style="20" customWidth="1"/>
    <col min="4" max="4" width="20.5703125" style="20" customWidth="1"/>
    <col min="5" max="16384" width="9.140625" style="18"/>
  </cols>
  <sheetData>
    <row r="2" spans="1:4" ht="18.75" x14ac:dyDescent="0.3">
      <c r="A2" s="112" t="s">
        <v>69</v>
      </c>
      <c r="B2" s="112"/>
      <c r="C2" s="112"/>
      <c r="D2" s="112"/>
    </row>
    <row r="3" spans="1:4" ht="18.75" x14ac:dyDescent="0.3">
      <c r="A3" s="112" t="s">
        <v>66</v>
      </c>
      <c r="B3" s="112"/>
      <c r="C3" s="112"/>
      <c r="D3" s="112"/>
    </row>
    <row r="4" spans="1:4" x14ac:dyDescent="0.25">
      <c r="A4" s="19"/>
      <c r="B4" s="19"/>
      <c r="C4" s="19"/>
      <c r="D4" s="19"/>
    </row>
    <row r="5" spans="1:4" x14ac:dyDescent="0.25">
      <c r="B5" s="35" t="s">
        <v>108</v>
      </c>
      <c r="C5" s="6"/>
      <c r="D5" s="35" t="s">
        <v>108</v>
      </c>
    </row>
    <row r="6" spans="1:4" ht="47.25" x14ac:dyDescent="0.25">
      <c r="A6" s="113"/>
      <c r="B6" s="9" t="s">
        <v>136</v>
      </c>
      <c r="C6" s="108"/>
      <c r="D6" s="9" t="s">
        <v>137</v>
      </c>
    </row>
    <row r="7" spans="1:4" x14ac:dyDescent="0.25">
      <c r="A7" s="113"/>
      <c r="B7" s="36" t="s">
        <v>0</v>
      </c>
      <c r="C7" s="108"/>
      <c r="D7" s="98" t="s">
        <v>0</v>
      </c>
    </row>
    <row r="8" spans="1:4" ht="16.5" x14ac:dyDescent="0.25">
      <c r="A8" s="66" t="s">
        <v>49</v>
      </c>
      <c r="B8" s="67"/>
      <c r="C8" s="67"/>
      <c r="D8" s="67"/>
    </row>
    <row r="9" spans="1:4" ht="20.100000000000001" customHeight="1" x14ac:dyDescent="0.25">
      <c r="A9" s="68" t="s">
        <v>50</v>
      </c>
      <c r="B9" s="38">
        <v>566535962</v>
      </c>
      <c r="C9" s="39"/>
      <c r="D9" s="38">
        <v>643564887</v>
      </c>
    </row>
    <row r="10" spans="1:4" ht="20.100000000000001" customHeight="1" x14ac:dyDescent="0.25">
      <c r="A10" s="68" t="s">
        <v>51</v>
      </c>
      <c r="B10" s="38">
        <v>-215917342</v>
      </c>
      <c r="C10" s="39"/>
      <c r="D10" s="38">
        <v>-228351977</v>
      </c>
    </row>
    <row r="11" spans="1:4" ht="20.100000000000001" customHeight="1" x14ac:dyDescent="0.25">
      <c r="A11" s="68" t="s">
        <v>52</v>
      </c>
      <c r="B11" s="38">
        <v>19120300</v>
      </c>
      <c r="C11" s="39"/>
      <c r="D11" s="38">
        <v>30817997</v>
      </c>
    </row>
    <row r="12" spans="1:4" ht="20.100000000000001" customHeight="1" x14ac:dyDescent="0.25">
      <c r="A12" s="68" t="s">
        <v>53</v>
      </c>
      <c r="B12" s="38">
        <v>-5903081</v>
      </c>
      <c r="C12" s="39"/>
      <c r="D12" s="38">
        <v>-11868741</v>
      </c>
    </row>
    <row r="13" spans="1:4" ht="20.100000000000001" customHeight="1" x14ac:dyDescent="0.25">
      <c r="A13" s="68" t="s">
        <v>147</v>
      </c>
      <c r="B13" s="38">
        <v>-254774</v>
      </c>
      <c r="C13" s="39"/>
      <c r="D13" s="38">
        <v>8996091</v>
      </c>
    </row>
    <row r="14" spans="1:4" ht="20.100000000000001" customHeight="1" x14ac:dyDescent="0.25">
      <c r="A14" s="68" t="s">
        <v>148</v>
      </c>
      <c r="B14" s="38">
        <v>1546895</v>
      </c>
      <c r="C14" s="39"/>
      <c r="D14" s="38">
        <v>2920793</v>
      </c>
    </row>
    <row r="15" spans="1:4" ht="20.100000000000001" customHeight="1" x14ac:dyDescent="0.25">
      <c r="A15" s="68" t="s">
        <v>110</v>
      </c>
      <c r="B15" s="38">
        <v>-3741079</v>
      </c>
      <c r="C15" s="39"/>
      <c r="D15" s="38">
        <v>-1172501</v>
      </c>
    </row>
    <row r="16" spans="1:4" ht="20.100000000000001" customHeight="1" x14ac:dyDescent="0.25">
      <c r="A16" s="68" t="s">
        <v>111</v>
      </c>
      <c r="B16" s="38">
        <v>5114241</v>
      </c>
      <c r="C16" s="39"/>
      <c r="D16" s="38">
        <v>10844324</v>
      </c>
    </row>
    <row r="17" spans="1:4" ht="20.100000000000001" customHeight="1" x14ac:dyDescent="0.25">
      <c r="A17" s="68" t="s">
        <v>79</v>
      </c>
      <c r="B17" s="38">
        <v>-57923832</v>
      </c>
      <c r="C17" s="39"/>
      <c r="D17" s="38">
        <v>-81968492</v>
      </c>
    </row>
    <row r="18" spans="1:4" ht="20.100000000000001" customHeight="1" x14ac:dyDescent="0.25">
      <c r="A18" s="68" t="s">
        <v>54</v>
      </c>
      <c r="B18" s="38">
        <v>-48540844</v>
      </c>
      <c r="C18" s="39"/>
      <c r="D18" s="38">
        <v>-38942363</v>
      </c>
    </row>
    <row r="19" spans="1:4" ht="33" x14ac:dyDescent="0.25">
      <c r="A19" s="66" t="s">
        <v>55</v>
      </c>
      <c r="B19" s="69">
        <f>SUM(B9:B18)</f>
        <v>260036446</v>
      </c>
      <c r="C19" s="93"/>
      <c r="D19" s="69">
        <f>SUM(D9:D18)</f>
        <v>334840018</v>
      </c>
    </row>
    <row r="20" spans="1:4" ht="20.100000000000001" customHeight="1" x14ac:dyDescent="0.25">
      <c r="A20" s="80" t="s">
        <v>80</v>
      </c>
      <c r="B20" s="70"/>
      <c r="C20" s="71"/>
      <c r="D20" s="70"/>
    </row>
    <row r="21" spans="1:4" ht="33" x14ac:dyDescent="0.25">
      <c r="A21" s="68" t="s">
        <v>81</v>
      </c>
      <c r="B21" s="38">
        <v>17958920</v>
      </c>
      <c r="C21" s="39"/>
      <c r="D21" s="38">
        <v>2120776</v>
      </c>
    </row>
    <row r="22" spans="1:4" x14ac:dyDescent="0.25">
      <c r="A22" s="103" t="s">
        <v>149</v>
      </c>
      <c r="B22" s="38">
        <v>-31577989</v>
      </c>
      <c r="C22" s="39"/>
      <c r="D22" s="38">
        <v>-72801080</v>
      </c>
    </row>
    <row r="23" spans="1:4" ht="20.100000000000001" customHeight="1" x14ac:dyDescent="0.25">
      <c r="A23" s="68" t="s">
        <v>82</v>
      </c>
      <c r="B23" s="38">
        <v>-1878197</v>
      </c>
      <c r="C23" s="39"/>
      <c r="D23" s="38">
        <v>239286</v>
      </c>
    </row>
    <row r="24" spans="1:4" ht="20.100000000000001" customHeight="1" x14ac:dyDescent="0.25">
      <c r="A24" s="68" t="s">
        <v>83</v>
      </c>
      <c r="B24" s="38">
        <v>-665861456</v>
      </c>
      <c r="C24" s="39"/>
      <c r="D24" s="38">
        <v>-152990503</v>
      </c>
    </row>
    <row r="25" spans="1:4" ht="20.100000000000001" customHeight="1" x14ac:dyDescent="0.25">
      <c r="A25" s="68" t="s">
        <v>56</v>
      </c>
      <c r="B25" s="38">
        <v>81543695</v>
      </c>
      <c r="C25" s="39"/>
      <c r="D25" s="38">
        <v>67552508</v>
      </c>
    </row>
    <row r="26" spans="1:4" ht="20.100000000000001" customHeight="1" x14ac:dyDescent="0.25">
      <c r="A26" s="68" t="s">
        <v>150</v>
      </c>
      <c r="B26" s="38">
        <v>75068170</v>
      </c>
      <c r="C26" s="39"/>
      <c r="D26" s="38" t="s">
        <v>74</v>
      </c>
    </row>
    <row r="27" spans="1:4" ht="38.25" customHeight="1" x14ac:dyDescent="0.25">
      <c r="A27" s="68" t="s">
        <v>151</v>
      </c>
      <c r="B27" s="38">
        <v>27513000</v>
      </c>
      <c r="C27" s="39"/>
      <c r="D27" s="38" t="s">
        <v>74</v>
      </c>
    </row>
    <row r="28" spans="1:4" ht="20.100000000000001" customHeight="1" x14ac:dyDescent="0.25">
      <c r="A28" s="68" t="s">
        <v>84</v>
      </c>
      <c r="B28" s="38">
        <v>-3943110</v>
      </c>
      <c r="C28" s="39"/>
      <c r="D28" s="38">
        <v>-9998360</v>
      </c>
    </row>
    <row r="29" spans="1:4" ht="20.100000000000001" customHeight="1" x14ac:dyDescent="0.25">
      <c r="A29" s="68" t="s">
        <v>85</v>
      </c>
      <c r="B29" s="38">
        <v>-495132876</v>
      </c>
      <c r="C29" s="39"/>
      <c r="D29" s="38">
        <v>-198144356</v>
      </c>
    </row>
    <row r="30" spans="1:4" ht="20.100000000000001" customHeight="1" x14ac:dyDescent="0.25">
      <c r="A30" s="80" t="s">
        <v>86</v>
      </c>
      <c r="B30" s="38"/>
      <c r="C30" s="39"/>
      <c r="D30" s="38"/>
    </row>
    <row r="31" spans="1:4" ht="20.100000000000001" customHeight="1" x14ac:dyDescent="0.25">
      <c r="A31" s="68" t="s">
        <v>87</v>
      </c>
      <c r="B31" s="38">
        <v>-157720565</v>
      </c>
      <c r="C31" s="39"/>
      <c r="D31" s="38">
        <v>112003588</v>
      </c>
    </row>
    <row r="32" spans="1:4" ht="20.100000000000001" customHeight="1" x14ac:dyDescent="0.25">
      <c r="A32" s="68" t="s">
        <v>88</v>
      </c>
      <c r="B32" s="38">
        <v>126161624</v>
      </c>
      <c r="C32" s="39"/>
      <c r="D32" s="38">
        <v>138773864</v>
      </c>
    </row>
    <row r="33" spans="1:4" ht="20.100000000000001" customHeight="1" x14ac:dyDescent="0.25">
      <c r="A33" s="68" t="s">
        <v>89</v>
      </c>
      <c r="B33" s="38">
        <v>-11616581</v>
      </c>
      <c r="C33" s="39"/>
      <c r="D33" s="38">
        <v>-65578182</v>
      </c>
    </row>
    <row r="34" spans="1:4" ht="40.5" customHeight="1" x14ac:dyDescent="0.25">
      <c r="A34" s="66" t="s">
        <v>90</v>
      </c>
      <c r="B34" s="74">
        <f>SUM(B19:B33)</f>
        <v>-779448919</v>
      </c>
      <c r="C34" s="73"/>
      <c r="D34" s="74">
        <f>SUM(D19:D33)</f>
        <v>156017559</v>
      </c>
    </row>
    <row r="35" spans="1:4" ht="20.100000000000001" customHeight="1" x14ac:dyDescent="0.25">
      <c r="A35" s="66"/>
      <c r="B35" s="93"/>
      <c r="C35" s="93"/>
      <c r="D35" s="93"/>
    </row>
    <row r="36" spans="1:4" ht="16.5" x14ac:dyDescent="0.25">
      <c r="A36" s="66" t="s">
        <v>57</v>
      </c>
      <c r="B36" s="70"/>
      <c r="C36" s="71"/>
      <c r="D36" s="70"/>
    </row>
    <row r="37" spans="1:4" ht="16.5" x14ac:dyDescent="0.25">
      <c r="A37" s="95" t="s">
        <v>91</v>
      </c>
      <c r="B37" s="38">
        <v>-571018092</v>
      </c>
      <c r="C37" s="39"/>
      <c r="D37" s="38">
        <v>-952658331</v>
      </c>
    </row>
    <row r="38" spans="1:4" ht="20.100000000000001" customHeight="1" x14ac:dyDescent="0.25">
      <c r="A38" s="95" t="s">
        <v>92</v>
      </c>
      <c r="B38" s="38">
        <v>468263856</v>
      </c>
      <c r="C38" s="39"/>
      <c r="D38" s="38">
        <v>991717238</v>
      </c>
    </row>
    <row r="39" spans="1:4" ht="20.100000000000001" customHeight="1" x14ac:dyDescent="0.25">
      <c r="A39" s="95" t="s">
        <v>58</v>
      </c>
      <c r="B39" s="38">
        <v>-2302143</v>
      </c>
      <c r="C39" s="39"/>
      <c r="D39" s="38">
        <v>-10231362</v>
      </c>
    </row>
    <row r="40" spans="1:4" ht="20.100000000000001" customHeight="1" x14ac:dyDescent="0.25">
      <c r="A40" s="95" t="s">
        <v>93</v>
      </c>
      <c r="B40" s="38">
        <v>74566</v>
      </c>
      <c r="C40" s="39"/>
      <c r="D40" s="38">
        <v>13944</v>
      </c>
    </row>
    <row r="41" spans="1:4" ht="20.100000000000001" hidden="1" customHeight="1" x14ac:dyDescent="0.25">
      <c r="A41" s="95" t="s">
        <v>94</v>
      </c>
      <c r="B41" s="38"/>
      <c r="C41" s="39"/>
      <c r="D41" s="38" t="s">
        <v>74</v>
      </c>
    </row>
    <row r="42" spans="1:4" ht="20.100000000000001" customHeight="1" x14ac:dyDescent="0.25">
      <c r="A42" s="95" t="s">
        <v>152</v>
      </c>
      <c r="B42" s="38">
        <v>270234</v>
      </c>
      <c r="C42" s="39"/>
      <c r="D42" s="38" t="s">
        <v>74</v>
      </c>
    </row>
    <row r="43" spans="1:4" ht="20.100000000000001" customHeight="1" x14ac:dyDescent="0.25">
      <c r="A43" s="95" t="s">
        <v>153</v>
      </c>
      <c r="B43" s="38">
        <v>331403</v>
      </c>
      <c r="C43" s="39"/>
      <c r="D43" s="38">
        <v>48073</v>
      </c>
    </row>
    <row r="44" spans="1:4" ht="33" x14ac:dyDescent="0.25">
      <c r="A44" s="66" t="s">
        <v>95</v>
      </c>
      <c r="B44" s="75">
        <f>SUM(B37:B43)</f>
        <v>-104380176</v>
      </c>
      <c r="C44" s="73"/>
      <c r="D44" s="75">
        <f>SUM(D37:D43)</f>
        <v>28889562</v>
      </c>
    </row>
    <row r="45" spans="1:4" ht="20.100000000000001" customHeight="1" x14ac:dyDescent="0.25">
      <c r="A45" s="66"/>
      <c r="B45" s="72"/>
      <c r="C45" s="93"/>
      <c r="D45" s="72"/>
    </row>
    <row r="46" spans="1:4" ht="20.100000000000001" customHeight="1" x14ac:dyDescent="0.25">
      <c r="A46" s="66" t="s">
        <v>59</v>
      </c>
      <c r="B46" s="72"/>
      <c r="C46" s="93"/>
      <c r="D46" s="72"/>
    </row>
    <row r="47" spans="1:4" ht="20.100000000000001" customHeight="1" x14ac:dyDescent="0.25">
      <c r="A47" s="95" t="s">
        <v>96</v>
      </c>
      <c r="B47" s="38">
        <v>533106610</v>
      </c>
      <c r="C47" s="39"/>
      <c r="D47" s="38">
        <v>117781195</v>
      </c>
    </row>
    <row r="48" spans="1:4" ht="20.100000000000001" customHeight="1" x14ac:dyDescent="0.25">
      <c r="A48" s="95" t="s">
        <v>97</v>
      </c>
      <c r="B48" s="38">
        <v>-146892531</v>
      </c>
      <c r="C48" s="39"/>
      <c r="D48" s="38">
        <v>-173353699</v>
      </c>
    </row>
    <row r="49" spans="1:4" ht="20.100000000000001" customHeight="1" x14ac:dyDescent="0.25">
      <c r="A49" s="95" t="s">
        <v>98</v>
      </c>
      <c r="B49" s="38">
        <v>207360000</v>
      </c>
      <c r="C49" s="39"/>
      <c r="D49" s="38">
        <v>153670000</v>
      </c>
    </row>
    <row r="50" spans="1:4" ht="20.100000000000001" customHeight="1" x14ac:dyDescent="0.25">
      <c r="A50" s="95" t="s">
        <v>156</v>
      </c>
      <c r="B50" s="38">
        <v>-103276555</v>
      </c>
      <c r="C50" s="39"/>
      <c r="D50" s="38">
        <v>-80443635</v>
      </c>
    </row>
    <row r="51" spans="1:4" ht="20.100000000000001" customHeight="1" x14ac:dyDescent="0.25">
      <c r="A51" s="95" t="s">
        <v>99</v>
      </c>
      <c r="B51" s="38">
        <v>1066132167</v>
      </c>
      <c r="C51" s="39"/>
      <c r="D51" s="38">
        <v>817918015</v>
      </c>
    </row>
    <row r="52" spans="1:4" ht="20.100000000000001" customHeight="1" x14ac:dyDescent="0.25">
      <c r="A52" s="95" t="s">
        <v>157</v>
      </c>
      <c r="B52" s="38">
        <v>-489136033</v>
      </c>
      <c r="C52" s="39"/>
      <c r="D52" s="38">
        <v>-351858844</v>
      </c>
    </row>
    <row r="53" spans="1:4" ht="33.75" customHeight="1" x14ac:dyDescent="0.25">
      <c r="A53" s="95" t="s">
        <v>154</v>
      </c>
      <c r="B53" s="38"/>
      <c r="C53" s="39"/>
      <c r="D53" s="38">
        <v>-100000000</v>
      </c>
    </row>
    <row r="54" spans="1:4" ht="20.100000000000001" customHeight="1" x14ac:dyDescent="0.25">
      <c r="A54" s="95" t="s">
        <v>155</v>
      </c>
      <c r="B54" s="38">
        <v>-124634509</v>
      </c>
      <c r="C54" s="39"/>
      <c r="D54" s="38">
        <v>-61147018</v>
      </c>
    </row>
    <row r="55" spans="1:4" ht="20.100000000000001" customHeight="1" x14ac:dyDescent="0.25">
      <c r="A55" s="95" t="s">
        <v>166</v>
      </c>
      <c r="B55" s="38">
        <v>166889600</v>
      </c>
      <c r="C55" s="39"/>
      <c r="D55" s="38"/>
    </row>
    <row r="56" spans="1:4" ht="20.100000000000001" customHeight="1" x14ac:dyDescent="0.25">
      <c r="A56" s="68"/>
      <c r="B56" s="96"/>
      <c r="C56" s="71"/>
      <c r="D56" s="96"/>
    </row>
    <row r="57" spans="1:4" ht="20.100000000000001" customHeight="1" x14ac:dyDescent="0.25">
      <c r="A57" s="66" t="s">
        <v>100</v>
      </c>
      <c r="B57" s="81">
        <f>SUM(B47:B55)</f>
        <v>1109548749</v>
      </c>
      <c r="C57" s="93"/>
      <c r="D57" s="81">
        <f>SUM(D47:D55)</f>
        <v>322566014</v>
      </c>
    </row>
    <row r="58" spans="1:4" ht="20.100000000000001" customHeight="1" x14ac:dyDescent="0.25">
      <c r="A58" s="68"/>
      <c r="B58" s="97"/>
      <c r="C58" s="71"/>
      <c r="D58" s="70"/>
    </row>
    <row r="59" spans="1:4" ht="33" customHeight="1" x14ac:dyDescent="0.25">
      <c r="A59" s="68" t="s">
        <v>101</v>
      </c>
      <c r="B59" s="38">
        <v>42358191</v>
      </c>
      <c r="C59" s="39"/>
      <c r="D59" s="38">
        <v>26834425</v>
      </c>
    </row>
    <row r="60" spans="1:4" ht="16.5" x14ac:dyDescent="0.25">
      <c r="A60" s="68" t="s">
        <v>102</v>
      </c>
      <c r="B60" s="38">
        <v>-35977</v>
      </c>
      <c r="C60" s="39"/>
      <c r="D60" s="38">
        <v>23851</v>
      </c>
    </row>
    <row r="61" spans="1:4" ht="34.5" customHeight="1" x14ac:dyDescent="0.25">
      <c r="A61" s="66" t="s">
        <v>103</v>
      </c>
      <c r="B61" s="100">
        <f>SUM(B59:B60,B57,B44,B34)</f>
        <v>268041868</v>
      </c>
      <c r="C61" s="73"/>
      <c r="D61" s="100">
        <f>SUM(D59:D60,D57,D44,D34)</f>
        <v>534331411</v>
      </c>
    </row>
    <row r="62" spans="1:4" ht="33" customHeight="1" x14ac:dyDescent="0.25">
      <c r="A62" s="68" t="s">
        <v>124</v>
      </c>
      <c r="B62" s="38">
        <v>2633384266</v>
      </c>
      <c r="C62" s="39"/>
      <c r="D62" s="38">
        <v>2214953148</v>
      </c>
    </row>
    <row r="63" spans="1:4" ht="33" customHeight="1" x14ac:dyDescent="0.25">
      <c r="A63" s="68" t="s">
        <v>125</v>
      </c>
      <c r="B63" s="38"/>
      <c r="C63" s="39"/>
      <c r="D63" s="38">
        <v>695508737</v>
      </c>
    </row>
    <row r="64" spans="1:4" ht="33" customHeight="1" x14ac:dyDescent="0.25">
      <c r="A64" s="66" t="s">
        <v>6</v>
      </c>
      <c r="B64" s="93">
        <f>B62</f>
        <v>2633384266</v>
      </c>
      <c r="C64" s="93"/>
      <c r="D64" s="93">
        <v>2552933602</v>
      </c>
    </row>
    <row r="65" spans="1:4" ht="35.25" customHeight="1" x14ac:dyDescent="0.25">
      <c r="A65" s="66" t="s">
        <v>126</v>
      </c>
      <c r="B65" s="96" t="s">
        <v>74</v>
      </c>
      <c r="C65" s="93"/>
      <c r="D65" s="41">
        <v>891859694</v>
      </c>
    </row>
    <row r="66" spans="1:4" ht="20.100000000000001" customHeight="1" thickBot="1" x14ac:dyDescent="0.3">
      <c r="A66" s="66" t="s">
        <v>104</v>
      </c>
      <c r="B66" s="76">
        <f>B64+B61</f>
        <v>2901426134</v>
      </c>
      <c r="C66" s="93"/>
      <c r="D66" s="76">
        <f>D65+D64</f>
        <v>3444793296</v>
      </c>
    </row>
    <row r="67" spans="1:4" ht="16.5" thickTop="1" x14ac:dyDescent="0.25"/>
    <row r="70" spans="1:4" s="37" customFormat="1" ht="18.75" x14ac:dyDescent="0.3">
      <c r="A70" s="1" t="str">
        <f>Ф1!A55</f>
        <v>Заместитель Председателя Правления</v>
      </c>
      <c r="B70" s="21"/>
      <c r="C70" s="3"/>
      <c r="D70" s="3" t="str">
        <f>[6]Ф2!E57</f>
        <v>Хамитов Е.Е.</v>
      </c>
    </row>
    <row r="71" spans="1:4" s="37" customFormat="1" ht="21" customHeight="1" x14ac:dyDescent="0.3">
      <c r="A71" s="2"/>
      <c r="B71" s="22"/>
      <c r="C71" s="7"/>
      <c r="D71" s="23"/>
    </row>
    <row r="72" spans="1:4" s="37" customFormat="1" ht="18.75" x14ac:dyDescent="0.3">
      <c r="A72" s="1" t="s">
        <v>75</v>
      </c>
      <c r="B72" s="21"/>
      <c r="C72" s="3"/>
      <c r="D72" s="3" t="str">
        <f>[6]Ф2!E59</f>
        <v>Есенгараева К.Д.</v>
      </c>
    </row>
  </sheetData>
  <mergeCells count="4">
    <mergeCell ref="A2:D2"/>
    <mergeCell ref="A3:D3"/>
    <mergeCell ref="A6:A7"/>
    <mergeCell ref="C6:C7"/>
  </mergeCells>
  <pageMargins left="0.98425196850393704" right="0.39370078740157483" top="0.59055118110236227" bottom="0.59055118110236227" header="0.31496062992125984" footer="0.31496062992125984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I36"/>
  <sheetViews>
    <sheetView tabSelected="1" zoomScale="70" zoomScaleNormal="70" zoomScaleSheetLayoutView="85" workbookViewId="0">
      <selection activeCell="B37" sqref="B37"/>
    </sheetView>
  </sheetViews>
  <sheetFormatPr defaultColWidth="9.140625" defaultRowHeight="15.75" x14ac:dyDescent="0.25"/>
  <cols>
    <col min="1" max="1" width="1.85546875" style="24" customWidth="1"/>
    <col min="2" max="2" width="75.140625" style="24" customWidth="1"/>
    <col min="3" max="3" width="16.28515625" style="25" customWidth="1"/>
    <col min="4" max="4" width="16.140625" style="25" customWidth="1"/>
    <col min="5" max="5" width="19.7109375" style="25" customWidth="1"/>
    <col min="6" max="7" width="17.28515625" style="25" customWidth="1"/>
    <col min="8" max="8" width="18.85546875" style="25" customWidth="1"/>
    <col min="9" max="9" width="17.28515625" style="25" customWidth="1"/>
    <col min="10" max="10" width="8.85546875" style="24" customWidth="1"/>
    <col min="11" max="11" width="9.140625" style="24"/>
    <col min="12" max="12" width="11.85546875" style="24" bestFit="1" customWidth="1"/>
    <col min="13" max="16384" width="9.140625" style="24"/>
  </cols>
  <sheetData>
    <row r="2" spans="2:9" ht="18.75" x14ac:dyDescent="0.25">
      <c r="B2" s="114" t="s">
        <v>70</v>
      </c>
      <c r="C2" s="114"/>
      <c r="D2" s="114"/>
      <c r="E2" s="114"/>
      <c r="F2" s="114"/>
      <c r="G2" s="114"/>
      <c r="H2" s="114"/>
      <c r="I2" s="114"/>
    </row>
    <row r="3" spans="2:9" ht="18.75" x14ac:dyDescent="0.25">
      <c r="B3" s="115" t="str">
        <f>[6]Ф3!A3</f>
        <v xml:space="preserve"> АО "Национальный управляющий холдинг "Байтерек"</v>
      </c>
      <c r="C3" s="115"/>
      <c r="D3" s="115"/>
      <c r="E3" s="115"/>
      <c r="F3" s="115"/>
      <c r="G3" s="115"/>
      <c r="H3" s="115"/>
      <c r="I3" s="115"/>
    </row>
    <row r="4" spans="2:9" ht="18.75" x14ac:dyDescent="0.25">
      <c r="B4" s="94"/>
      <c r="C4" s="94"/>
      <c r="D4" s="94"/>
      <c r="E4" s="94"/>
      <c r="F4" s="94"/>
      <c r="G4" s="94"/>
      <c r="H4" s="94"/>
      <c r="I4" s="94"/>
    </row>
    <row r="5" spans="2:9" x14ac:dyDescent="0.25">
      <c r="C5" s="116" t="s">
        <v>63</v>
      </c>
      <c r="D5" s="116"/>
      <c r="E5" s="116"/>
      <c r="F5" s="116"/>
      <c r="G5" s="116"/>
      <c r="H5" s="116"/>
      <c r="I5" s="116"/>
    </row>
    <row r="6" spans="2:9" ht="94.5" x14ac:dyDescent="0.25">
      <c r="B6" s="82" t="s">
        <v>65</v>
      </c>
      <c r="C6" s="87" t="s">
        <v>13</v>
      </c>
      <c r="D6" s="87" t="s">
        <v>60</v>
      </c>
      <c r="E6" s="87" t="s">
        <v>64</v>
      </c>
      <c r="F6" s="87" t="s">
        <v>39</v>
      </c>
      <c r="G6" s="87" t="s">
        <v>123</v>
      </c>
      <c r="H6" s="87" t="s">
        <v>61</v>
      </c>
      <c r="I6" s="87" t="s">
        <v>62</v>
      </c>
    </row>
    <row r="7" spans="2:9" x14ac:dyDescent="0.25">
      <c r="B7" s="26" t="s">
        <v>132</v>
      </c>
      <c r="C7" s="119">
        <v>1521238962</v>
      </c>
      <c r="D7" s="120">
        <v>-40881166</v>
      </c>
      <c r="E7" s="120">
        <v>329762504</v>
      </c>
      <c r="F7" s="120">
        <v>38738721</v>
      </c>
      <c r="G7" s="120">
        <v>6948338</v>
      </c>
      <c r="H7" s="120">
        <v>1145814157</v>
      </c>
      <c r="I7" s="120">
        <f>SUM(C7:H7)</f>
        <v>3001621516</v>
      </c>
    </row>
    <row r="8" spans="2:9" x14ac:dyDescent="0.25">
      <c r="B8" s="27" t="s">
        <v>112</v>
      </c>
      <c r="C8" s="121">
        <v>0</v>
      </c>
      <c r="D8" s="122">
        <v>0</v>
      </c>
      <c r="E8" s="121">
        <v>0</v>
      </c>
      <c r="F8" s="121">
        <v>0</v>
      </c>
      <c r="G8" s="121"/>
      <c r="H8" s="123">
        <f>Ф2!C32</f>
        <v>200490575</v>
      </c>
      <c r="I8" s="123">
        <f>SUM(C8:H8)</f>
        <v>200490575</v>
      </c>
    </row>
    <row r="9" spans="2:9" x14ac:dyDescent="0.25">
      <c r="B9" s="27" t="s">
        <v>113</v>
      </c>
      <c r="C9" s="121">
        <v>0</v>
      </c>
      <c r="D9" s="124">
        <v>9574958</v>
      </c>
      <c r="E9" s="124">
        <v>0</v>
      </c>
      <c r="F9" s="124">
        <v>0</v>
      </c>
      <c r="G9" s="124">
        <f>Ф2!C39</f>
        <v>-4089308</v>
      </c>
      <c r="H9" s="124">
        <v>0</v>
      </c>
      <c r="I9" s="124">
        <f>SUM(C9:H9)</f>
        <v>5485650</v>
      </c>
    </row>
    <row r="10" spans="2:9" x14ac:dyDescent="0.25">
      <c r="B10" s="26" t="s">
        <v>105</v>
      </c>
      <c r="C10" s="125">
        <f t="shared" ref="C10:F10" si="0">SUM(C8:C9)</f>
        <v>0</v>
      </c>
      <c r="D10" s="120">
        <f t="shared" si="0"/>
        <v>9574958</v>
      </c>
      <c r="E10" s="120">
        <f t="shared" si="0"/>
        <v>0</v>
      </c>
      <c r="F10" s="120">
        <f t="shared" si="0"/>
        <v>0</v>
      </c>
      <c r="G10" s="120">
        <f>G9</f>
        <v>-4089308</v>
      </c>
      <c r="H10" s="120">
        <f t="shared" ref="H10:I10" si="1">SUM(H8:H9)</f>
        <v>200490575</v>
      </c>
      <c r="I10" s="120">
        <f t="shared" si="1"/>
        <v>205976225</v>
      </c>
    </row>
    <row r="11" spans="2:9" x14ac:dyDescent="0.25">
      <c r="B11" s="27" t="s">
        <v>163</v>
      </c>
      <c r="C11" s="118" t="s">
        <v>74</v>
      </c>
      <c r="D11" s="124" t="s">
        <v>74</v>
      </c>
      <c r="E11" s="124" t="s">
        <v>74</v>
      </c>
      <c r="F11" s="124" t="s">
        <v>74</v>
      </c>
      <c r="G11" s="124" t="s">
        <v>74</v>
      </c>
      <c r="H11" s="124">
        <v>-145326356</v>
      </c>
      <c r="I11" s="124">
        <f t="shared" ref="I11:I16" si="2">SUM(C11:H11)</f>
        <v>-145326356</v>
      </c>
    </row>
    <row r="12" spans="2:9" x14ac:dyDescent="0.25">
      <c r="B12" s="27" t="s">
        <v>167</v>
      </c>
      <c r="C12" s="124" t="s">
        <v>74</v>
      </c>
      <c r="D12" s="124" t="s">
        <v>74</v>
      </c>
      <c r="E12" s="124">
        <v>45091452</v>
      </c>
      <c r="F12" s="124" t="s">
        <v>74</v>
      </c>
      <c r="G12" s="124" t="s">
        <v>74</v>
      </c>
      <c r="H12" s="124" t="s">
        <v>74</v>
      </c>
      <c r="I12" s="124">
        <f t="shared" si="2"/>
        <v>45091452</v>
      </c>
    </row>
    <row r="13" spans="2:9" x14ac:dyDescent="0.25">
      <c r="B13" s="27" t="s">
        <v>164</v>
      </c>
      <c r="C13" s="124" t="s">
        <v>74</v>
      </c>
      <c r="D13" s="124" t="s">
        <v>74</v>
      </c>
      <c r="E13" s="124">
        <v>166889600</v>
      </c>
      <c r="F13" s="124" t="s">
        <v>74</v>
      </c>
      <c r="G13" s="124" t="s">
        <v>74</v>
      </c>
      <c r="H13" s="124" t="s">
        <v>74</v>
      </c>
      <c r="I13" s="124">
        <f t="shared" si="2"/>
        <v>166889600</v>
      </c>
    </row>
    <row r="14" spans="2:9" x14ac:dyDescent="0.25">
      <c r="B14" s="27" t="s">
        <v>159</v>
      </c>
      <c r="C14" s="124" t="s">
        <v>74</v>
      </c>
      <c r="D14" s="124" t="s">
        <v>74</v>
      </c>
      <c r="E14" s="124" t="s">
        <v>74</v>
      </c>
      <c r="F14" s="124">
        <v>253237</v>
      </c>
      <c r="G14" s="124" t="s">
        <v>74</v>
      </c>
      <c r="H14" s="124">
        <v>-253237</v>
      </c>
      <c r="I14" s="124">
        <f t="shared" si="2"/>
        <v>0</v>
      </c>
    </row>
    <row r="15" spans="2:9" x14ac:dyDescent="0.25">
      <c r="B15" s="27" t="s">
        <v>161</v>
      </c>
      <c r="C15" s="126" t="s">
        <v>74</v>
      </c>
      <c r="D15" s="126" t="s">
        <v>74</v>
      </c>
      <c r="E15" s="126" t="s">
        <v>74</v>
      </c>
      <c r="F15" s="126">
        <v>18103380</v>
      </c>
      <c r="G15" s="126" t="s">
        <v>74</v>
      </c>
      <c r="H15" s="126">
        <v>-18103380</v>
      </c>
      <c r="I15" s="126">
        <f t="shared" si="2"/>
        <v>0</v>
      </c>
    </row>
    <row r="16" spans="2:9" ht="16.5" thickBot="1" x14ac:dyDescent="0.3">
      <c r="B16" s="26" t="s">
        <v>162</v>
      </c>
      <c r="C16" s="127">
        <f>SUM(C7:C12)</f>
        <v>1521238962</v>
      </c>
      <c r="D16" s="128">
        <f>D10+D7</f>
        <v>-31306208</v>
      </c>
      <c r="E16" s="129">
        <f>SUM(E7:E15)</f>
        <v>541743556</v>
      </c>
      <c r="F16" s="128">
        <f>SUM(F7:F15)</f>
        <v>57095338</v>
      </c>
      <c r="G16" s="128">
        <f>G10+G7</f>
        <v>2859030</v>
      </c>
      <c r="H16" s="129">
        <f>SUM(H7:H15)-H8</f>
        <v>1182621759</v>
      </c>
      <c r="I16" s="128">
        <f t="shared" si="2"/>
        <v>3274252437</v>
      </c>
    </row>
    <row r="17" spans="2:9" ht="19.5" thickTop="1" x14ac:dyDescent="0.25">
      <c r="B17" s="94"/>
      <c r="C17" s="94"/>
      <c r="D17" s="94"/>
      <c r="E17" s="94"/>
      <c r="F17" s="94"/>
      <c r="G17" s="94"/>
      <c r="H17" s="94"/>
      <c r="I17" s="94"/>
    </row>
    <row r="18" spans="2:9" ht="18.75" x14ac:dyDescent="0.25">
      <c r="B18" s="94"/>
      <c r="C18" s="94"/>
      <c r="D18" s="94"/>
      <c r="E18" s="94"/>
      <c r="F18" s="94"/>
      <c r="G18" s="94"/>
      <c r="H18" s="94"/>
      <c r="I18" s="94"/>
    </row>
    <row r="19" spans="2:9" x14ac:dyDescent="0.25">
      <c r="C19" s="116" t="s">
        <v>63</v>
      </c>
      <c r="D19" s="116"/>
      <c r="E19" s="116"/>
      <c r="F19" s="116"/>
      <c r="G19" s="116"/>
      <c r="H19" s="116"/>
      <c r="I19" s="116"/>
    </row>
    <row r="20" spans="2:9" ht="94.5" x14ac:dyDescent="0.25">
      <c r="B20" s="82" t="s">
        <v>65</v>
      </c>
      <c r="C20" s="87" t="s">
        <v>13</v>
      </c>
      <c r="D20" s="87" t="s">
        <v>60</v>
      </c>
      <c r="E20" s="87" t="s">
        <v>64</v>
      </c>
      <c r="F20" s="87" t="s">
        <v>39</v>
      </c>
      <c r="G20" s="87" t="s">
        <v>123</v>
      </c>
      <c r="H20" s="87" t="s">
        <v>61</v>
      </c>
      <c r="I20" s="87" t="s">
        <v>62</v>
      </c>
    </row>
    <row r="21" spans="2:9" x14ac:dyDescent="0.25">
      <c r="B21" s="26" t="s">
        <v>116</v>
      </c>
      <c r="C21" s="119">
        <v>1521238962</v>
      </c>
      <c r="D21" s="120">
        <v>-49796105</v>
      </c>
      <c r="E21" s="120">
        <v>292555754</v>
      </c>
      <c r="F21" s="120">
        <v>26950799</v>
      </c>
      <c r="G21" s="120">
        <v>-993164</v>
      </c>
      <c r="H21" s="120">
        <v>875548658</v>
      </c>
      <c r="I21" s="120">
        <f>SUM(C21:H21)</f>
        <v>2665504904</v>
      </c>
    </row>
    <row r="22" spans="2:9" x14ac:dyDescent="0.25">
      <c r="B22" s="27" t="s">
        <v>112</v>
      </c>
      <c r="C22" s="121">
        <v>0</v>
      </c>
      <c r="D22" s="124">
        <v>0</v>
      </c>
      <c r="E22" s="124">
        <v>0</v>
      </c>
      <c r="F22" s="124">
        <v>0</v>
      </c>
      <c r="G22" s="124"/>
      <c r="H22" s="124">
        <v>205502277</v>
      </c>
      <c r="I22" s="123">
        <f>SUM(C22:H22)</f>
        <v>205502277</v>
      </c>
    </row>
    <row r="23" spans="2:9" x14ac:dyDescent="0.25">
      <c r="B23" s="27" t="s">
        <v>113</v>
      </c>
      <c r="C23" s="130">
        <v>0</v>
      </c>
      <c r="D23" s="126">
        <v>-3078006</v>
      </c>
      <c r="E23" s="126">
        <v>0</v>
      </c>
      <c r="F23" s="126">
        <v>0</v>
      </c>
      <c r="G23" s="126">
        <v>4987292</v>
      </c>
      <c r="H23" s="126">
        <v>0</v>
      </c>
      <c r="I23" s="126">
        <f>SUM(C23:H23)</f>
        <v>1909286</v>
      </c>
    </row>
    <row r="24" spans="2:9" x14ac:dyDescent="0.25">
      <c r="B24" s="26" t="s">
        <v>105</v>
      </c>
      <c r="C24" s="131">
        <f t="shared" ref="C24:I24" si="3">SUM(C22:C23)</f>
        <v>0</v>
      </c>
      <c r="D24" s="132">
        <f t="shared" si="3"/>
        <v>-3078006</v>
      </c>
      <c r="E24" s="131">
        <f t="shared" si="3"/>
        <v>0</v>
      </c>
      <c r="F24" s="131">
        <f t="shared" si="3"/>
        <v>0</v>
      </c>
      <c r="G24" s="132">
        <f>G23</f>
        <v>4987292</v>
      </c>
      <c r="H24" s="132">
        <f t="shared" si="3"/>
        <v>205502277</v>
      </c>
      <c r="I24" s="120">
        <f t="shared" si="3"/>
        <v>207411563</v>
      </c>
    </row>
    <row r="25" spans="2:9" x14ac:dyDescent="0.25">
      <c r="B25" s="27" t="s">
        <v>165</v>
      </c>
      <c r="C25" s="124" t="s">
        <v>74</v>
      </c>
      <c r="D25" s="124" t="s">
        <v>74</v>
      </c>
      <c r="E25" s="124" t="s">
        <v>74</v>
      </c>
      <c r="F25" s="124" t="s">
        <v>74</v>
      </c>
      <c r="G25" s="124" t="s">
        <v>74</v>
      </c>
      <c r="H25" s="124">
        <v>-61147018</v>
      </c>
      <c r="I25" s="124">
        <f t="shared" ref="I25:I28" si="4">SUM(C25:H25)</f>
        <v>-61147018</v>
      </c>
    </row>
    <row r="26" spans="2:9" x14ac:dyDescent="0.25">
      <c r="B26" s="27" t="s">
        <v>167</v>
      </c>
      <c r="C26" s="124" t="s">
        <v>74</v>
      </c>
      <c r="D26" s="124" t="s">
        <v>74</v>
      </c>
      <c r="E26" s="124">
        <v>2202123</v>
      </c>
      <c r="F26" s="124" t="s">
        <v>74</v>
      </c>
      <c r="G26" s="124" t="s">
        <v>74</v>
      </c>
      <c r="H26" s="124" t="s">
        <v>74</v>
      </c>
      <c r="I26" s="123">
        <f t="shared" si="4"/>
        <v>2202123</v>
      </c>
    </row>
    <row r="27" spans="2:9" x14ac:dyDescent="0.25">
      <c r="B27" s="27" t="s">
        <v>159</v>
      </c>
      <c r="C27" s="124" t="s">
        <v>74</v>
      </c>
      <c r="D27" s="124" t="s">
        <v>74</v>
      </c>
      <c r="E27" s="124" t="s">
        <v>74</v>
      </c>
      <c r="F27" s="124">
        <v>11795410</v>
      </c>
      <c r="G27" s="124" t="s">
        <v>74</v>
      </c>
      <c r="H27" s="124">
        <v>-11795410</v>
      </c>
      <c r="I27" s="124">
        <f t="shared" si="4"/>
        <v>0</v>
      </c>
    </row>
    <row r="28" spans="2:9" x14ac:dyDescent="0.25">
      <c r="B28" s="27" t="s">
        <v>160</v>
      </c>
      <c r="C28" s="126" t="s">
        <v>74</v>
      </c>
      <c r="D28" s="126" t="s">
        <v>74</v>
      </c>
      <c r="E28" s="126" t="s">
        <v>74</v>
      </c>
      <c r="F28" s="126">
        <v>8864130</v>
      </c>
      <c r="G28" s="126" t="s">
        <v>74</v>
      </c>
      <c r="H28" s="126">
        <v>-8864130</v>
      </c>
      <c r="I28" s="126">
        <f t="shared" si="4"/>
        <v>0</v>
      </c>
    </row>
    <row r="29" spans="2:9" ht="16.5" thickBot="1" x14ac:dyDescent="0.3">
      <c r="B29" s="26" t="s">
        <v>158</v>
      </c>
      <c r="C29" s="127">
        <f>SUM(C21:C28)</f>
        <v>1521238962</v>
      </c>
      <c r="D29" s="128">
        <f>D24+D21</f>
        <v>-52874111</v>
      </c>
      <c r="E29" s="129">
        <f>SUM(E21:E28)</f>
        <v>294757877</v>
      </c>
      <c r="F29" s="128">
        <f>SUM(F21:F28)</f>
        <v>47610339</v>
      </c>
      <c r="G29" s="128">
        <f>G24+G21</f>
        <v>3994128</v>
      </c>
      <c r="H29" s="129">
        <f>SUM(H21:H28)-H22</f>
        <v>999244377</v>
      </c>
      <c r="I29" s="133">
        <f>SUM(C29:H29)</f>
        <v>2813971572</v>
      </c>
    </row>
    <row r="30" spans="2:9" ht="19.5" thickTop="1" x14ac:dyDescent="0.25">
      <c r="B30" s="94"/>
      <c r="C30" s="94"/>
      <c r="D30" s="94"/>
      <c r="E30" s="94"/>
      <c r="F30" s="94"/>
      <c r="G30" s="94"/>
      <c r="H30" s="94"/>
      <c r="I30" s="94"/>
    </row>
    <row r="31" spans="2:9" x14ac:dyDescent="0.25">
      <c r="C31" s="48"/>
      <c r="D31" s="48"/>
      <c r="E31" s="48"/>
      <c r="F31" s="83"/>
      <c r="G31" s="83"/>
      <c r="H31" s="83"/>
      <c r="I31" s="83"/>
    </row>
    <row r="32" spans="2:9" x14ac:dyDescent="0.25">
      <c r="C32" s="48"/>
      <c r="D32" s="48"/>
      <c r="E32" s="48"/>
      <c r="F32" s="83"/>
      <c r="G32" s="83"/>
      <c r="H32" s="83"/>
      <c r="I32" s="83"/>
    </row>
    <row r="33" spans="2:9" s="32" customFormat="1" ht="18.75" x14ac:dyDescent="0.3">
      <c r="B33" s="12" t="str">
        <f>Ф1!A55</f>
        <v>Заместитель Председателя Правления</v>
      </c>
      <c r="C33" s="84"/>
      <c r="D33" s="10" t="str">
        <f>Ф3!D70</f>
        <v>Хамитов Е.Е.</v>
      </c>
      <c r="E33" s="84"/>
      <c r="F33" s="85"/>
      <c r="G33" s="85"/>
      <c r="H33" s="85"/>
      <c r="I33" s="85"/>
    </row>
    <row r="34" spans="2:9" s="32" customFormat="1" ht="28.5" customHeight="1" x14ac:dyDescent="0.3">
      <c r="B34" s="28"/>
      <c r="C34" s="29"/>
      <c r="D34" s="30"/>
      <c r="E34" s="31"/>
    </row>
    <row r="35" spans="2:9" s="32" customFormat="1" ht="18.75" x14ac:dyDescent="0.3">
      <c r="B35" s="28" t="s">
        <v>75</v>
      </c>
      <c r="C35" s="29"/>
      <c r="D35" s="10" t="str">
        <f>Ф3!D72</f>
        <v>Есенгараева К.Д.</v>
      </c>
      <c r="E35" s="10"/>
    </row>
    <row r="36" spans="2:9" s="32" customFormat="1" ht="18.75" x14ac:dyDescent="0.3">
      <c r="B36" s="33"/>
      <c r="C36" s="29"/>
      <c r="D36" s="29"/>
      <c r="E36" s="29"/>
      <c r="F36" s="29"/>
      <c r="G36" s="29"/>
      <c r="H36" s="29"/>
      <c r="I36" s="29"/>
    </row>
  </sheetData>
  <mergeCells count="4">
    <mergeCell ref="B2:I2"/>
    <mergeCell ref="B3:I3"/>
    <mergeCell ref="C19:I19"/>
    <mergeCell ref="C5:I5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Айнур Сандыбаева</cp:lastModifiedBy>
  <cp:lastPrinted>2019-05-14T10:22:26Z</cp:lastPrinted>
  <dcterms:created xsi:type="dcterms:W3CDTF">2017-02-27T03:37:51Z</dcterms:created>
  <dcterms:modified xsi:type="dcterms:W3CDTF">2025-09-08T06:55:17Z</dcterms:modified>
</cp:coreProperties>
</file>