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Баланс" sheetId="1" r:id="rId1"/>
    <sheet name="ОПУ" sheetId="2" r:id="rId2"/>
  </sheets>
  <definedNames>
    <definedName name="_xlnm.Print_Area" localSheetId="0">Баланс!$A$1:$E$89</definedName>
    <definedName name="_xlnm.Print_Area" localSheetId="1">ОПУ!$A$1:$D$64</definedName>
  </definedNames>
  <calcPr calcId="145621"/>
</workbook>
</file>

<file path=xl/calcChain.xml><?xml version="1.0" encoding="utf-8"?>
<calcChain xmlns="http://schemas.openxmlformats.org/spreadsheetml/2006/main">
  <c r="C66" i="1" l="1"/>
  <c r="C60" i="1"/>
  <c r="C56" i="1"/>
  <c r="C28" i="1"/>
  <c r="C43" i="1" l="1"/>
  <c r="C31" i="1" l="1"/>
  <c r="C22" i="1"/>
  <c r="C13" i="2"/>
  <c r="C49" i="1" l="1"/>
  <c r="C27" i="1"/>
  <c r="C12" i="2" l="1"/>
  <c r="C76" i="1" l="1"/>
  <c r="C61" i="1" l="1"/>
  <c r="C71" i="1"/>
  <c r="C32" i="1"/>
  <c r="D78" i="1"/>
  <c r="D80" i="1" s="1"/>
  <c r="D71" i="1"/>
  <c r="D61" i="1"/>
  <c r="D49" i="1"/>
  <c r="D32" i="1"/>
  <c r="D14" i="2"/>
  <c r="D19" i="2" s="1"/>
  <c r="C14" i="2"/>
  <c r="C19" i="2" s="1"/>
  <c r="D81" i="1" l="1"/>
  <c r="D50" i="1"/>
  <c r="C50" i="1"/>
  <c r="D25" i="2"/>
  <c r="D27" i="2" s="1"/>
  <c r="C25" i="2"/>
  <c r="C27" i="2" s="1"/>
  <c r="C29" i="2" s="1"/>
  <c r="C45" i="2" l="1"/>
  <c r="C77" i="1" s="1"/>
  <c r="D29" i="2"/>
  <c r="D45" i="2" s="1"/>
  <c r="D52" i="2" s="1"/>
  <c r="C52" i="2" l="1"/>
  <c r="C78" i="1"/>
  <c r="C80" i="1" s="1"/>
  <c r="C81" i="1" s="1"/>
</calcChain>
</file>

<file path=xl/sharedStrings.xml><?xml version="1.0" encoding="utf-8"?>
<sst xmlns="http://schemas.openxmlformats.org/spreadsheetml/2006/main" count="153" uniqueCount="124">
  <si>
    <t>Приложение 2</t>
  </si>
  <si>
    <t>к приказу Министра финансов</t>
  </si>
  <si>
    <t>Республики Казахстан</t>
  </si>
  <si>
    <t>от 27 февраля 2015 года № 143</t>
  </si>
  <si>
    <t>Бухгалтерский баланс</t>
  </si>
  <si>
    <t>тыс. 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</si>
  <si>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</si>
  <si>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</si>
  <si>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</si>
  <si>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</si>
  <si>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</si>
  <si>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</si>
  <si>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</si>
  <si>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</si>
  <si>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</si>
  <si>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</si>
  <si>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</si>
  <si>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</si>
  <si>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</si>
  <si>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</si>
  <si>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</si>
  <si>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строке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</si>
  <si>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</si>
  <si>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</si>
  <si>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</si>
  <si>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</si>
  <si>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</si>
  <si>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</si>
  <si>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</si>
  <si>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</si>
  <si>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</si>
  <si>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</si>
  <si>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</si>
  <si>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</si>
  <si>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</si>
  <si>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</si>
  <si>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</si>
  <si>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</si>
  <si>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</si>
  <si>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</si>
  <si>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</si>
  <si>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</si>
  <si>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</si>
  <si>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</si>
  <si>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</si>
  <si>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</si>
  <si>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</si>
  <si>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</si>
  <si>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</si>
  <si>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</si>
  <si>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</si>
  <si>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</si>
  <si>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</si>
  <si>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</si>
  <si>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</si>
  <si>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</si>
  <si>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</si>
  <si>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</si>
  <si>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</si>
  <si>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</si>
  <si>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</si>
  <si>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Место печати</t>
  </si>
  <si>
    <t>Наименование организации:  АО "Батыс транзит"</t>
  </si>
  <si>
    <t>Организационно-правовая форма:   Акционерное общество</t>
  </si>
  <si>
    <r>
      <t xml:space="preserve">Форма отчетности:  </t>
    </r>
    <r>
      <rPr>
        <u/>
        <sz val="12"/>
        <color rgb="FF000000"/>
        <rFont val="Times New Roman"/>
        <family val="1"/>
        <charset val="204"/>
      </rPr>
      <t>не консолидированная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</si>
  <si>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 </t>
  </si>
  <si>
    <t>Среднегодовая численность работников 55 чел.</t>
  </si>
  <si>
    <t>Субъект предпринимательства: среднего</t>
  </si>
  <si>
    <t>Юридический адрес (организации): г. Алматы, ул. Шевченко 162 Ж</t>
  </si>
  <si>
    <t>Форма собственности: частная</t>
  </si>
  <si>
    <t xml:space="preserve">Вид деятельности организации: Строительство и эксплуатация  линий электропередач </t>
  </si>
  <si>
    <t xml:space="preserve">Сведения о реорганизации: </t>
  </si>
  <si>
    <t>Приложение 3</t>
  </si>
  <si>
    <t>Отчет о прибылях и убытках</t>
  </si>
  <si>
    <t>Выручка</t>
  </si>
  <si>
    <t>Себестоимость реализованных товаров и услуг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</si>
  <si>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</si>
  <si>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</si>
  <si>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</si>
  <si>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</si>
  <si>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</si>
  <si>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</si>
  <si>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</si>
  <si>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</si>
  <si>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</si>
  <si>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Расходы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</si>
  <si>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</si>
  <si>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</si>
  <si>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</si>
  <si>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</si>
  <si>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</si>
  <si>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</si>
  <si>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</si>
  <si>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</si>
  <si>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Наименование показателей</t>
  </si>
  <si>
    <t>За отчетный период</t>
  </si>
  <si>
    <t>За предыдущий период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</si>
  <si>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</si>
  <si>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</si>
  <si>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</si>
  <si>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</si>
  <si>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</si>
  <si>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</si>
  <si>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</si>
  <si>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</si>
  <si>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</si>
  <si>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</si>
  <si>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</si>
  <si>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</si>
  <si>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</si>
  <si>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</si>
  <si>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</si>
  <si>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Общая совокупная прибыль (строка 300 + строка 400)</t>
  </si>
  <si>
    <t>Валовая прибыль (строка 010 - строка 011)</t>
  </si>
  <si>
    <t>Прибыль (убыток) после налогообложения от продолжающейся деятельности (строка 100 - строка 101)</t>
  </si>
  <si>
    <t>Прибыль за год (строка 200 + строка 201) относимая на:</t>
  </si>
  <si>
    <t>Прибыль (убыток) до налогообложения (+/- строки с 020 по 025)</t>
  </si>
  <si>
    <t>Итого операционная прибыль (убыток) (+/- строки с 012 по 016)</t>
  </si>
  <si>
    <t>Итого долгосрочных активов (сумма строк с 110 по 123)</t>
  </si>
  <si>
    <t>Баланс (строка 100 + строка 101 + строка 200)</t>
  </si>
  <si>
    <t>Главный бухгалтер                            Бабибаева С.С.                           _____________________</t>
  </si>
  <si>
    <t xml:space="preserve">                                                                                                                               (подпись)</t>
  </si>
  <si>
    <t>Председатель Правления                  Ибрагимов К.Б.                          _____________________</t>
  </si>
  <si>
    <t>за период, заканчившийся 31 марта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</si>
</sst>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(\ #,##0_-\)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6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64" fontId="3" fillId="2" borderId="8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vertical="center" wrapText="1"/>
    </xf>
    <xf numFmtId="4" fontId="7" fillId="0" borderId="0" xfId="2" applyNumberFormat="1" applyFont="1" applyBorder="1" applyAlignment="1">
      <alignment horizontal="right" vertical="top" wrapText="1"/>
    </xf>
    <xf numFmtId="9" fontId="0" fillId="0" borderId="0" xfId="3" applyFont="1"/>
    <xf numFmtId="9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_Лист1" xfId="1"/>
    <cellStyle name="Обычный_ОПУ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tabSelected="1" topLeftCell="A19" zoomScaleNormal="100" workbookViewId="0">
      <selection activeCell="A86" sqref="A86:E86"/>
    </sheetView>
  </sheetViews>
  <sheetFormatPr defaultRowHeight="15" x14ac:dyDescent="0.25"/>
  <cols>
    <col min="1" max="1" width="62.85546875" customWidth="1"/>
    <col min="3" max="3" width="22" customWidth="1"/>
    <col min="4" max="4" width="23.28515625" style="25" customWidth="1"/>
    <col min="6" max="6" width="11.7109375" customWidth="1"/>
    <col min="7" max="7" width="10.85546875" customWidth="1"/>
  </cols>
  <sheetData>
    <row r="1" spans="1:4" ht="15.75" x14ac:dyDescent="0.25">
      <c r="A1" s="1"/>
    </row>
    <row r="2" spans="1:4" ht="15.75" x14ac:dyDescent="0.25">
      <c r="D2" s="26" t="s">
        <v>0</v>
      </c>
    </row>
    <row r="3" spans="1:4" ht="15.75" x14ac:dyDescent="0.25">
      <c r="D3" s="26" t="s">
        <v>1</v>
      </c>
    </row>
    <row r="4" spans="1:4" ht="15.75" x14ac:dyDescent="0.25">
      <c r="D4" s="26" t="s">
        <v>2</v>
      </c>
    </row>
    <row r="5" spans="1:4" ht="15.75" x14ac:dyDescent="0.25">
      <c r="D5" s="26" t="s">
        <v>3</v>
      </c>
    </row>
    <row r="6" spans="1:4" ht="15.75" x14ac:dyDescent="0.25">
      <c r="A6" s="1"/>
    </row>
    <row r="7" spans="1:4" ht="15.75" hidden="1" x14ac:dyDescent="0.25">
      <c r="A7" s="2" t="s">
        <v>62</v>
      </c>
    </row>
    <row r="8" spans="1:4" ht="15.75" hidden="1" x14ac:dyDescent="0.25">
      <c r="A8" s="2" t="s">
        <v>71</v>
      </c>
    </row>
    <row r="9" spans="1:4" ht="15.75" hidden="1" x14ac:dyDescent="0.25">
      <c r="A9" s="2" t="s">
        <v>70</v>
      </c>
    </row>
    <row r="10" spans="1:4" ht="15.75" hidden="1" x14ac:dyDescent="0.25">
      <c r="A10" s="2" t="s">
        <v>63</v>
      </c>
    </row>
    <row r="11" spans="1:4" ht="15.75" hidden="1" x14ac:dyDescent="0.25">
      <c r="A11" s="2" t="s">
        <v>64</v>
      </c>
    </row>
    <row r="12" spans="1:4" ht="15.75" hidden="1" x14ac:dyDescent="0.25">
      <c r="A12" s="2" t="s">
        <v>69</v>
      </c>
    </row>
    <row r="13" spans="1:4" ht="15.75" hidden="1" x14ac:dyDescent="0.25">
      <c r="A13" s="2" t="s">
        <v>66</v>
      </c>
    </row>
    <row r="14" spans="1:4" ht="15.75" hidden="1" x14ac:dyDescent="0.25">
      <c r="A14" s="2" t="s">
        <v>67</v>
      </c>
    </row>
    <row r="15" spans="1:4" ht="15.75" hidden="1" x14ac:dyDescent="0.25">
      <c r="A15" s="2" t="s">
        <v>68</v>
      </c>
    </row>
    <row r="16" spans="1:4" ht="15.75" x14ac:dyDescent="0.25">
      <c r="A16" s="2"/>
    </row>
    <row r="17" spans="1:5" ht="15.75" x14ac:dyDescent="0.25">
      <c r="A17" s="43" t="s">
        <v>4</v>
      </c>
      <c r="B17" s="43"/>
      <c r="C17" s="43"/>
      <c r="D17" s="43"/>
    </row>
    <row r="18" spans="1:5" ht="15.75" x14ac:dyDescent="0.25">
      <c r="A18" s="44" t="s">
        <v>123</v>
      </c>
      <c r="B18" s="44"/>
      <c r="C18" s="44"/>
      <c r="D18" s="44"/>
      <c r="E18" s="44"/>
    </row>
    <row r="19" spans="1:5" ht="16.5" thickBot="1" x14ac:dyDescent="0.3">
      <c r="A19" s="1"/>
      <c r="D19" s="27" t="s">
        <v>5</v>
      </c>
    </row>
    <row r="20" spans="1:5" ht="32.25" customHeight="1" thickBot="1" x14ac:dyDescent="0.3">
      <c r="A20" s="11" t="s">
        <v>6</v>
      </c>
      <c r="B20" s="12" t="s">
        <v>7</v>
      </c>
      <c r="C20" s="12" t="s">
        <v>8</v>
      </c>
      <c r="D20" s="28" t="s">
        <v>9</v>
      </c>
    </row>
    <row r="21" spans="1:5" ht="16.5" thickBot="1" x14ac:dyDescent="0.3">
      <c r="A21" s="5" t="s">
        <v>10</v>
      </c>
      <c r="B21" s="6"/>
      <c r="C21" s="7"/>
      <c r="D21" s="29"/>
    </row>
    <row r="22" spans="1:5" ht="16.5" thickBot="1" x14ac:dyDescent="0.3">
      <c r="A22" s="5" t="s">
        <v>11</v>
      </c>
      <c r="B22" s="6">
        <v>10</v>
      </c>
      <c r="C22" s="29">
        <f>1439444-C27-C39</f>
        <v>59051</v>
      </c>
      <c r="D22" s="29">
        <v>224284</v>
      </c>
    </row>
    <row r="23" spans="1:5" ht="16.5" thickBot="1" x14ac:dyDescent="0.3">
      <c r="A23" s="5" t="s">
        <v>12</v>
      </c>
      <c r="B23" s="6">
        <v>11</v>
      </c>
      <c r="C23" s="29"/>
      <c r="D23" s="29"/>
    </row>
    <row r="24" spans="1:5" ht="16.5" thickBot="1" x14ac:dyDescent="0.3">
      <c r="A24" s="5" t="s">
        <v>13</v>
      </c>
      <c r="B24" s="6">
        <v>12</v>
      </c>
      <c r="C24" s="29"/>
      <c r="D24" s="29"/>
    </row>
    <row r="25" spans="1:5" ht="32.25" thickBot="1" x14ac:dyDescent="0.3">
      <c r="A25" s="5" t="s">
        <v>14</v>
      </c>
      <c r="B25" s="6">
        <v>13</v>
      </c>
      <c r="C25" s="29"/>
      <c r="D25" s="29"/>
    </row>
    <row r="26" spans="1:5" ht="16.5" thickBot="1" x14ac:dyDescent="0.3">
      <c r="A26" s="5" t="s">
        <v>15</v>
      </c>
      <c r="B26" s="6">
        <v>14</v>
      </c>
      <c r="C26" s="29"/>
      <c r="D26" s="29"/>
    </row>
    <row r="27" spans="1:5" ht="16.5" thickBot="1" x14ac:dyDescent="0.3">
      <c r="A27" s="5" t="s">
        <v>16</v>
      </c>
      <c r="B27" s="6">
        <v>15</v>
      </c>
      <c r="C27" s="33">
        <f>1380393-C39</f>
        <v>1370393</v>
      </c>
      <c r="D27" s="33">
        <v>688965</v>
      </c>
    </row>
    <row r="28" spans="1:5" ht="21" customHeight="1" thickBot="1" x14ac:dyDescent="0.3">
      <c r="A28" s="5" t="s">
        <v>17</v>
      </c>
      <c r="B28" s="6">
        <v>16</v>
      </c>
      <c r="C28" s="29">
        <f>445763</f>
        <v>445763</v>
      </c>
      <c r="D28" s="29">
        <v>770505</v>
      </c>
    </row>
    <row r="29" spans="1:5" ht="16.5" thickBot="1" x14ac:dyDescent="0.3">
      <c r="A29" s="5" t="s">
        <v>18</v>
      </c>
      <c r="B29" s="6">
        <v>17</v>
      </c>
      <c r="C29" s="29"/>
      <c r="D29" s="29"/>
    </row>
    <row r="30" spans="1:5" ht="16.5" thickBot="1" x14ac:dyDescent="0.3">
      <c r="A30" s="5" t="s">
        <v>19</v>
      </c>
      <c r="B30" s="6">
        <v>18</v>
      </c>
      <c r="C30" s="33">
        <v>2776</v>
      </c>
      <c r="D30" s="33">
        <v>1993</v>
      </c>
    </row>
    <row r="31" spans="1:5" ht="16.5" thickBot="1" x14ac:dyDescent="0.3">
      <c r="A31" s="5" t="s">
        <v>20</v>
      </c>
      <c r="B31" s="6">
        <v>19</v>
      </c>
      <c r="C31" s="39">
        <f>54607-385</f>
        <v>54222</v>
      </c>
      <c r="D31" s="29">
        <v>48878</v>
      </c>
    </row>
    <row r="32" spans="1:5" ht="16.5" thickBot="1" x14ac:dyDescent="0.3">
      <c r="A32" s="5" t="s">
        <v>21</v>
      </c>
      <c r="B32" s="6">
        <v>100</v>
      </c>
      <c r="C32" s="38">
        <f>SUM(C22:C31)</f>
        <v>1932205</v>
      </c>
      <c r="D32" s="35">
        <f>SUM(D22:D31)</f>
        <v>1734625</v>
      </c>
    </row>
    <row r="33" spans="1:4" ht="32.25" thickBot="1" x14ac:dyDescent="0.3">
      <c r="A33" s="5" t="s">
        <v>22</v>
      </c>
      <c r="B33" s="6">
        <v>101</v>
      </c>
      <c r="C33" s="29"/>
      <c r="D33" s="29"/>
    </row>
    <row r="34" spans="1:4" ht="16.5" thickBot="1" x14ac:dyDescent="0.3">
      <c r="A34" s="5" t="s">
        <v>23</v>
      </c>
      <c r="B34" s="6"/>
      <c r="C34" s="29"/>
      <c r="D34" s="29"/>
    </row>
    <row r="35" spans="1:4" ht="16.5" thickBot="1" x14ac:dyDescent="0.3">
      <c r="A35" s="5" t="s">
        <v>12</v>
      </c>
      <c r="B35" s="6">
        <v>110</v>
      </c>
      <c r="C35" s="29"/>
      <c r="D35" s="29"/>
    </row>
    <row r="36" spans="1:4" ht="16.5" thickBot="1" x14ac:dyDescent="0.3">
      <c r="A36" s="5" t="s">
        <v>13</v>
      </c>
      <c r="B36" s="6">
        <v>111</v>
      </c>
      <c r="C36" s="29"/>
      <c r="D36" s="29"/>
    </row>
    <row r="37" spans="1:4" ht="32.25" thickBot="1" x14ac:dyDescent="0.3">
      <c r="A37" s="5" t="s">
        <v>14</v>
      </c>
      <c r="B37" s="6">
        <v>112</v>
      </c>
      <c r="C37" s="29"/>
      <c r="D37" s="29"/>
    </row>
    <row r="38" spans="1:4" ht="16.5" thickBot="1" x14ac:dyDescent="0.3">
      <c r="A38" s="5" t="s">
        <v>15</v>
      </c>
      <c r="B38" s="6">
        <v>113</v>
      </c>
      <c r="C38" s="29"/>
      <c r="D38" s="29"/>
    </row>
    <row r="39" spans="1:4" ht="16.5" thickBot="1" x14ac:dyDescent="0.3">
      <c r="A39" s="5" t="s">
        <v>24</v>
      </c>
      <c r="B39" s="6">
        <v>114</v>
      </c>
      <c r="C39" s="29">
        <v>10000</v>
      </c>
      <c r="D39" s="29">
        <v>10000</v>
      </c>
    </row>
    <row r="40" spans="1:4" ht="16.5" thickBot="1" x14ac:dyDescent="0.3">
      <c r="A40" s="5" t="s">
        <v>25</v>
      </c>
      <c r="B40" s="6">
        <v>115</v>
      </c>
      <c r="C40" s="29"/>
      <c r="D40" s="29"/>
    </row>
    <row r="41" spans="1:4" ht="16.5" thickBot="1" x14ac:dyDescent="0.3">
      <c r="A41" s="5" t="s">
        <v>26</v>
      </c>
      <c r="B41" s="6">
        <v>116</v>
      </c>
      <c r="C41" s="29"/>
      <c r="D41" s="29"/>
    </row>
    <row r="42" spans="1:4" ht="16.5" thickBot="1" x14ac:dyDescent="0.3">
      <c r="A42" s="5" t="s">
        <v>27</v>
      </c>
      <c r="B42" s="6">
        <v>117</v>
      </c>
      <c r="C42" s="29"/>
      <c r="D42" s="29"/>
    </row>
    <row r="43" spans="1:4" ht="16.5" thickBot="1" x14ac:dyDescent="0.3">
      <c r="A43" s="5" t="s">
        <v>28</v>
      </c>
      <c r="B43" s="6">
        <v>118</v>
      </c>
      <c r="C43" s="33">
        <f>3780466+23496-3</f>
        <v>3803959</v>
      </c>
      <c r="D43" s="33">
        <v>3840041</v>
      </c>
    </row>
    <row r="44" spans="1:4" ht="16.5" thickBot="1" x14ac:dyDescent="0.3">
      <c r="A44" s="5" t="s">
        <v>29</v>
      </c>
      <c r="B44" s="6">
        <v>119</v>
      </c>
      <c r="C44" s="33"/>
      <c r="D44" s="33"/>
    </row>
    <row r="45" spans="1:4" ht="16.5" thickBot="1" x14ac:dyDescent="0.3">
      <c r="A45" s="5" t="s">
        <v>30</v>
      </c>
      <c r="B45" s="6">
        <v>120</v>
      </c>
      <c r="C45" s="33"/>
      <c r="D45" s="33"/>
    </row>
    <row r="46" spans="1:4" ht="16.5" thickBot="1" x14ac:dyDescent="0.3">
      <c r="A46" s="5" t="s">
        <v>31</v>
      </c>
      <c r="B46" s="6">
        <v>121</v>
      </c>
      <c r="C46" s="33">
        <v>16416692</v>
      </c>
      <c r="D46" s="33">
        <v>16694941</v>
      </c>
    </row>
    <row r="47" spans="1:4" ht="16.5" thickBot="1" x14ac:dyDescent="0.3">
      <c r="A47" s="5" t="s">
        <v>32</v>
      </c>
      <c r="B47" s="6">
        <v>122</v>
      </c>
      <c r="C47" s="29"/>
      <c r="D47" s="29"/>
    </row>
    <row r="48" spans="1:4" ht="16.5" thickBot="1" x14ac:dyDescent="0.3">
      <c r="A48" s="5" t="s">
        <v>33</v>
      </c>
      <c r="B48" s="6">
        <v>123</v>
      </c>
      <c r="C48" s="29"/>
      <c r="D48" s="29"/>
    </row>
    <row r="49" spans="1:8" ht="16.5" thickBot="1" x14ac:dyDescent="0.3">
      <c r="A49" s="14" t="s">
        <v>118</v>
      </c>
      <c r="B49" s="13">
        <v>200</v>
      </c>
      <c r="C49" s="35">
        <f>SUM(C35:C48)</f>
        <v>20230651</v>
      </c>
      <c r="D49" s="35">
        <f>SUM(D35:D48)</f>
        <v>20544982</v>
      </c>
      <c r="H49" s="10"/>
    </row>
    <row r="50" spans="1:8" ht="16.5" thickBot="1" x14ac:dyDescent="0.3">
      <c r="A50" s="8" t="s">
        <v>119</v>
      </c>
      <c r="B50" s="13"/>
      <c r="C50" s="36">
        <f>C32+C49</f>
        <v>22162856</v>
      </c>
      <c r="D50" s="36">
        <f>D32+D49</f>
        <v>22279607</v>
      </c>
      <c r="F50" s="25"/>
      <c r="G50" s="25"/>
    </row>
    <row r="51" spans="1:8" ht="32.25" customHeight="1" thickBot="1" x14ac:dyDescent="0.3">
      <c r="A51" s="34" t="s">
        <v>34</v>
      </c>
      <c r="B51" s="12" t="s">
        <v>7</v>
      </c>
      <c r="C51" s="28" t="s">
        <v>8</v>
      </c>
      <c r="D51" s="28" t="s">
        <v>9</v>
      </c>
    </row>
    <row r="52" spans="1:8" ht="16.5" thickBot="1" x14ac:dyDescent="0.3">
      <c r="A52" s="5" t="s">
        <v>35</v>
      </c>
      <c r="B52" s="6"/>
      <c r="C52" s="29"/>
      <c r="D52" s="29"/>
    </row>
    <row r="53" spans="1:8" ht="16.5" thickBot="1" x14ac:dyDescent="0.3">
      <c r="A53" s="5" t="s">
        <v>36</v>
      </c>
      <c r="B53" s="6">
        <v>210</v>
      </c>
      <c r="C53" s="29">
        <v>530042</v>
      </c>
      <c r="D53" s="29">
        <v>858842</v>
      </c>
    </row>
    <row r="54" spans="1:8" ht="16.5" thickBot="1" x14ac:dyDescent="0.3">
      <c r="A54" s="5" t="s">
        <v>13</v>
      </c>
      <c r="B54" s="6">
        <v>211</v>
      </c>
      <c r="C54" s="29"/>
      <c r="D54" s="29"/>
    </row>
    <row r="55" spans="1:8" ht="16.5" thickBot="1" x14ac:dyDescent="0.3">
      <c r="A55" s="5" t="s">
        <v>37</v>
      </c>
      <c r="B55" s="6">
        <v>212</v>
      </c>
      <c r="C55" s="29"/>
      <c r="D55" s="29"/>
    </row>
    <row r="56" spans="1:8" ht="22.5" customHeight="1" thickBot="1" x14ac:dyDescent="0.3">
      <c r="A56" s="5" t="s">
        <v>38</v>
      </c>
      <c r="B56" s="6">
        <v>213</v>
      </c>
      <c r="C56" s="29">
        <f>1584844</f>
        <v>1584844</v>
      </c>
      <c r="D56" s="29">
        <v>1255606</v>
      </c>
    </row>
    <row r="57" spans="1:8" ht="16.5" thickBot="1" x14ac:dyDescent="0.3">
      <c r="A57" s="5" t="s">
        <v>39</v>
      </c>
      <c r="B57" s="6">
        <v>214</v>
      </c>
      <c r="C57" s="29">
        <v>13124</v>
      </c>
      <c r="D57" s="29">
        <v>12113</v>
      </c>
    </row>
    <row r="58" spans="1:8" ht="16.5" thickBot="1" x14ac:dyDescent="0.3">
      <c r="A58" s="5" t="s">
        <v>40</v>
      </c>
      <c r="B58" s="6">
        <v>215</v>
      </c>
      <c r="C58" s="29"/>
      <c r="D58" s="29"/>
    </row>
    <row r="59" spans="1:8" ht="16.5" thickBot="1" x14ac:dyDescent="0.3">
      <c r="A59" s="5" t="s">
        <v>41</v>
      </c>
      <c r="B59" s="6">
        <v>216</v>
      </c>
      <c r="C59" s="29"/>
      <c r="D59" s="29"/>
    </row>
    <row r="60" spans="1:8" ht="16.5" thickBot="1" x14ac:dyDescent="0.3">
      <c r="A60" s="5" t="s">
        <v>42</v>
      </c>
      <c r="B60" s="6">
        <v>217</v>
      </c>
      <c r="C60" s="29">
        <f>85609</f>
        <v>85609</v>
      </c>
      <c r="D60" s="29">
        <v>145830</v>
      </c>
    </row>
    <row r="61" spans="1:8" ht="25.5" customHeight="1" thickBot="1" x14ac:dyDescent="0.3">
      <c r="A61" s="5" t="s">
        <v>43</v>
      </c>
      <c r="B61" s="6">
        <v>300</v>
      </c>
      <c r="C61" s="30">
        <f>SUM(C53:C60)</f>
        <v>2213619</v>
      </c>
      <c r="D61" s="30">
        <f>SUM(D53:D60)</f>
        <v>2272391</v>
      </c>
    </row>
    <row r="62" spans="1:8" ht="32.25" thickBot="1" x14ac:dyDescent="0.3">
      <c r="A62" s="5" t="s">
        <v>44</v>
      </c>
      <c r="B62" s="6">
        <v>301</v>
      </c>
      <c r="C62" s="29"/>
      <c r="D62" s="29"/>
    </row>
    <row r="63" spans="1:8" ht="16.5" thickBot="1" x14ac:dyDescent="0.3">
      <c r="A63" s="5" t="s">
        <v>45</v>
      </c>
      <c r="B63" s="6"/>
      <c r="C63" s="29"/>
      <c r="D63" s="29"/>
    </row>
    <row r="64" spans="1:8" ht="16.5" thickBot="1" x14ac:dyDescent="0.3">
      <c r="A64" s="5" t="s">
        <v>36</v>
      </c>
      <c r="B64" s="6">
        <v>310</v>
      </c>
      <c r="C64" s="29"/>
      <c r="D64" s="29"/>
    </row>
    <row r="65" spans="1:7" ht="16.5" thickBot="1" x14ac:dyDescent="0.3">
      <c r="A65" s="5" t="s">
        <v>13</v>
      </c>
      <c r="B65" s="6">
        <v>311</v>
      </c>
      <c r="C65" s="29"/>
      <c r="D65" s="29"/>
    </row>
    <row r="66" spans="1:7" ht="16.5" thickBot="1" x14ac:dyDescent="0.3">
      <c r="A66" s="5" t="s">
        <v>46</v>
      </c>
      <c r="B66" s="6">
        <v>312</v>
      </c>
      <c r="C66" s="29">
        <f>18329488</f>
        <v>18329488</v>
      </c>
      <c r="D66" s="29">
        <v>18287779</v>
      </c>
    </row>
    <row r="67" spans="1:7" ht="23.25" customHeight="1" thickBot="1" x14ac:dyDescent="0.3">
      <c r="A67" s="5" t="s">
        <v>47</v>
      </c>
      <c r="B67" s="6">
        <v>313</v>
      </c>
      <c r="C67" s="29"/>
      <c r="D67" s="29"/>
    </row>
    <row r="68" spans="1:7" ht="16.5" thickBot="1" x14ac:dyDescent="0.3">
      <c r="A68" s="5" t="s">
        <v>48</v>
      </c>
      <c r="B68" s="6">
        <v>314</v>
      </c>
      <c r="C68" s="29"/>
      <c r="D68" s="29"/>
    </row>
    <row r="69" spans="1:7" ht="16.5" thickBot="1" x14ac:dyDescent="0.3">
      <c r="A69" s="5" t="s">
        <v>49</v>
      </c>
      <c r="B69" s="6">
        <v>315</v>
      </c>
      <c r="C69" s="29">
        <v>421764</v>
      </c>
      <c r="D69" s="29">
        <v>421764</v>
      </c>
    </row>
    <row r="70" spans="1:7" ht="16.5" thickBot="1" x14ac:dyDescent="0.3">
      <c r="A70" s="5" t="s">
        <v>50</v>
      </c>
      <c r="B70" s="6">
        <v>316</v>
      </c>
      <c r="C70" s="29"/>
      <c r="D70" s="29"/>
    </row>
    <row r="71" spans="1:7" ht="16.5" thickBot="1" x14ac:dyDescent="0.3">
      <c r="A71" s="5" t="s">
        <v>51</v>
      </c>
      <c r="B71" s="6">
        <v>400</v>
      </c>
      <c r="C71" s="30">
        <f>SUM(C64:C70)</f>
        <v>18751252</v>
      </c>
      <c r="D71" s="30">
        <f>SUM(D64:D70)</f>
        <v>18709543</v>
      </c>
      <c r="F71" s="25"/>
      <c r="G71" s="25"/>
    </row>
    <row r="72" spans="1:7" ht="16.5" thickBot="1" x14ac:dyDescent="0.3">
      <c r="A72" s="5" t="s">
        <v>52</v>
      </c>
      <c r="B72" s="6"/>
      <c r="C72" s="29"/>
      <c r="D72" s="29"/>
    </row>
    <row r="73" spans="1:7" ht="16.5" thickBot="1" x14ac:dyDescent="0.3">
      <c r="A73" s="5" t="s">
        <v>53</v>
      </c>
      <c r="B73" s="6">
        <v>410</v>
      </c>
      <c r="C73" s="29">
        <v>300000</v>
      </c>
      <c r="D73" s="29">
        <v>300000</v>
      </c>
    </row>
    <row r="74" spans="1:7" ht="16.5" thickBot="1" x14ac:dyDescent="0.3">
      <c r="A74" s="5" t="s">
        <v>54</v>
      </c>
      <c r="B74" s="6">
        <v>411</v>
      </c>
      <c r="C74" s="31"/>
      <c r="D74" s="31"/>
    </row>
    <row r="75" spans="1:7" ht="16.5" thickBot="1" x14ac:dyDescent="0.3">
      <c r="A75" s="5" t="s">
        <v>55</v>
      </c>
      <c r="B75" s="6">
        <v>412</v>
      </c>
      <c r="C75" s="31"/>
      <c r="D75" s="31"/>
    </row>
    <row r="76" spans="1:7" ht="16.5" thickBot="1" x14ac:dyDescent="0.3">
      <c r="A76" s="5" t="s">
        <v>56</v>
      </c>
      <c r="B76" s="6">
        <v>413</v>
      </c>
      <c r="C76" s="31">
        <f>182606+611796</f>
        <v>794402</v>
      </c>
      <c r="D76" s="31">
        <v>794402</v>
      </c>
    </row>
    <row r="77" spans="1:7" ht="16.5" thickBot="1" x14ac:dyDescent="0.3">
      <c r="A77" s="5" t="s">
        <v>57</v>
      </c>
      <c r="B77" s="6">
        <v>414</v>
      </c>
      <c r="C77" s="31">
        <f>D77+ОПУ!C45</f>
        <v>103583</v>
      </c>
      <c r="D77" s="31">
        <v>203271</v>
      </c>
    </row>
    <row r="78" spans="1:7" ht="32.25" thickBot="1" x14ac:dyDescent="0.3">
      <c r="A78" s="5" t="s">
        <v>58</v>
      </c>
      <c r="B78" s="6">
        <v>420</v>
      </c>
      <c r="C78" s="37">
        <f>SUM(C73:C77)</f>
        <v>1197985</v>
      </c>
      <c r="D78" s="37">
        <f>SUM(D73:D77)</f>
        <v>1297673</v>
      </c>
    </row>
    <row r="79" spans="1:7" ht="16.5" thickBot="1" x14ac:dyDescent="0.3">
      <c r="A79" s="5" t="s">
        <v>59</v>
      </c>
      <c r="B79" s="6">
        <v>421</v>
      </c>
      <c r="C79" s="31"/>
      <c r="D79" s="31"/>
    </row>
    <row r="80" spans="1:7" ht="16.5" thickBot="1" x14ac:dyDescent="0.3">
      <c r="A80" s="5" t="s">
        <v>60</v>
      </c>
      <c r="B80" s="6">
        <v>500</v>
      </c>
      <c r="C80" s="37">
        <f>C78+C79</f>
        <v>1197985</v>
      </c>
      <c r="D80" s="37">
        <f>D78+D79</f>
        <v>1297673</v>
      </c>
    </row>
    <row r="81" spans="1:7" ht="16.5" thickBot="1" x14ac:dyDescent="0.3">
      <c r="A81" s="14" t="s">
        <v>119</v>
      </c>
      <c r="B81" s="3"/>
      <c r="C81" s="37">
        <f>C61+C71+C80</f>
        <v>22162856</v>
      </c>
      <c r="D81" s="37">
        <f>D61+D71+D80</f>
        <v>22279607</v>
      </c>
      <c r="F81" s="25"/>
      <c r="G81" s="25"/>
    </row>
    <row r="82" spans="1:7" ht="15.75" x14ac:dyDescent="0.25">
      <c r="A82" s="9"/>
      <c r="B82" s="9"/>
      <c r="C82" s="32"/>
      <c r="D82" s="32"/>
      <c r="F82" s="25"/>
      <c r="G82" s="25"/>
    </row>
    <row r="83" spans="1:7" ht="15.75" x14ac:dyDescent="0.25">
      <c r="A83" s="45" t="s">
        <v>122</v>
      </c>
      <c r="B83" s="45"/>
      <c r="C83" s="45"/>
      <c r="D83" s="45"/>
      <c r="E83" s="45"/>
    </row>
    <row r="84" spans="1:7" ht="15.75" x14ac:dyDescent="0.25">
      <c r="A84" s="45" t="s">
        <v>121</v>
      </c>
      <c r="B84" s="45"/>
      <c r="C84" s="45"/>
      <c r="D84" s="45"/>
      <c r="E84" s="45"/>
    </row>
    <row r="85" spans="1:7" ht="15.75" x14ac:dyDescent="0.25">
      <c r="A85" s="2"/>
      <c r="D85"/>
    </row>
    <row r="86" spans="1:7" ht="15.75" x14ac:dyDescent="0.25">
      <c r="A86" s="45" t="s">
        <v>120</v>
      </c>
      <c r="B86" s="45"/>
      <c r="C86" s="45"/>
      <c r="D86" s="45"/>
      <c r="E86" s="45"/>
    </row>
    <row r="87" spans="1:7" ht="15.75" x14ac:dyDescent="0.25">
      <c r="A87" s="45" t="s">
        <v>121</v>
      </c>
      <c r="B87" s="45"/>
      <c r="C87" s="45"/>
      <c r="D87" s="45"/>
      <c r="E87" s="45"/>
    </row>
    <row r="88" spans="1:7" ht="15.75" x14ac:dyDescent="0.25">
      <c r="A88" s="2"/>
    </row>
    <row r="89" spans="1:7" ht="15.75" x14ac:dyDescent="0.25">
      <c r="A89" s="2" t="s">
        <v>61</v>
      </c>
    </row>
    <row r="90" spans="1:7" ht="15.75" x14ac:dyDescent="0.25">
      <c r="A90" s="2"/>
    </row>
  </sheetData>
  <mergeCells count="6">
    <mergeCell ref="A87:E87"/>
    <mergeCell ref="A17:D17"/>
    <mergeCell ref="A18:E18"/>
    <mergeCell ref="A83:E83"/>
    <mergeCell ref="A84:E84"/>
    <mergeCell ref="A86:E86"/>
  </mergeCells>
  <hyperlinks>
    <hyperlink ref="D3" location="sub0" display="sub0"/>
  </hyperlink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7" zoomScaleNormal="100" workbookViewId="0">
      <selection activeCell="E12" sqref="E12:H23"/>
    </sheetView>
  </sheetViews>
  <sheetFormatPr defaultRowHeight="15" x14ac:dyDescent="0.25"/>
  <cols>
    <col min="1" max="1" width="65.42578125" customWidth="1"/>
    <col min="3" max="3" width="19.5703125" customWidth="1"/>
    <col min="4" max="4" width="20.140625" customWidth="1"/>
    <col min="5" max="5" width="16.85546875" customWidth="1"/>
    <col min="6" max="6" width="20.7109375" customWidth="1"/>
  </cols>
  <sheetData>
    <row r="1" spans="1:7" ht="15.75" x14ac:dyDescent="0.25">
      <c r="D1" s="1" t="s">
        <v>72</v>
      </c>
    </row>
    <row r="2" spans="1:7" ht="15.75" x14ac:dyDescent="0.25">
      <c r="D2" s="1" t="s">
        <v>1</v>
      </c>
    </row>
    <row r="3" spans="1:7" ht="15.75" x14ac:dyDescent="0.25">
      <c r="D3" s="1" t="s">
        <v>2</v>
      </c>
    </row>
    <row r="4" spans="1:7" ht="15.75" x14ac:dyDescent="0.25">
      <c r="D4" s="1" t="s">
        <v>3</v>
      </c>
    </row>
    <row r="5" spans="1:7" ht="15.75" x14ac:dyDescent="0.25">
      <c r="E5" s="1"/>
    </row>
    <row r="6" spans="1:7" ht="15.75" x14ac:dyDescent="0.25">
      <c r="A6" s="2" t="s">
        <v>62</v>
      </c>
      <c r="E6" s="1"/>
    </row>
    <row r="7" spans="1:7" ht="15.75" x14ac:dyDescent="0.25">
      <c r="A7" s="2"/>
      <c r="E7" s="1"/>
    </row>
    <row r="8" spans="1:7" ht="15.75" x14ac:dyDescent="0.25">
      <c r="A8" s="43" t="s">
        <v>73</v>
      </c>
      <c r="B8" s="43"/>
      <c r="C8" s="43"/>
      <c r="D8" s="43"/>
      <c r="E8" s="43"/>
    </row>
    <row r="9" spans="1:7" ht="15.75" x14ac:dyDescent="0.25">
      <c r="A9" s="44" t="s">
        <v>123</v>
      </c>
      <c r="B9" s="44"/>
      <c r="C9" s="44"/>
      <c r="D9" s="44"/>
      <c r="E9" s="44"/>
    </row>
    <row r="10" spans="1:7" ht="15.75" thickBot="1" x14ac:dyDescent="0.3">
      <c r="D10" s="10" t="s">
        <v>5</v>
      </c>
    </row>
    <row r="11" spans="1:7" ht="32.25" thickBot="1" x14ac:dyDescent="0.3">
      <c r="A11" s="3" t="s">
        <v>94</v>
      </c>
      <c r="B11" s="4" t="s">
        <v>7</v>
      </c>
      <c r="C11" s="4" t="s">
        <v>95</v>
      </c>
      <c r="D11" s="4" t="s">
        <v>96</v>
      </c>
    </row>
    <row r="12" spans="1:7" ht="16.5" thickBot="1" x14ac:dyDescent="0.3">
      <c r="A12" s="5" t="s">
        <v>74</v>
      </c>
      <c r="B12" s="6">
        <v>10</v>
      </c>
      <c r="C12" s="17">
        <f>1089425</f>
        <v>1089425</v>
      </c>
      <c r="D12" s="17">
        <v>1595877</v>
      </c>
      <c r="F12" s="41"/>
      <c r="G12" s="42"/>
    </row>
    <row r="13" spans="1:7" ht="16.5" thickBot="1" x14ac:dyDescent="0.3">
      <c r="A13" s="5" t="s">
        <v>75</v>
      </c>
      <c r="B13" s="6">
        <v>11</v>
      </c>
      <c r="C13" s="19">
        <f>-749495</f>
        <v>-749495</v>
      </c>
      <c r="D13" s="19">
        <v>-855917</v>
      </c>
      <c r="F13" s="41"/>
      <c r="G13" s="42"/>
    </row>
    <row r="14" spans="1:7" ht="16.5" thickBot="1" x14ac:dyDescent="0.3">
      <c r="A14" s="14" t="s">
        <v>113</v>
      </c>
      <c r="B14" s="3">
        <v>12</v>
      </c>
      <c r="C14" s="18">
        <f>C12+C13</f>
        <v>339930</v>
      </c>
      <c r="D14" s="18">
        <f>D12+D13</f>
        <v>739960</v>
      </c>
      <c r="F14" s="41"/>
      <c r="G14" s="42"/>
    </row>
    <row r="15" spans="1:7" ht="16.5" thickBot="1" x14ac:dyDescent="0.3">
      <c r="A15" s="5" t="s">
        <v>76</v>
      </c>
      <c r="B15" s="6">
        <v>13</v>
      </c>
      <c r="C15" s="17"/>
      <c r="D15" s="17"/>
      <c r="F15" s="41"/>
      <c r="G15" s="42"/>
    </row>
    <row r="16" spans="1:7" ht="16.5" thickBot="1" x14ac:dyDescent="0.3">
      <c r="A16" s="5" t="s">
        <v>77</v>
      </c>
      <c r="B16" s="6">
        <v>14</v>
      </c>
      <c r="C16" s="20">
        <v>-70646</v>
      </c>
      <c r="D16" s="20">
        <v>-54247</v>
      </c>
      <c r="E16" s="40"/>
      <c r="F16" s="41"/>
      <c r="G16" s="42"/>
    </row>
    <row r="17" spans="1:7" ht="16.5" thickBot="1" x14ac:dyDescent="0.3">
      <c r="A17" s="5" t="s">
        <v>78</v>
      </c>
      <c r="B17" s="6">
        <v>15</v>
      </c>
      <c r="C17" s="20">
        <v>-15</v>
      </c>
      <c r="D17" s="20"/>
      <c r="E17" s="40"/>
      <c r="F17" s="41"/>
      <c r="G17" s="42"/>
    </row>
    <row r="18" spans="1:7" ht="16.5" thickBot="1" x14ac:dyDescent="0.3">
      <c r="A18" s="5" t="s">
        <v>79</v>
      </c>
      <c r="B18" s="6">
        <v>16</v>
      </c>
      <c r="C18" s="20"/>
      <c r="D18" s="20">
        <v>8738</v>
      </c>
      <c r="E18" s="40"/>
      <c r="F18" s="41"/>
      <c r="G18" s="42"/>
    </row>
    <row r="19" spans="1:7" ht="16.5" thickBot="1" x14ac:dyDescent="0.3">
      <c r="A19" s="14" t="s">
        <v>117</v>
      </c>
      <c r="B19" s="3">
        <v>20</v>
      </c>
      <c r="C19" s="20">
        <f>SUM(C14:C18)</f>
        <v>269269</v>
      </c>
      <c r="D19" s="20">
        <f>SUM(D14:D18)</f>
        <v>694451</v>
      </c>
      <c r="E19" s="40"/>
      <c r="F19" s="41"/>
      <c r="G19" s="42"/>
    </row>
    <row r="20" spans="1:7" ht="16.5" thickBot="1" x14ac:dyDescent="0.3">
      <c r="A20" s="5" t="s">
        <v>80</v>
      </c>
      <c r="B20" s="6">
        <v>21</v>
      </c>
      <c r="C20" s="21">
        <v>47200</v>
      </c>
      <c r="D20" s="20">
        <v>26971</v>
      </c>
      <c r="E20" s="40"/>
      <c r="F20" s="41"/>
      <c r="G20" s="42"/>
    </row>
    <row r="21" spans="1:7" ht="16.5" thickBot="1" x14ac:dyDescent="0.3">
      <c r="A21" s="5" t="s">
        <v>81</v>
      </c>
      <c r="B21" s="6">
        <v>22</v>
      </c>
      <c r="C21" s="20">
        <v>-416157</v>
      </c>
      <c r="D21" s="20">
        <v>-342483</v>
      </c>
      <c r="E21" s="40"/>
      <c r="F21" s="41"/>
      <c r="G21" s="42"/>
    </row>
    <row r="22" spans="1:7" ht="48" thickBot="1" x14ac:dyDescent="0.3">
      <c r="A22" s="5" t="s">
        <v>82</v>
      </c>
      <c r="B22" s="6">
        <v>23</v>
      </c>
      <c r="C22" s="20"/>
      <c r="D22" s="20"/>
    </row>
    <row r="23" spans="1:7" ht="16.5" thickBot="1" x14ac:dyDescent="0.3">
      <c r="A23" s="5" t="s">
        <v>83</v>
      </c>
      <c r="B23" s="6">
        <v>24</v>
      </c>
      <c r="C23" s="20"/>
      <c r="D23" s="20"/>
    </row>
    <row r="24" spans="1:7" ht="16.5" thickBot="1" x14ac:dyDescent="0.3">
      <c r="A24" s="5" t="s">
        <v>84</v>
      </c>
      <c r="B24" s="6">
        <v>25</v>
      </c>
      <c r="C24" s="20"/>
      <c r="D24" s="20"/>
    </row>
    <row r="25" spans="1:7" ht="32.25" thickBot="1" x14ac:dyDescent="0.3">
      <c r="A25" s="14" t="s">
        <v>116</v>
      </c>
      <c r="B25" s="3">
        <v>100</v>
      </c>
      <c r="C25" s="20">
        <f>SUM(C19:C24)</f>
        <v>-99688</v>
      </c>
      <c r="D25" s="20">
        <f>SUM(D19:D24)</f>
        <v>378939</v>
      </c>
    </row>
    <row r="26" spans="1:7" ht="16.5" thickBot="1" x14ac:dyDescent="0.3">
      <c r="A26" s="5" t="s">
        <v>85</v>
      </c>
      <c r="B26" s="6">
        <v>101</v>
      </c>
      <c r="C26" s="20"/>
      <c r="D26" s="20"/>
    </row>
    <row r="27" spans="1:7" ht="32.25" thickBot="1" x14ac:dyDescent="0.3">
      <c r="A27" s="14" t="s">
        <v>114</v>
      </c>
      <c r="B27" s="3">
        <v>200</v>
      </c>
      <c r="C27" s="20">
        <f>SUM(C25:C26)</f>
        <v>-99688</v>
      </c>
      <c r="D27" s="20">
        <f>SUM(D25:D26)</f>
        <v>378939</v>
      </c>
    </row>
    <row r="28" spans="1:7" ht="32.25" thickBot="1" x14ac:dyDescent="0.3">
      <c r="A28" s="5" t="s">
        <v>86</v>
      </c>
      <c r="B28" s="6">
        <v>201</v>
      </c>
      <c r="C28" s="15"/>
      <c r="D28" s="15"/>
    </row>
    <row r="29" spans="1:7" ht="16.5" thickBot="1" x14ac:dyDescent="0.3">
      <c r="A29" s="14" t="s">
        <v>115</v>
      </c>
      <c r="B29" s="3">
        <v>300</v>
      </c>
      <c r="C29" s="22">
        <f>SUM(C27:C28)</f>
        <v>-99688</v>
      </c>
      <c r="D29" s="22">
        <f>SUM(D27:D28)</f>
        <v>378939</v>
      </c>
    </row>
    <row r="30" spans="1:7" ht="16.5" thickBot="1" x14ac:dyDescent="0.3">
      <c r="A30" s="5" t="s">
        <v>87</v>
      </c>
      <c r="B30" s="6"/>
      <c r="C30" s="15"/>
      <c r="D30" s="15"/>
    </row>
    <row r="31" spans="1:7" ht="16.5" thickBot="1" x14ac:dyDescent="0.3">
      <c r="A31" s="5" t="s">
        <v>88</v>
      </c>
      <c r="B31" s="6"/>
      <c r="C31" s="15"/>
      <c r="D31" s="15"/>
    </row>
    <row r="32" spans="1:7" ht="16.5" thickBot="1" x14ac:dyDescent="0.3">
      <c r="A32" s="5" t="s">
        <v>89</v>
      </c>
      <c r="B32" s="6">
        <v>400</v>
      </c>
      <c r="C32" s="15"/>
      <c r="D32" s="15"/>
    </row>
    <row r="33" spans="1:4" ht="16.5" thickBot="1" x14ac:dyDescent="0.3">
      <c r="A33" s="5" t="s">
        <v>90</v>
      </c>
      <c r="B33" s="6"/>
      <c r="C33" s="15"/>
      <c r="D33" s="15"/>
    </row>
    <row r="34" spans="1:4" ht="16.5" thickBot="1" x14ac:dyDescent="0.3">
      <c r="A34" s="5" t="s">
        <v>91</v>
      </c>
      <c r="B34" s="6">
        <v>410</v>
      </c>
      <c r="C34" s="15"/>
      <c r="D34" s="15"/>
    </row>
    <row r="35" spans="1:4" ht="32.25" thickBot="1" x14ac:dyDescent="0.3">
      <c r="A35" s="5" t="s">
        <v>92</v>
      </c>
      <c r="B35" s="6">
        <v>411</v>
      </c>
      <c r="C35" s="15"/>
      <c r="D35" s="15"/>
    </row>
    <row r="36" spans="1:4" ht="48" thickBot="1" x14ac:dyDescent="0.3">
      <c r="A36" s="5" t="s">
        <v>93</v>
      </c>
      <c r="B36" s="6">
        <v>412</v>
      </c>
      <c r="C36" s="15"/>
      <c r="D36" s="15"/>
    </row>
    <row r="37" spans="1:4" ht="16.5" thickBot="1" x14ac:dyDescent="0.3">
      <c r="A37" s="5" t="s">
        <v>97</v>
      </c>
      <c r="B37" s="6">
        <v>413</v>
      </c>
      <c r="C37" s="15"/>
      <c r="D37" s="15"/>
    </row>
    <row r="38" spans="1:4" ht="32.25" thickBot="1" x14ac:dyDescent="0.3">
      <c r="A38" s="5" t="s">
        <v>98</v>
      </c>
      <c r="B38" s="6">
        <v>414</v>
      </c>
      <c r="C38" s="15"/>
      <c r="D38" s="15"/>
    </row>
    <row r="39" spans="1:4" ht="16.5" thickBot="1" x14ac:dyDescent="0.3">
      <c r="A39" s="5" t="s">
        <v>99</v>
      </c>
      <c r="B39" s="6">
        <v>415</v>
      </c>
      <c r="C39" s="15"/>
      <c r="D39" s="15"/>
    </row>
    <row r="40" spans="1:4" ht="16.5" thickBot="1" x14ac:dyDescent="0.3">
      <c r="A40" s="5" t="s">
        <v>100</v>
      </c>
      <c r="B40" s="6">
        <v>416</v>
      </c>
      <c r="C40" s="15"/>
      <c r="D40" s="15"/>
    </row>
    <row r="41" spans="1:4" ht="16.5" thickBot="1" x14ac:dyDescent="0.3">
      <c r="A41" s="5" t="s">
        <v>101</v>
      </c>
      <c r="B41" s="6">
        <v>417</v>
      </c>
      <c r="C41" s="15"/>
      <c r="D41" s="15"/>
    </row>
    <row r="42" spans="1:4" ht="16.5" thickBot="1" x14ac:dyDescent="0.3">
      <c r="A42" s="5" t="s">
        <v>102</v>
      </c>
      <c r="B42" s="6">
        <v>418</v>
      </c>
      <c r="C42" s="15"/>
      <c r="D42" s="15"/>
    </row>
    <row r="43" spans="1:4" ht="32.25" thickBot="1" x14ac:dyDescent="0.3">
      <c r="A43" s="5" t="s">
        <v>103</v>
      </c>
      <c r="B43" s="6">
        <v>419</v>
      </c>
      <c r="C43" s="15"/>
      <c r="D43" s="15"/>
    </row>
    <row r="44" spans="1:4" ht="16.5" thickBot="1" x14ac:dyDescent="0.3">
      <c r="A44" s="5" t="s">
        <v>104</v>
      </c>
      <c r="B44" s="6">
        <v>420</v>
      </c>
      <c r="C44" s="15"/>
      <c r="D44" s="15"/>
    </row>
    <row r="45" spans="1:4" ht="16.5" thickBot="1" x14ac:dyDescent="0.3">
      <c r="A45" s="8" t="s">
        <v>112</v>
      </c>
      <c r="B45" s="13">
        <v>500</v>
      </c>
      <c r="C45" s="23">
        <f>C29+C32</f>
        <v>-99688</v>
      </c>
      <c r="D45" s="23">
        <f>D29+D32</f>
        <v>378939</v>
      </c>
    </row>
    <row r="46" spans="1:4" ht="16.5" thickBot="1" x14ac:dyDescent="0.3">
      <c r="A46" s="14" t="s">
        <v>105</v>
      </c>
      <c r="B46" s="4"/>
      <c r="C46" s="16"/>
      <c r="D46" s="16"/>
    </row>
    <row r="47" spans="1:4" ht="16.5" thickBot="1" x14ac:dyDescent="0.3">
      <c r="A47" s="5" t="s">
        <v>87</v>
      </c>
      <c r="B47" s="6"/>
      <c r="C47" s="15"/>
      <c r="D47" s="15"/>
    </row>
    <row r="48" spans="1:4" ht="16.5" thickBot="1" x14ac:dyDescent="0.3">
      <c r="A48" s="5" t="s">
        <v>106</v>
      </c>
      <c r="B48" s="6"/>
      <c r="C48" s="15"/>
      <c r="D48" s="15"/>
    </row>
    <row r="49" spans="1:5" ht="16.5" thickBot="1" x14ac:dyDescent="0.3">
      <c r="A49" s="5" t="s">
        <v>107</v>
      </c>
      <c r="B49" s="6">
        <v>600</v>
      </c>
      <c r="C49" s="15"/>
      <c r="D49" s="15"/>
    </row>
    <row r="50" spans="1:5" ht="16.5" thickBot="1" x14ac:dyDescent="0.3">
      <c r="A50" s="5" t="s">
        <v>90</v>
      </c>
      <c r="B50" s="6"/>
      <c r="C50" s="15"/>
      <c r="D50" s="15"/>
    </row>
    <row r="51" spans="1:5" ht="16.5" thickBot="1" x14ac:dyDescent="0.3">
      <c r="A51" s="5" t="s">
        <v>108</v>
      </c>
      <c r="B51" s="6"/>
      <c r="C51" s="15"/>
      <c r="D51" s="15"/>
    </row>
    <row r="52" spans="1:5" ht="16.5" thickBot="1" x14ac:dyDescent="0.3">
      <c r="A52" s="5" t="s">
        <v>109</v>
      </c>
      <c r="B52" s="6"/>
      <c r="C52" s="24">
        <f>C45/30</f>
        <v>-3322.9333333333334</v>
      </c>
      <c r="D52" s="24">
        <f>D45/30</f>
        <v>12631.3</v>
      </c>
    </row>
    <row r="53" spans="1:5" ht="16.5" thickBot="1" x14ac:dyDescent="0.3">
      <c r="A53" s="5" t="s">
        <v>110</v>
      </c>
      <c r="B53" s="6"/>
      <c r="C53" s="15"/>
      <c r="D53" s="15"/>
    </row>
    <row r="54" spans="1:5" ht="16.5" thickBot="1" x14ac:dyDescent="0.3">
      <c r="A54" s="5" t="s">
        <v>111</v>
      </c>
      <c r="B54" s="6"/>
      <c r="C54" s="15"/>
      <c r="D54" s="15"/>
    </row>
    <row r="55" spans="1:5" ht="16.5" thickBot="1" x14ac:dyDescent="0.3">
      <c r="A55" s="5" t="s">
        <v>109</v>
      </c>
      <c r="B55" s="6"/>
      <c r="C55" s="24" t="s">
        <v>65</v>
      </c>
      <c r="D55" s="24" t="s">
        <v>65</v>
      </c>
    </row>
    <row r="56" spans="1:5" ht="16.5" thickBot="1" x14ac:dyDescent="0.3">
      <c r="A56" s="5" t="s">
        <v>110</v>
      </c>
      <c r="B56" s="6"/>
      <c r="C56" s="15"/>
      <c r="D56" s="15"/>
    </row>
    <row r="58" spans="1:5" ht="15.75" x14ac:dyDescent="0.25">
      <c r="A58" s="45" t="s">
        <v>122</v>
      </c>
      <c r="B58" s="45"/>
      <c r="C58" s="45"/>
      <c r="D58" s="45"/>
      <c r="E58" s="45"/>
    </row>
    <row r="59" spans="1:5" ht="15.75" x14ac:dyDescent="0.25">
      <c r="A59" s="45" t="s">
        <v>121</v>
      </c>
      <c r="B59" s="45"/>
      <c r="C59" s="45"/>
      <c r="D59" s="45"/>
      <c r="E59" s="45"/>
    </row>
    <row r="60" spans="1:5" ht="15.75" x14ac:dyDescent="0.25">
      <c r="A60" s="2"/>
    </row>
    <row r="61" spans="1:5" ht="15.75" x14ac:dyDescent="0.25">
      <c r="A61" s="45" t="s">
        <v>120</v>
      </c>
      <c r="B61" s="45"/>
      <c r="C61" s="45"/>
      <c r="D61" s="45"/>
      <c r="E61" s="45"/>
    </row>
    <row r="62" spans="1:5" ht="15.75" x14ac:dyDescent="0.25">
      <c r="A62" s="45" t="s">
        <v>121</v>
      </c>
      <c r="B62" s="45"/>
      <c r="C62" s="45"/>
      <c r="D62" s="45"/>
      <c r="E62" s="45"/>
    </row>
    <row r="63" spans="1:5" ht="15.75" x14ac:dyDescent="0.25">
      <c r="A63" s="2"/>
    </row>
    <row r="64" spans="1:5" ht="15.75" x14ac:dyDescent="0.25">
      <c r="A64" s="2" t="s">
        <v>61</v>
      </c>
    </row>
  </sheetData>
  <mergeCells count="6">
    <mergeCell ref="A58:E58"/>
    <mergeCell ref="A59:E59"/>
    <mergeCell ref="A61:E61"/>
    <mergeCell ref="A62:E62"/>
    <mergeCell ref="A8:E8"/>
    <mergeCell ref="A9:E9"/>
  </mergeCells>
  <hyperlinks>
    <hyperlink ref="D2" location="sub0" display="sub0"/>
  </hyperlinks>
  <pageMargins left="0.7" right="0.7" top="0.75" bottom="0.75" header="0.3" footer="0.3"/>
  <pageSetup paperSize="9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Баланс</vt:lpstr>
      <vt:lpstr>ОПУ</vt:lpstr>
      <vt:lpstr>Баланс!Область_печати</vt:lpstr>
      <vt:lpstr>ОПУ!Область_печати</vt:lpstr>
    </vt:vector>
  </TitlesOfParts>
  <Company>Batys Tranzit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Saltanat</dc:creator>
  <cp:lastModifiedBy>Saltanat</cp:lastModifiedBy>
  <cp:lastPrinted>2016-04-22T03:24:31Z</cp:lastPrinted>
  <dcterms:created xsi:type="dcterms:W3CDTF">2016-03-28T04:54:10Z</dcterms:created>
  <dcterms:modified xsi:type="dcterms:W3CDTF">2016-04-26T11:46:18Z</dcterms:modified>
</cp:coreProperties>
</file>