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3\2023г\"/>
    </mc:Choice>
  </mc:AlternateContent>
  <xr:revisionPtr revIDLastSave="0" documentId="13_ncr:1_{95140EE7-DBDF-4614-850F-DE3111C94AEB}" xr6:coauthVersionLast="47" xr6:coauthVersionMax="47" xr10:uidLastSave="{00000000-0000-0000-0000-000000000000}"/>
  <bookViews>
    <workbookView xWindow="-108" yWindow="-108" windowWidth="30936" windowHeight="16896" tabRatio="881" activeTab="1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 concurrentCalc="0"/>
</workbook>
</file>

<file path=xl/calcChain.xml><?xml version="1.0" encoding="utf-8"?>
<calcChain xmlns="http://schemas.openxmlformats.org/spreadsheetml/2006/main">
  <c r="I17" i="67" l="1"/>
  <c r="Q21" i="81"/>
  <c r="Q22" i="81"/>
  <c r="Q25" i="81"/>
  <c r="Q26" i="81"/>
  <c r="O22" i="81"/>
  <c r="O25" i="81"/>
  <c r="O26" i="81"/>
  <c r="M22" i="81"/>
  <c r="M25" i="81"/>
  <c r="M26" i="81"/>
  <c r="K22" i="81"/>
  <c r="K25" i="81"/>
  <c r="K26" i="81"/>
  <c r="I25" i="81"/>
  <c r="I26" i="81"/>
  <c r="F25" i="81"/>
  <c r="F26" i="81"/>
  <c r="D26" i="81"/>
  <c r="J25" i="81"/>
  <c r="M11" i="81"/>
  <c r="Q11" i="81"/>
  <c r="M12" i="81"/>
  <c r="Q12" i="81"/>
  <c r="Q14" i="81"/>
  <c r="Q16" i="81"/>
  <c r="Q18" i="81"/>
  <c r="O14" i="81"/>
  <c r="O18" i="81"/>
  <c r="M14" i="81"/>
  <c r="M18" i="81"/>
  <c r="K14" i="81"/>
  <c r="K18" i="81"/>
  <c r="I14" i="81"/>
  <c r="I18" i="81"/>
  <c r="H14" i="81"/>
  <c r="H18" i="81"/>
  <c r="F14" i="81"/>
  <c r="F18" i="81"/>
  <c r="D14" i="81"/>
  <c r="D18" i="81"/>
  <c r="P14" i="81"/>
  <c r="N14" i="81"/>
  <c r="L14" i="81"/>
  <c r="J14" i="81"/>
  <c r="G14" i="81"/>
  <c r="F10" i="80"/>
  <c r="F12" i="80"/>
  <c r="F29" i="80"/>
  <c r="F31" i="80"/>
  <c r="F40" i="80"/>
  <c r="F47" i="80"/>
  <c r="F68" i="80"/>
  <c r="F80" i="80"/>
  <c r="F82" i="80"/>
  <c r="F89" i="80"/>
  <c r="D10" i="80"/>
  <c r="D12" i="80"/>
  <c r="D29" i="80"/>
  <c r="D31" i="80"/>
  <c r="D40" i="80"/>
  <c r="D47" i="80"/>
  <c r="D68" i="80"/>
  <c r="D80" i="80"/>
  <c r="D82" i="80"/>
  <c r="D89" i="80"/>
  <c r="E12" i="80"/>
  <c r="C11" i="79"/>
  <c r="C24" i="79"/>
  <c r="C26" i="79"/>
  <c r="C30" i="79"/>
  <c r="C35" i="79"/>
  <c r="E11" i="79"/>
  <c r="E24" i="79"/>
  <c r="E26" i="79"/>
  <c r="E30" i="79"/>
  <c r="E35" i="79"/>
  <c r="D42" i="67"/>
  <c r="F72" i="67"/>
  <c r="D72" i="67"/>
  <c r="D20" i="67"/>
  <c r="D46" i="67"/>
  <c r="F58" i="67"/>
  <c r="F42" i="67"/>
  <c r="F46" i="67"/>
  <c r="F31" i="67"/>
  <c r="F20" i="67"/>
  <c r="D58" i="67"/>
  <c r="D31" i="67"/>
  <c r="F33" i="67"/>
  <c r="F74" i="67"/>
  <c r="D33" i="67"/>
  <c r="D74" i="67"/>
</calcChain>
</file>

<file path=xl/sharedStrings.xml><?xml version="1.0" encoding="utf-8"?>
<sst xmlns="http://schemas.openxmlformats.org/spreadsheetml/2006/main" count="213" uniqueCount="175">
  <si>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</si>
  <si>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</si>
  <si>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</si>
  <si>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</si>
  <si>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</si>
  <si>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</si>
  <si>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</si>
  <si>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</si>
  <si>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</si>
  <si>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</si>
  <si>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</si>
  <si>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</si>
  <si>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</si>
  <si>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</si>
  <si>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</si>
  <si>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</si>
  <si>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</si>
  <si>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</si>
  <si>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</si>
  <si>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</si>
  <si>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</si>
  <si>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</si>
  <si>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</si>
  <si>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</si>
  <si>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</si>
  <si>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</si>
  <si>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</si>
  <si>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</si>
  <si>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</si>
  <si>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</si>
  <si>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</si>
  <si>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</si>
  <si>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</si>
  <si>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</si>
  <si>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</si>
  <si>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</si>
  <si>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</si>
  <si>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</si>
  <si>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</si>
  <si>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</si>
  <si>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</si>
  <si>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</si>
  <si>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</si>
  <si>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</si>
  <si>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</si>
  <si>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</si>
  <si>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</si>
  <si>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</si>
  <si>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</si>
  <si>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</si>
  <si>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</si>
  <si>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</si>
  <si>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</si>
  <si>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</si>
  <si>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</si>
  <si>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</si>
  <si>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</si>
  <si>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</si>
  <si>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</si>
  <si>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</si>
  <si>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</si>
  <si>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</si>
  <si>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</si>
  <si>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</si>
  <si>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</si>
  <si>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</si>
  <si>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</si>
  <si>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</si>
  <si>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</si>
  <si>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</si>
  <si>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</si>
  <si>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</si>
  <si>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</si>
  <si>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</si>
  <si>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</si>
  <si>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</si>
  <si>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</si>
  <si>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</si>
  <si>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</si>
  <si>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</si>
  <si>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</si>
  <si>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</si>
  <si>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</si>
  <si>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</si>
  <si>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</si>
  <si>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</si>
  <si>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</si>
  <si>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</si>
  <si>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</si>
  <si>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</si>
  <si>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</si>
  <si>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</si>
  <si>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</si>
  <si>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</si>
  <si>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</si>
  <si>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</si>
  <si>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</si>
  <si>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</si>
  <si>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</si>
  <si>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</si>
  <si>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</si>
  <si>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 xml:space="preserve">Займы выданные краткосрочные 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</si>
  <si>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</si>
  <si>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</si>
  <si>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</si>
  <si>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</si>
  <si>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</si>
  <si>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</si>
  <si>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</si>
  <si>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</si>
  <si>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</si>
  <si>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</si>
  <si>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</si>
  <si>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</si>
  <si>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</si>
  <si>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</si>
  <si>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</si>
  <si>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Прочий доход</t>
  </si>
  <si>
    <t>Прочий убыток</t>
  </si>
  <si>
    <t>Главный бухгалтер</t>
  </si>
  <si>
    <t>Мирошниченко Л.И.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</si>
  <si>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</si>
  <si>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</si>
  <si>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</si>
  <si>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</si>
  <si>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по субсидиям</t>
  </si>
  <si>
    <t xml:space="preserve">Сальдо на 31 декабря 2022 г. </t>
  </si>
  <si>
    <t xml:space="preserve">Сальдо на 31 декабря 2022г  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</si>
  <si>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</si>
  <si>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</si>
  <si>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</si>
  <si>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</si>
  <si>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>Реализация основных средств</t>
  </si>
  <si>
    <t>Реализация дочерних предприятий</t>
  </si>
  <si>
    <t>Поступление дивидендов</t>
  </si>
  <si>
    <t>Сальдо на 31 декабря 2021 г. (пересчитано)</t>
  </si>
  <si>
    <t>Приобретение неконтролирующей доли участия</t>
  </si>
  <si>
    <t>Эффект операций под общим контролем</t>
  </si>
  <si>
    <t>Получение финансовой помощи от третьей стороны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</si>
  <si>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31 ДЕКАБРЯ 2023г </t>
  </si>
  <si>
    <t>Убыток от обесценения основных средств</t>
  </si>
  <si>
    <t>ПРОЧИЙ СОВОКУПНЫЙ ДОХОД/(УБЫТОК) ЗА ГОД</t>
  </si>
  <si>
    <t>ИТОГО СОВОКУПНАЯ ПРИБЫЛЬ/(УБЫТОК) ЗА ГОД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</si>
  <si>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31 ДЕКАБРЯ 2023г</t>
  </si>
  <si>
    <t>КОНСОЛИДИРОВАННЫЙ  ОТЧЕТ О ДВИЖЕНИИ ДЕНЕЖНЫХ СРЕДСТВ ПО СОСТОЯНИЮ НА 31 ДЕКАБРЯ 2023 г</t>
  </si>
  <si>
    <t>31.12.2023</t>
  </si>
  <si>
    <t>31.12.2022</t>
  </si>
  <si>
    <t>Износ и амортизацию</t>
  </si>
  <si>
    <t xml:space="preserve">Финансовые расходы </t>
  </si>
  <si>
    <t xml:space="preserve">Финансовые доходы </t>
  </si>
  <si>
    <t xml:space="preserve">Обесценение финансовых инструментов </t>
  </si>
  <si>
    <t>Резерв по устаревшим запасам</t>
  </si>
  <si>
    <t>Резерв обьектов незавершенного строительства</t>
  </si>
  <si>
    <t>Прибыль (убытки) от выбытия основных средств и НМА</t>
  </si>
  <si>
    <t xml:space="preserve">Прибыль (убыток) от выбытия инвестиций </t>
  </si>
  <si>
    <t>Доход (убыток) от курсовой разницы</t>
  </si>
  <si>
    <t>Доход от списания кредиторской задолженности</t>
  </si>
  <si>
    <t>Изменения в учетных оценках, отнесенные на себестоимость</t>
  </si>
  <si>
    <t>Прочие корректировки на неденежные статьи</t>
  </si>
  <si>
    <t>Доход от безвозмездно полученного имущества</t>
  </si>
  <si>
    <t>(Увеличение) уменьшение прочих текущих активов задолженности</t>
  </si>
  <si>
    <t>Увеличение (уменьшение) прочих обязательства и начисленнные расходы</t>
  </si>
  <si>
    <t>Реализация инвестиций</t>
  </si>
  <si>
    <t xml:space="preserve">Изьятие финансовых активов </t>
  </si>
  <si>
    <t>Прочие операции по инвестиционной деятельности (поступление)</t>
  </si>
  <si>
    <t>Приобретение дочерних предприятий</t>
  </si>
  <si>
    <t>Возврат гарантийных взносов (выбытие)</t>
  </si>
  <si>
    <t>Возврат финансовой помощи от ЦАТЭК</t>
  </si>
  <si>
    <t>Получение финансовой помощи от от акционера (физическое лицо)</t>
  </si>
  <si>
    <t xml:space="preserve">Прочие операции по инвестиционной деятельности </t>
  </si>
  <si>
    <t>Выпуск облигаций</t>
  </si>
  <si>
    <t>Выкуп облигаций</t>
  </si>
  <si>
    <t>Получение финансовой помощи от акционера (физлицо)</t>
  </si>
  <si>
    <t xml:space="preserve"> КОНСОЛИДИРОВАННЫЙ ОТЧЕТ ОБ ИЗМЕНЕНИЯХ В КАПИТАЛЕ ПО СОСТОЯНИЮ НА 31 ДЕКАБРЯ 2023г</t>
  </si>
  <si>
    <t>Сальдо на 31 декабря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</si>
</sst>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52">
    <xf numFmtId="0" fontId="0" fillId="0" borderId="0" xfId="0"/>
    <xf numFmtId="0" fontId="114" fillId="0" borderId="0" xfId="0" applyFont="1"/>
    <xf numFmtId="0" fontId="116" fillId="0" borderId="0" xfId="0" applyFont="1"/>
    <xf numFmtId="0" fontId="116" fillId="0" borderId="0" xfId="0" applyFont="1" applyAlignment="1">
      <alignment horizontal="left"/>
    </xf>
    <xf numFmtId="165" fontId="114" fillId="0" borderId="0" xfId="0" applyNumberFormat="1" applyFont="1" applyAlignment="1">
      <alignment horizontal="center"/>
    </xf>
    <xf numFmtId="0" fontId="115" fillId="0" borderId="0" xfId="0" applyFont="1" applyAlignment="1">
      <alignment horizontal="left"/>
    </xf>
    <xf numFmtId="0" fontId="115" fillId="0" borderId="0" xfId="7981" applyFont="1" applyAlignment="1">
      <alignment horizontal="left" wrapText="1"/>
    </xf>
    <xf numFmtId="0" fontId="115" fillId="0" borderId="0" xfId="7981" applyFont="1" applyAlignment="1">
      <alignment wrapText="1"/>
    </xf>
    <xf numFmtId="256" fontId="0" fillId="0" borderId="0" xfId="0" applyNumberFormat="1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Alignment="1">
      <alignment horizontal="left"/>
    </xf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14" fillId="0" borderId="0" xfId="0" applyFont="1" applyAlignment="1">
      <alignment horizontal="center"/>
    </xf>
    <xf numFmtId="165" fontId="12" fillId="0" borderId="0" xfId="7984" applyNumberFormat="1" applyFont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 applyAlignment="1">
      <alignment horizontal="center"/>
    </xf>
    <xf numFmtId="0" fontId="139" fillId="0" borderId="0" xfId="0" applyFont="1"/>
    <xf numFmtId="0" fontId="138" fillId="0" borderId="0" xfId="8049" applyFont="1" applyAlignment="1">
      <alignment horizontal="center"/>
    </xf>
    <xf numFmtId="0" fontId="140" fillId="0" borderId="0" xfId="0" applyFont="1" applyAlignment="1">
      <alignment horizontal="center"/>
    </xf>
    <xf numFmtId="14" fontId="138" fillId="0" borderId="0" xfId="7980" applyNumberFormat="1" applyFont="1" applyAlignment="1">
      <alignment horizontal="center" vertical="center" wrapText="1"/>
    </xf>
    <xf numFmtId="0" fontId="138" fillId="0" borderId="0" xfId="0" applyFont="1"/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Alignment="1">
      <alignment horizontal="left"/>
    </xf>
    <xf numFmtId="14" fontId="143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165" fontId="139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38" fillId="0" borderId="0" xfId="7983" applyFont="1"/>
    <xf numFmtId="165" fontId="140" fillId="0" borderId="9" xfId="0" applyNumberFormat="1" applyFont="1" applyBorder="1" applyAlignment="1">
      <alignment horizontal="center"/>
    </xf>
    <xf numFmtId="0" fontId="140" fillId="0" borderId="0" xfId="0" applyFont="1"/>
    <xf numFmtId="0" fontId="12" fillId="0" borderId="0" xfId="0" applyFont="1"/>
    <xf numFmtId="165" fontId="144" fillId="0" borderId="0" xfId="0" applyNumberFormat="1" applyFont="1" applyAlignment="1">
      <alignment horizontal="center"/>
    </xf>
    <xf numFmtId="165" fontId="139" fillId="0" borderId="9" xfId="0" applyNumberFormat="1" applyFont="1" applyBorder="1" applyAlignment="1">
      <alignment horizontal="center"/>
    </xf>
    <xf numFmtId="49" fontId="12" fillId="0" borderId="0" xfId="8049" applyNumberFormat="1" applyFont="1" applyAlignment="1">
      <alignment wrapText="1"/>
    </xf>
    <xf numFmtId="165" fontId="139" fillId="0" borderId="0" xfId="0" applyNumberFormat="1" applyFont="1"/>
    <xf numFmtId="0" fontId="138" fillId="0" borderId="0" xfId="7982" applyFo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Alignment="1">
      <alignment horizontal="left" wrapText="1"/>
    </xf>
    <xf numFmtId="0" fontId="138" fillId="0" borderId="0" xfId="7982" applyFont="1" applyAlignment="1">
      <alignment horizontal="center"/>
    </xf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6" fillId="0" borderId="0" xfId="0" applyFont="1"/>
    <xf numFmtId="0" fontId="145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36" fillId="0" borderId="0" xfId="7981" applyFont="1" applyAlignment="1">
      <alignment horizontal="left" wrapText="1"/>
    </xf>
    <xf numFmtId="0" fontId="136" fillId="0" borderId="0" xfId="0" applyFont="1" applyAlignment="1">
      <alignment horizontal="left" wrapText="1"/>
    </xf>
    <xf numFmtId="0" fontId="135" fillId="0" borderId="0" xfId="7981" applyFont="1" applyAlignment="1">
      <alignment horizontal="left" wrapText="1"/>
    </xf>
    <xf numFmtId="0" fontId="136" fillId="0" borderId="0" xfId="0" applyFont="1" applyAlignment="1">
      <alignment horizontal="left"/>
    </xf>
    <xf numFmtId="165" fontId="135" fillId="0" borderId="0" xfId="7983" applyNumberFormat="1" applyFont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5" fillId="0" borderId="0" xfId="0" applyFont="1"/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Alignment="1">
      <alignment horizontal="right"/>
    </xf>
    <xf numFmtId="3" fontId="136" fillId="0" borderId="0" xfId="7982" applyNumberFormat="1" applyFont="1"/>
    <xf numFmtId="0" fontId="135" fillId="0" borderId="0" xfId="8049" applyFont="1" applyAlignment="1">
      <alignment horizontal="right"/>
    </xf>
    <xf numFmtId="0" fontId="150" fillId="0" borderId="0" xfId="0" applyFont="1" applyAlignment="1">
      <alignment horizontal="left" vertical="center" wrapText="1"/>
    </xf>
    <xf numFmtId="0" fontId="134" fillId="0" borderId="0" xfId="12154" applyFont="1" applyAlignment="1">
      <alignment horizontal="center"/>
    </xf>
    <xf numFmtId="49" fontId="151" fillId="0" borderId="0" xfId="7982" applyNumberFormat="1" applyFont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Alignment="1">
      <alignment horizontal="left"/>
    </xf>
    <xf numFmtId="49" fontId="135" fillId="0" borderId="0" xfId="7982" applyNumberFormat="1" applyFont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Alignment="1">
      <alignment horizontal="right" wrapText="1"/>
    </xf>
    <xf numFmtId="3" fontId="151" fillId="0" borderId="0" xfId="7982" applyNumberFormat="1" applyFont="1"/>
    <xf numFmtId="165" fontId="135" fillId="0" borderId="0" xfId="7982" applyNumberFormat="1" applyFont="1" applyAlignment="1">
      <alignment horizontal="right"/>
    </xf>
    <xf numFmtId="0" fontId="135" fillId="0" borderId="0" xfId="7982" applyFont="1" applyAlignment="1">
      <alignment horizontal="right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Alignment="1">
      <alignment horizontal="right"/>
    </xf>
    <xf numFmtId="165" fontId="135" fillId="0" borderId="0" xfId="7982" applyNumberFormat="1" applyFont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Alignment="1">
      <alignment horizontal="right" wrapText="1"/>
    </xf>
    <xf numFmtId="0" fontId="134" fillId="0" borderId="0" xfId="7982" applyFont="1" applyAlignment="1">
      <alignment horizontal="right"/>
    </xf>
    <xf numFmtId="43" fontId="135" fillId="0" borderId="0" xfId="21173" applyFont="1"/>
    <xf numFmtId="256" fontId="135" fillId="0" borderId="0" xfId="7982" applyNumberFormat="1" applyFont="1" applyAlignment="1">
      <alignment horizontal="right"/>
    </xf>
    <xf numFmtId="1" fontId="136" fillId="0" borderId="0" xfId="7982" applyNumberFormat="1" applyFont="1" applyAlignment="1">
      <alignment horizontal="left"/>
    </xf>
    <xf numFmtId="0" fontId="145" fillId="0" borderId="0" xfId="0" applyFont="1" applyAlignment="1">
      <alignment horizontal="left"/>
    </xf>
    <xf numFmtId="165" fontId="153" fillId="0" borderId="6" xfId="7721" applyNumberFormat="1" applyFont="1" applyBorder="1" applyAlignment="1">
      <alignment horizontal="right"/>
    </xf>
    <xf numFmtId="0" fontId="134" fillId="0" borderId="0" xfId="12154" applyFont="1" applyAlignment="1">
      <alignment horizontal="left"/>
    </xf>
    <xf numFmtId="0" fontId="134" fillId="0" borderId="0" xfId="0" applyFont="1"/>
    <xf numFmtId="0" fontId="136" fillId="0" borderId="0" xfId="7363" applyFont="1" applyAlignment="1">
      <alignment horizontal="center" vertical="center"/>
    </xf>
    <xf numFmtId="0" fontId="135" fillId="0" borderId="6" xfId="7363" applyFont="1" applyBorder="1" applyAlignment="1">
      <alignment horizontal="center" vertical="center" wrapText="1"/>
    </xf>
    <xf numFmtId="165" fontId="135" fillId="0" borderId="6" xfId="7363" applyNumberFormat="1" applyFont="1" applyBorder="1" applyAlignment="1">
      <alignment horizontal="center" vertical="center" wrapText="1"/>
    </xf>
    <xf numFmtId="0" fontId="135" fillId="0" borderId="6" xfId="0" applyFont="1" applyBorder="1" applyAlignment="1">
      <alignment horizontal="center" vertical="center" wrapText="1"/>
    </xf>
    <xf numFmtId="0" fontId="135" fillId="0" borderId="0" xfId="0" applyFont="1" applyAlignment="1">
      <alignment horizontal="center" vertical="center" wrapText="1"/>
    </xf>
    <xf numFmtId="0" fontId="135" fillId="0" borderId="6" xfId="7721" applyFont="1" applyBorder="1" applyAlignment="1">
      <alignment horizontal="left" wrapText="1"/>
    </xf>
    <xf numFmtId="0" fontId="135" fillId="0" borderId="0" xfId="7721" applyFont="1" applyAlignment="1">
      <alignment wrapText="1"/>
    </xf>
    <xf numFmtId="165" fontId="135" fillId="0" borderId="6" xfId="7721" applyNumberFormat="1" applyFont="1" applyBorder="1" applyAlignment="1">
      <alignment horizontal="right"/>
    </xf>
    <xf numFmtId="165" fontId="135" fillId="0" borderId="0" xfId="7721" applyNumberFormat="1" applyFont="1" applyAlignment="1">
      <alignment horizontal="right"/>
    </xf>
    <xf numFmtId="165" fontId="153" fillId="0" borderId="0" xfId="7363" applyNumberFormat="1" applyFont="1"/>
    <xf numFmtId="165" fontId="134" fillId="0" borderId="4" xfId="7363" applyNumberFormat="1" applyFont="1" applyBorder="1"/>
    <xf numFmtId="165" fontId="134" fillId="0" borderId="0" xfId="7363" applyNumberFormat="1" applyFont="1"/>
    <xf numFmtId="0" fontId="136" fillId="0" borderId="4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53" fillId="0" borderId="4" xfId="7363" applyNumberFormat="1" applyFont="1" applyBorder="1"/>
    <xf numFmtId="0" fontId="135" fillId="0" borderId="6" xfId="7721" applyFont="1" applyBorder="1" applyAlignment="1">
      <alignment horizontal="left"/>
    </xf>
    <xf numFmtId="0" fontId="135" fillId="0" borderId="0" xfId="7721" applyFont="1"/>
    <xf numFmtId="165" fontId="153" fillId="0" borderId="0" xfId="7721" applyNumberFormat="1" applyFont="1" applyAlignment="1">
      <alignment horizontal="right"/>
    </xf>
    <xf numFmtId="165" fontId="135" fillId="0" borderId="3" xfId="7721" applyNumberFormat="1" applyFont="1" applyBorder="1" applyAlignment="1">
      <alignment horizontal="right"/>
    </xf>
    <xf numFmtId="0" fontId="135" fillId="0" borderId="0" xfId="7721" applyFont="1" applyAlignment="1">
      <alignment horizontal="left" wrapText="1"/>
    </xf>
    <xf numFmtId="165" fontId="148" fillId="0" borderId="0" xfId="0" applyNumberFormat="1" applyFont="1"/>
    <xf numFmtId="165" fontId="136" fillId="0" borderId="0" xfId="0" applyNumberFormat="1" applyFont="1"/>
    <xf numFmtId="49" fontId="136" fillId="0" borderId="0" xfId="8049" applyNumberFormat="1" applyFont="1" applyAlignment="1">
      <alignment horizontal="left" wrapText="1" indent="1"/>
    </xf>
    <xf numFmtId="165" fontId="136" fillId="0" borderId="0" xfId="8049" applyNumberFormat="1" applyFont="1" applyAlignment="1">
      <alignment horizontal="right"/>
    </xf>
    <xf numFmtId="0" fontId="154" fillId="0" borderId="0" xfId="0" applyFont="1"/>
    <xf numFmtId="0" fontId="150" fillId="0" borderId="0" xfId="0" applyFont="1"/>
    <xf numFmtId="0" fontId="135" fillId="0" borderId="6" xfId="0" applyFont="1" applyBorder="1" applyAlignment="1">
      <alignment horizontal="left" vertical="center"/>
    </xf>
    <xf numFmtId="0" fontId="135" fillId="0" borderId="3" xfId="7721" applyFont="1" applyBorder="1" applyAlignment="1">
      <alignment horizontal="left" wrapText="1"/>
    </xf>
    <xf numFmtId="165" fontId="153" fillId="0" borderId="3" xfId="7363" applyNumberFormat="1" applyFont="1" applyBorder="1"/>
    <xf numFmtId="165" fontId="134" fillId="0" borderId="3" xfId="7363" applyNumberFormat="1" applyFont="1" applyBorder="1"/>
    <xf numFmtId="0" fontId="136" fillId="0" borderId="5" xfId="7721" applyFont="1" applyBorder="1" applyAlignment="1">
      <alignment horizontal="left" wrapText="1"/>
    </xf>
    <xf numFmtId="165" fontId="153" fillId="0" borderId="5" xfId="7363" applyNumberFormat="1" applyFont="1" applyBorder="1"/>
    <xf numFmtId="165" fontId="134" fillId="0" borderId="5" xfId="7363" applyNumberFormat="1" applyFont="1" applyBorder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/>
    <xf numFmtId="165" fontId="135" fillId="0" borderId="0" xfId="7983" applyNumberFormat="1" applyFont="1" applyAlignment="1">
      <alignment horizontal="center" vertical="center" wrapText="1"/>
    </xf>
    <xf numFmtId="0" fontId="135" fillId="0" borderId="0" xfId="8049" applyFont="1" applyAlignment="1">
      <alignment horizontal="center"/>
    </xf>
    <xf numFmtId="0" fontId="135" fillId="0" borderId="0" xfId="8049" applyFont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Alignment="1">
      <alignment horizontal="center" vertical="center"/>
    </xf>
    <xf numFmtId="0" fontId="135" fillId="0" borderId="0" xfId="0" applyFont="1" applyAlignment="1">
      <alignment horizontal="center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4;&#1058;&#1063;&#1045;&#1058;&#1053;&#1054;&#1057;&#1058;&#1068;\&#1042;&#1058;&#1041;\&#1050;&#1051;%20&#1062;&#1040;&#1069;&#1050;%20&#1080;%20&#1044;&#1054;\2023\&#1062;&#1040;&#1069;&#1050;\4%20&#1082;&#1074;%202023\&#1062;&#1040;&#1069;&#1050;%20&#1042;&#1058;&#1041;%20&#1060;&#1054;%20&#1082;&#1086;&#1085;&#1089;&#1086;&#1083;%2031122023.xlsx" TargetMode="External"/><Relationship Id="rId1" Type="http://schemas.openxmlformats.org/officeDocument/2006/relationships/externalLinkPath" Target="/Users/l.miroshnichenko/Desktop/&#1054;&#1058;&#1063;&#1045;&#1058;&#1053;&#1054;&#1057;&#1058;&#1068;/&#1042;&#1058;&#1041;/&#1050;&#1051;%20&#1062;&#1040;&#1069;&#1050;%20&#1080;%20&#1044;&#1054;/2023/&#1062;&#1040;&#1069;&#1050;/4%20&#1082;&#1074;%202023/&#1062;&#1040;&#1069;&#1050;%20&#1042;&#1058;&#1041;%20&#1060;&#1054;%20&#1082;&#1086;&#1085;&#1089;&#1086;&#1083;%203112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ланс "/>
      <sheetName val="ОПиУ"/>
      <sheetName val="ОДДС "/>
      <sheetName val="Капитал"/>
    </sheetNames>
    <sheetDataSet>
      <sheetData sheetId="0"/>
      <sheetData sheetId="1">
        <row r="26">
          <cell r="C26">
            <v>9855263</v>
          </cell>
          <cell r="E26">
            <v>-34532831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8"/>
  <sheetViews>
    <sheetView topLeftCell="A34" zoomScale="75" zoomScaleNormal="75" workbookViewId="0">
      <selection activeCell="C70" sqref="C70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6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4" t="s">
        <v>139</v>
      </c>
      <c r="C8" s="145"/>
      <c r="D8" s="145"/>
      <c r="E8" s="145"/>
      <c r="F8" s="145"/>
    </row>
    <row r="9" spans="2:6" ht="15.6">
      <c r="B9" s="21"/>
      <c r="C9" s="22"/>
      <c r="D9" s="23"/>
      <c r="E9" s="23"/>
      <c r="F9" s="23"/>
    </row>
    <row r="10" spans="2:6" ht="15.6">
      <c r="B10" s="24"/>
      <c r="C10" s="25" t="s">
        <v>116</v>
      </c>
      <c r="D10" s="26">
        <v>45291</v>
      </c>
      <c r="E10" s="23"/>
      <c r="F10" s="26">
        <v>44926</v>
      </c>
    </row>
    <row r="11" spans="2:6" ht="15.6">
      <c r="B11" s="27" t="s">
        <v>33</v>
      </c>
      <c r="C11" s="22"/>
      <c r="D11" s="28" t="s">
        <v>105</v>
      </c>
      <c r="E11" s="29"/>
      <c r="F11" s="28" t="s">
        <v>105</v>
      </c>
    </row>
    <row r="12" spans="2:6" ht="15.6">
      <c r="B12" s="30" t="s">
        <v>64</v>
      </c>
      <c r="C12" s="22"/>
      <c r="D12" s="31"/>
      <c r="E12" s="23"/>
      <c r="F12" s="23"/>
    </row>
    <row r="13" spans="2:6" ht="15.6">
      <c r="B13" s="32" t="s">
        <v>34</v>
      </c>
      <c r="C13" s="22">
        <v>1</v>
      </c>
      <c r="D13" s="33">
        <v>343304377</v>
      </c>
      <c r="E13" s="23"/>
      <c r="F13" s="33">
        <v>352360609</v>
      </c>
    </row>
    <row r="14" spans="2:6" ht="15.6">
      <c r="B14" s="32" t="s">
        <v>35</v>
      </c>
      <c r="C14" s="22"/>
      <c r="D14" s="33">
        <v>68170744</v>
      </c>
      <c r="E14" s="23"/>
      <c r="F14" s="33">
        <v>74733990</v>
      </c>
    </row>
    <row r="15" spans="2:6" ht="15.6">
      <c r="B15" s="32" t="s">
        <v>36</v>
      </c>
      <c r="C15" s="22"/>
      <c r="D15" s="33">
        <v>2263476</v>
      </c>
      <c r="E15" s="23"/>
      <c r="F15" s="33">
        <v>5029235</v>
      </c>
    </row>
    <row r="16" spans="2:6" ht="15.6">
      <c r="B16" s="32" t="s">
        <v>128</v>
      </c>
      <c r="C16" s="22">
        <v>2</v>
      </c>
      <c r="D16" s="33">
        <v>58219</v>
      </c>
      <c r="E16" s="23"/>
      <c r="F16" s="33">
        <v>0</v>
      </c>
    </row>
    <row r="17" spans="2:11" ht="15.6">
      <c r="B17" s="32" t="s">
        <v>74</v>
      </c>
      <c r="C17" s="22">
        <v>3</v>
      </c>
      <c r="D17" s="33">
        <v>7673184</v>
      </c>
      <c r="E17" s="23"/>
      <c r="F17" s="33">
        <v>5896921</v>
      </c>
      <c r="H17" s="12"/>
      <c r="I17" s="12">
        <f t="shared" ref="I17:J17" si="0">E18+E27</f>
        <v>0</v>
      </c>
      <c r="J17" s="12"/>
    </row>
    <row r="18" spans="2:11" ht="15.6">
      <c r="B18" s="34" t="s">
        <v>62</v>
      </c>
      <c r="C18" s="22">
        <v>4</v>
      </c>
      <c r="D18" s="33">
        <v>401103</v>
      </c>
      <c r="E18" s="23"/>
      <c r="F18" s="33">
        <v>1217197</v>
      </c>
      <c r="H18" s="12"/>
      <c r="I18" s="12"/>
      <c r="J18" s="12"/>
    </row>
    <row r="19" spans="2:11" ht="15.6">
      <c r="B19" s="32" t="s">
        <v>37</v>
      </c>
      <c r="C19" s="22">
        <v>7</v>
      </c>
      <c r="D19" s="33">
        <v>0</v>
      </c>
      <c r="E19" s="23"/>
      <c r="F19" s="33">
        <v>102402</v>
      </c>
    </row>
    <row r="20" spans="2:11" ht="15.6">
      <c r="B20" s="35" t="s">
        <v>38</v>
      </c>
      <c r="C20" s="22"/>
      <c r="D20" s="36">
        <f>SUM(D13:D19)</f>
        <v>421871103</v>
      </c>
      <c r="E20" s="37"/>
      <c r="F20" s="36">
        <f>SUM(F13:F19)</f>
        <v>439340354</v>
      </c>
      <c r="G20" s="4"/>
      <c r="H20" s="12"/>
    </row>
    <row r="21" spans="2:11" ht="15.6">
      <c r="B21" s="38"/>
      <c r="C21" s="22"/>
      <c r="D21" s="33"/>
      <c r="E21" s="23"/>
      <c r="F21" s="33"/>
    </row>
    <row r="22" spans="2:11" ht="15.6">
      <c r="B22" s="27" t="s">
        <v>69</v>
      </c>
      <c r="C22" s="22"/>
      <c r="D22" s="33"/>
      <c r="E22" s="23"/>
      <c r="F22" s="33"/>
    </row>
    <row r="23" spans="2:11" ht="15.6">
      <c r="B23" s="32" t="s">
        <v>58</v>
      </c>
      <c r="C23" s="22">
        <v>6</v>
      </c>
      <c r="D23" s="33">
        <v>7022735</v>
      </c>
      <c r="E23" s="23"/>
      <c r="F23" s="33">
        <v>6313843</v>
      </c>
    </row>
    <row r="24" spans="2:11" ht="15.6">
      <c r="B24" s="32" t="s">
        <v>5</v>
      </c>
      <c r="C24" s="22">
        <v>8</v>
      </c>
      <c r="D24" s="33">
        <v>23388528</v>
      </c>
      <c r="E24" s="23"/>
      <c r="F24" s="33">
        <v>17825145</v>
      </c>
    </row>
    <row r="25" spans="2:11" ht="15.6">
      <c r="B25" s="32" t="s">
        <v>75</v>
      </c>
      <c r="C25" s="22">
        <v>3</v>
      </c>
      <c r="D25" s="33">
        <v>1329040</v>
      </c>
      <c r="E25" s="23"/>
      <c r="F25" s="33">
        <v>2521528</v>
      </c>
      <c r="G25" s="19"/>
      <c r="H25" s="20"/>
      <c r="I25" s="12"/>
      <c r="J25" s="12"/>
    </row>
    <row r="26" spans="2:11" ht="15.6">
      <c r="B26" s="32" t="s">
        <v>76</v>
      </c>
      <c r="C26" s="22"/>
      <c r="D26" s="33">
        <v>1272645</v>
      </c>
      <c r="E26" s="23"/>
      <c r="F26" s="33">
        <v>1396782</v>
      </c>
      <c r="K26" s="8"/>
    </row>
    <row r="27" spans="2:11" ht="15.6">
      <c r="B27" s="34" t="s">
        <v>123</v>
      </c>
      <c r="C27" s="22">
        <v>4</v>
      </c>
      <c r="D27" s="33">
        <v>3324835</v>
      </c>
      <c r="E27" s="23"/>
      <c r="F27" s="33">
        <v>2267659</v>
      </c>
    </row>
    <row r="28" spans="2:11" ht="15.6">
      <c r="B28" s="34" t="s">
        <v>101</v>
      </c>
      <c r="C28" s="22">
        <v>5</v>
      </c>
      <c r="D28" s="33">
        <v>0</v>
      </c>
      <c r="E28" s="23"/>
      <c r="F28" s="33">
        <v>982480</v>
      </c>
    </row>
    <row r="29" spans="2:11" ht="15.6">
      <c r="B29" s="34" t="s">
        <v>124</v>
      </c>
      <c r="C29" s="22">
        <v>2</v>
      </c>
      <c r="D29" s="33">
        <v>2590835</v>
      </c>
      <c r="E29" s="23"/>
      <c r="F29" s="33">
        <v>1588789</v>
      </c>
      <c r="H29" s="12"/>
      <c r="I29" s="12"/>
      <c r="J29" s="12"/>
    </row>
    <row r="30" spans="2:11" ht="15.6">
      <c r="B30" s="32" t="s">
        <v>10</v>
      </c>
      <c r="C30" s="22">
        <v>9</v>
      </c>
      <c r="D30" s="33">
        <v>3889773</v>
      </c>
      <c r="E30" s="23"/>
      <c r="F30" s="33">
        <v>2992004</v>
      </c>
    </row>
    <row r="31" spans="2:11" ht="15.6">
      <c r="B31" s="35" t="s">
        <v>65</v>
      </c>
      <c r="C31" s="22"/>
      <c r="D31" s="36">
        <f>SUM(D23:D30)</f>
        <v>42818391</v>
      </c>
      <c r="E31" s="37"/>
      <c r="F31" s="36">
        <f>SUM(F23:F30)</f>
        <v>35888230</v>
      </c>
    </row>
    <row r="32" spans="2:11" ht="15.6">
      <c r="B32" s="38"/>
      <c r="C32" s="22"/>
      <c r="D32" s="33"/>
      <c r="E32" s="23"/>
      <c r="F32" s="33"/>
    </row>
    <row r="33" spans="2:8" ht="17.399999999999999">
      <c r="B33" s="35" t="s">
        <v>0</v>
      </c>
      <c r="C33" s="22"/>
      <c r="D33" s="39">
        <f>D20+D31</f>
        <v>464689494</v>
      </c>
      <c r="E33" s="37"/>
      <c r="F33" s="39">
        <f>F20+F31</f>
        <v>475228584</v>
      </c>
      <c r="H33" s="12"/>
    </row>
    <row r="34" spans="2:8" ht="15.6">
      <c r="B34" s="27"/>
      <c r="C34" s="22"/>
      <c r="D34" s="33"/>
      <c r="E34" s="23"/>
      <c r="F34" s="33"/>
    </row>
    <row r="35" spans="2:8" ht="15.6">
      <c r="B35" s="27" t="s">
        <v>1</v>
      </c>
      <c r="C35" s="22"/>
      <c r="D35" s="33"/>
      <c r="E35" s="23"/>
      <c r="F35" s="33"/>
      <c r="H35" s="12"/>
    </row>
    <row r="36" spans="2:8" ht="15.6">
      <c r="B36" s="38" t="s">
        <v>70</v>
      </c>
      <c r="C36" s="22"/>
      <c r="D36" s="33"/>
      <c r="E36" s="23"/>
      <c r="F36" s="33"/>
      <c r="H36" s="12"/>
    </row>
    <row r="37" spans="2:8" ht="15.6">
      <c r="B37" s="32" t="s">
        <v>6</v>
      </c>
      <c r="C37" s="22">
        <v>10</v>
      </c>
      <c r="D37" s="33">
        <v>46043272</v>
      </c>
      <c r="E37" s="23"/>
      <c r="F37" s="33">
        <v>46043272</v>
      </c>
    </row>
    <row r="38" spans="2:8" ht="15.6">
      <c r="B38" s="32" t="s">
        <v>40</v>
      </c>
      <c r="C38" s="22"/>
      <c r="D38" s="33">
        <v>1348105</v>
      </c>
      <c r="E38" s="23"/>
      <c r="F38" s="33">
        <v>1348105</v>
      </c>
    </row>
    <row r="39" spans="2:8" ht="15.6">
      <c r="B39" s="32" t="s">
        <v>41</v>
      </c>
      <c r="C39" s="22"/>
      <c r="D39" s="33">
        <v>75231455</v>
      </c>
      <c r="E39" s="23"/>
      <c r="F39" s="33">
        <v>84294954</v>
      </c>
    </row>
    <row r="40" spans="2:8" ht="15.6">
      <c r="B40" s="32" t="s">
        <v>111</v>
      </c>
      <c r="C40" s="22"/>
      <c r="D40" s="33">
        <v>-399950</v>
      </c>
      <c r="E40" s="23"/>
      <c r="F40" s="33">
        <v>-16365766</v>
      </c>
    </row>
    <row r="41" spans="2:8" ht="15.6">
      <c r="B41" s="32"/>
      <c r="C41" s="22"/>
      <c r="D41" s="33"/>
      <c r="E41" s="23"/>
      <c r="F41" s="33"/>
    </row>
    <row r="42" spans="2:8" ht="15.6">
      <c r="B42" s="35" t="s">
        <v>66</v>
      </c>
      <c r="C42" s="22"/>
      <c r="D42" s="36">
        <f>SUM(D37:D41)</f>
        <v>122222882</v>
      </c>
      <c r="E42" s="37"/>
      <c r="F42" s="36">
        <f>SUM(F37:F41)</f>
        <v>115320565</v>
      </c>
    </row>
    <row r="43" spans="2:8" ht="15.6">
      <c r="B43" s="27"/>
      <c r="C43" s="22"/>
      <c r="D43" s="33"/>
      <c r="E43" s="23"/>
      <c r="F43" s="33"/>
      <c r="H43" s="12"/>
    </row>
    <row r="44" spans="2:8" ht="15.6">
      <c r="B44" s="27" t="s">
        <v>59</v>
      </c>
      <c r="C44" s="22"/>
      <c r="D44" s="40">
        <v>86963</v>
      </c>
      <c r="E44" s="23"/>
      <c r="F44" s="40">
        <v>110808</v>
      </c>
    </row>
    <row r="45" spans="2:8" ht="15.6">
      <c r="B45" s="38"/>
      <c r="C45" s="22"/>
      <c r="D45" s="33"/>
      <c r="E45" s="23"/>
      <c r="F45" s="33"/>
    </row>
    <row r="46" spans="2:8" ht="15.6">
      <c r="B46" s="35" t="s">
        <v>39</v>
      </c>
      <c r="C46" s="22"/>
      <c r="D46" s="36">
        <f>D42+D44</f>
        <v>122309845</v>
      </c>
      <c r="E46" s="37"/>
      <c r="F46" s="36">
        <f>F42+F44</f>
        <v>115431373</v>
      </c>
      <c r="H46" s="12"/>
    </row>
    <row r="47" spans="2:8" ht="15.6">
      <c r="B47" s="38"/>
      <c r="C47" s="22"/>
      <c r="D47" s="33"/>
      <c r="E47" s="23"/>
      <c r="F47" s="33"/>
    </row>
    <row r="48" spans="2:8" ht="15.6">
      <c r="B48" s="27" t="s">
        <v>71</v>
      </c>
      <c r="C48" s="22"/>
      <c r="D48" s="33"/>
      <c r="E48" s="23"/>
      <c r="F48" s="33"/>
    </row>
    <row r="49" spans="2:10" ht="15.6">
      <c r="B49" s="32" t="s">
        <v>11</v>
      </c>
      <c r="C49" s="22">
        <v>11</v>
      </c>
      <c r="D49" s="33">
        <v>13612810</v>
      </c>
      <c r="E49" s="23"/>
      <c r="F49" s="33">
        <v>8221617</v>
      </c>
    </row>
    <row r="50" spans="2:10" ht="15.6">
      <c r="B50" s="32" t="s">
        <v>108</v>
      </c>
      <c r="C50" s="22">
        <v>12</v>
      </c>
      <c r="D50" s="33">
        <v>119941810</v>
      </c>
      <c r="E50" s="23"/>
      <c r="F50" s="33">
        <v>0</v>
      </c>
      <c r="H50" s="12"/>
      <c r="I50" s="12"/>
      <c r="J50" s="12"/>
    </row>
    <row r="51" spans="2:10" ht="15.6">
      <c r="B51" s="32" t="s">
        <v>12</v>
      </c>
      <c r="C51" s="22"/>
      <c r="D51" s="33">
        <v>1234107</v>
      </c>
      <c r="E51" s="23"/>
      <c r="F51" s="33">
        <v>1402896</v>
      </c>
    </row>
    <row r="52" spans="2:10" ht="15.6">
      <c r="B52" s="41" t="s">
        <v>8</v>
      </c>
      <c r="C52" s="22"/>
      <c r="D52" s="33">
        <v>8422960</v>
      </c>
      <c r="E52" s="23"/>
      <c r="F52" s="33">
        <v>10527296</v>
      </c>
    </row>
    <row r="53" spans="2:10" ht="15.6">
      <c r="B53" s="32" t="s">
        <v>45</v>
      </c>
      <c r="C53" s="22"/>
      <c r="D53" s="33">
        <v>58962050</v>
      </c>
      <c r="E53" s="23"/>
      <c r="F53" s="33">
        <v>58591501</v>
      </c>
    </row>
    <row r="54" spans="2:10" ht="15.6">
      <c r="B54" s="32" t="s">
        <v>129</v>
      </c>
      <c r="C54" s="22"/>
      <c r="D54" s="33">
        <v>5399454</v>
      </c>
      <c r="E54" s="23"/>
      <c r="F54" s="33">
        <v>6959849</v>
      </c>
    </row>
    <row r="55" spans="2:10" ht="15.6">
      <c r="B55" s="32" t="s">
        <v>46</v>
      </c>
      <c r="C55" s="22"/>
      <c r="D55" s="33">
        <v>203507</v>
      </c>
      <c r="E55" s="23"/>
      <c r="F55" s="33">
        <v>168993</v>
      </c>
    </row>
    <row r="56" spans="2:10" ht="15.6">
      <c r="B56" s="34" t="s">
        <v>60</v>
      </c>
      <c r="C56" s="22"/>
      <c r="D56" s="33">
        <v>3476616</v>
      </c>
      <c r="E56" s="23"/>
      <c r="F56" s="33">
        <v>705084</v>
      </c>
      <c r="G56" s="12"/>
    </row>
    <row r="57" spans="2:10" ht="15.6">
      <c r="B57" s="34" t="s">
        <v>61</v>
      </c>
      <c r="C57" s="22"/>
      <c r="D57" s="33">
        <v>669811</v>
      </c>
      <c r="E57" s="23"/>
      <c r="F57" s="33">
        <v>790548</v>
      </c>
    </row>
    <row r="58" spans="2:10" ht="15.6">
      <c r="B58" s="35" t="s">
        <v>42</v>
      </c>
      <c r="C58" s="22"/>
      <c r="D58" s="36">
        <f>SUM(D49:D57)</f>
        <v>211923125</v>
      </c>
      <c r="E58" s="37"/>
      <c r="F58" s="36">
        <f>SUM(F49:F57)</f>
        <v>87367784</v>
      </c>
      <c r="G58" s="12"/>
    </row>
    <row r="59" spans="2:10" ht="15.6">
      <c r="B59" s="38"/>
      <c r="C59" s="22"/>
      <c r="D59" s="33"/>
      <c r="E59" s="23"/>
      <c r="F59" s="33"/>
    </row>
    <row r="60" spans="2:10" ht="15.6">
      <c r="B60" s="27" t="s">
        <v>72</v>
      </c>
      <c r="C60" s="22"/>
      <c r="D60" s="33"/>
      <c r="E60" s="23"/>
      <c r="F60" s="33"/>
      <c r="G60" s="12"/>
    </row>
    <row r="61" spans="2:10" ht="15.6">
      <c r="B61" s="41" t="s">
        <v>47</v>
      </c>
      <c r="C61" s="22">
        <v>11</v>
      </c>
      <c r="D61" s="33">
        <v>785682</v>
      </c>
      <c r="E61" s="23"/>
      <c r="F61" s="33">
        <v>7300885</v>
      </c>
      <c r="G61" s="18"/>
    </row>
    <row r="62" spans="2:10" ht="15.6">
      <c r="B62" s="41" t="s">
        <v>73</v>
      </c>
      <c r="C62" s="22">
        <v>12</v>
      </c>
      <c r="D62" s="33">
        <v>67012267</v>
      </c>
      <c r="E62" s="23"/>
      <c r="F62" s="33">
        <v>219809516</v>
      </c>
      <c r="G62" s="18"/>
      <c r="H62" s="12"/>
      <c r="I62" s="12"/>
      <c r="J62" s="12"/>
    </row>
    <row r="63" spans="2:10" ht="15.6">
      <c r="B63" s="32" t="s">
        <v>12</v>
      </c>
      <c r="C63" s="22"/>
      <c r="D63" s="33">
        <v>6360</v>
      </c>
      <c r="E63" s="23"/>
      <c r="F63" s="33">
        <v>2964</v>
      </c>
      <c r="G63" s="18"/>
    </row>
    <row r="64" spans="2:10" ht="15.6">
      <c r="B64" s="38" t="s">
        <v>67</v>
      </c>
      <c r="C64" s="22"/>
      <c r="D64" s="33">
        <v>2304045</v>
      </c>
      <c r="E64" s="23"/>
      <c r="F64" s="33">
        <v>1796891</v>
      </c>
      <c r="G64" s="18"/>
    </row>
    <row r="65" spans="2:7" ht="15.6">
      <c r="B65" s="41" t="s">
        <v>9</v>
      </c>
      <c r="C65" s="22">
        <v>13</v>
      </c>
      <c r="D65" s="33">
        <v>42018974</v>
      </c>
      <c r="E65" s="23"/>
      <c r="F65" s="33">
        <v>30589669</v>
      </c>
      <c r="G65" s="18"/>
    </row>
    <row r="66" spans="2:7" ht="15.6">
      <c r="B66" s="41" t="s">
        <v>7</v>
      </c>
      <c r="C66" s="22"/>
      <c r="D66" s="33">
        <v>4304215</v>
      </c>
      <c r="E66" s="23"/>
      <c r="F66" s="33">
        <v>4907412</v>
      </c>
      <c r="G66" s="18"/>
    </row>
    <row r="67" spans="2:7" ht="15.6">
      <c r="B67" s="38" t="s">
        <v>130</v>
      </c>
      <c r="C67" s="22"/>
      <c r="D67" s="33">
        <v>684099</v>
      </c>
      <c r="E67" s="23"/>
      <c r="F67" s="33">
        <v>894062</v>
      </c>
      <c r="G67" s="18"/>
    </row>
    <row r="68" spans="2:7" ht="15.6">
      <c r="B68" s="34" t="s">
        <v>46</v>
      </c>
      <c r="C68" s="22"/>
      <c r="D68" s="33">
        <v>46303</v>
      </c>
      <c r="E68" s="23"/>
      <c r="F68" s="33">
        <v>31720</v>
      </c>
      <c r="G68" s="18"/>
    </row>
    <row r="69" spans="2:7" ht="15.6">
      <c r="B69" s="34" t="s">
        <v>131</v>
      </c>
      <c r="C69" s="22"/>
      <c r="D69" s="33">
        <v>4385193</v>
      </c>
      <c r="E69" s="23"/>
      <c r="F69" s="33">
        <v>261764</v>
      </c>
      <c r="G69" s="18"/>
    </row>
    <row r="70" spans="2:7" ht="15.6">
      <c r="B70" s="34" t="s">
        <v>60</v>
      </c>
      <c r="C70" s="22"/>
      <c r="D70" s="33">
        <v>1861</v>
      </c>
      <c r="E70" s="23"/>
      <c r="F70" s="33">
        <v>1861</v>
      </c>
      <c r="G70" s="18"/>
    </row>
    <row r="71" spans="2:7" ht="15.6">
      <c r="B71" s="34" t="s">
        <v>61</v>
      </c>
      <c r="C71" s="22"/>
      <c r="D71" s="33">
        <v>8907525</v>
      </c>
      <c r="E71" s="23"/>
      <c r="F71" s="33">
        <v>6832683</v>
      </c>
      <c r="G71" s="18"/>
    </row>
    <row r="72" spans="2:7" ht="15.6">
      <c r="B72" s="30" t="s">
        <v>43</v>
      </c>
      <c r="C72" s="22"/>
      <c r="D72" s="36">
        <f>SUM(D61:D71)</f>
        <v>130456524</v>
      </c>
      <c r="E72" s="37"/>
      <c r="F72" s="36">
        <f>SUM(F61:F71)</f>
        <v>272429427</v>
      </c>
    </row>
    <row r="73" spans="2:7" ht="15.6">
      <c r="B73" s="38"/>
      <c r="C73" s="22"/>
      <c r="D73" s="33"/>
      <c r="E73" s="23"/>
      <c r="F73" s="33"/>
    </row>
    <row r="74" spans="2:7" ht="16.5" customHeight="1">
      <c r="B74" s="35" t="s">
        <v>44</v>
      </c>
      <c r="C74" s="22"/>
      <c r="D74" s="39">
        <f>D46+D58+D72</f>
        <v>464689494</v>
      </c>
      <c r="E74" s="37"/>
      <c r="F74" s="39">
        <f>F46+F58+F72</f>
        <v>475228584</v>
      </c>
    </row>
    <row r="75" spans="2:7" ht="16.5" customHeight="1">
      <c r="B75" s="27"/>
      <c r="C75" s="22"/>
      <c r="D75" s="42"/>
      <c r="E75" s="23"/>
      <c r="F75" s="23"/>
    </row>
    <row r="76" spans="2:7" ht="16.5" customHeight="1">
      <c r="B76" s="43" t="s">
        <v>122</v>
      </c>
      <c r="C76" s="22"/>
      <c r="D76" s="44"/>
      <c r="E76" s="23"/>
      <c r="F76" s="45"/>
    </row>
    <row r="77" spans="2:7" ht="16.5" customHeight="1">
      <c r="B77" s="43" t="s">
        <v>121</v>
      </c>
      <c r="C77" s="17" t="s">
        <v>57</v>
      </c>
      <c r="D77" s="46"/>
      <c r="E77" s="23"/>
      <c r="F77" s="43" t="s">
        <v>87</v>
      </c>
    </row>
    <row r="78" spans="2:7" ht="16.5" customHeight="1">
      <c r="B78" s="43"/>
      <c r="C78" s="17"/>
      <c r="D78" s="46"/>
      <c r="E78" s="23"/>
      <c r="F78" s="43"/>
    </row>
    <row r="79" spans="2:7" ht="16.5" customHeight="1">
      <c r="B79" s="43" t="s">
        <v>119</v>
      </c>
      <c r="C79" s="17" t="s">
        <v>57</v>
      </c>
      <c r="D79" s="47"/>
      <c r="E79" s="47"/>
      <c r="F79" s="48" t="s">
        <v>120</v>
      </c>
    </row>
    <row r="80" spans="2:7" ht="16.5" customHeight="1">
      <c r="B80" s="38"/>
      <c r="C80" s="22"/>
      <c r="D80" s="23"/>
      <c r="E80" s="23"/>
      <c r="F80" s="23"/>
    </row>
    <row r="81" spans="2:6" ht="16.5" customHeight="1">
      <c r="B81" s="38"/>
      <c r="C81" s="22"/>
      <c r="D81" s="23"/>
      <c r="E81" s="23"/>
      <c r="F81" s="23"/>
    </row>
    <row r="82" spans="2:6" ht="16.5" customHeight="1">
      <c r="B82" s="38"/>
      <c r="C82" s="22"/>
      <c r="D82" s="23"/>
      <c r="E82" s="23"/>
      <c r="F82" s="23"/>
    </row>
    <row r="83" spans="2:6" ht="16.5" customHeight="1">
      <c r="B83" s="38"/>
      <c r="C83" s="22"/>
      <c r="D83" s="23"/>
      <c r="E83" s="23"/>
      <c r="F83" s="23"/>
    </row>
    <row r="84" spans="2:6" ht="16.5" customHeight="1">
      <c r="B84" s="27"/>
      <c r="C84" s="22"/>
      <c r="D84" s="23"/>
      <c r="E84" s="23"/>
      <c r="F84" s="23"/>
    </row>
    <row r="85" spans="2:6" ht="16.5" customHeight="1">
      <c r="B85" s="38"/>
      <c r="C85" s="22"/>
      <c r="D85" s="23"/>
      <c r="E85" s="23"/>
      <c r="F85" s="23"/>
    </row>
    <row r="86" spans="2:6" ht="16.5" customHeight="1">
      <c r="B86" s="38"/>
      <c r="C86" s="22"/>
      <c r="D86" s="23"/>
      <c r="E86" s="23"/>
      <c r="F86" s="23"/>
    </row>
    <row r="87" spans="2:6" ht="16.5" customHeight="1">
      <c r="B87" s="27"/>
      <c r="C87" s="22"/>
      <c r="D87" s="23"/>
      <c r="E87" s="23"/>
      <c r="F87" s="23"/>
    </row>
    <row r="88" spans="2:6" ht="16.5" customHeight="1">
      <c r="B88" s="49"/>
      <c r="C88" s="50"/>
      <c r="D88" s="51"/>
      <c r="E88" s="51"/>
      <c r="F88" s="51"/>
    </row>
    <row r="89" spans="2:6" ht="16.5" customHeight="1">
      <c r="B89" s="49"/>
      <c r="C89" s="50"/>
      <c r="D89" s="51"/>
      <c r="E89" s="51"/>
      <c r="F89" s="51"/>
    </row>
    <row r="90" spans="2:6" ht="16.5" customHeight="1">
      <c r="B90" s="52"/>
      <c r="C90" s="50"/>
      <c r="D90" s="51"/>
      <c r="E90" s="51"/>
      <c r="F90" s="51"/>
    </row>
    <row r="91" spans="2:6" ht="16.5" customHeight="1">
      <c r="B91" s="53"/>
      <c r="C91" s="50"/>
      <c r="D91" s="51"/>
      <c r="E91" s="51"/>
      <c r="F91" s="51"/>
    </row>
    <row r="92" spans="2:6" ht="16.5" customHeight="1">
      <c r="B92" s="53"/>
      <c r="C92" s="50"/>
      <c r="D92" s="51"/>
      <c r="E92" s="51"/>
      <c r="F92" s="51"/>
    </row>
    <row r="93" spans="2:6" ht="16.5" customHeight="1">
      <c r="B93" s="54"/>
      <c r="C93" s="50"/>
      <c r="D93" s="51"/>
      <c r="E93" s="51"/>
      <c r="F93" s="51"/>
    </row>
    <row r="94" spans="2:6" ht="16.5" customHeight="1">
      <c r="B94" s="53"/>
      <c r="C94" s="50"/>
      <c r="D94" s="51"/>
      <c r="E94" s="51"/>
      <c r="F94" s="51"/>
    </row>
    <row r="95" spans="2:6" ht="16.5" customHeight="1">
      <c r="B95" s="53"/>
      <c r="C95" s="50"/>
      <c r="D95" s="51"/>
      <c r="E95" s="51"/>
      <c r="F95" s="51"/>
    </row>
    <row r="96" spans="2:6" ht="16.5" customHeight="1">
      <c r="B96" s="53"/>
      <c r="C96" s="50"/>
      <c r="D96" s="51"/>
      <c r="E96" s="51"/>
      <c r="F96" s="51"/>
    </row>
    <row r="97" spans="2:6" ht="16.5" customHeight="1">
      <c r="B97" s="55"/>
      <c r="C97" s="50"/>
      <c r="D97" s="51"/>
      <c r="E97" s="51"/>
      <c r="F97" s="51"/>
    </row>
    <row r="98" spans="2:6" ht="16.5" customHeight="1">
      <c r="B98" s="49"/>
      <c r="C98" s="50"/>
      <c r="D98" s="51"/>
      <c r="E98" s="51"/>
      <c r="F98" s="51"/>
    </row>
    <row r="99" spans="2:6" ht="16.5" customHeight="1">
      <c r="B99" s="49"/>
      <c r="C99" s="50"/>
      <c r="D99" s="51"/>
      <c r="E99" s="51"/>
      <c r="F99" s="51"/>
    </row>
    <row r="100" spans="2:6" ht="16.5" customHeight="1">
      <c r="B100" s="55"/>
      <c r="C100" s="50"/>
      <c r="D100" s="51"/>
      <c r="E100" s="51"/>
      <c r="F100" s="51"/>
    </row>
    <row r="101" spans="2:6" ht="16.5" customHeight="1">
      <c r="B101" s="53"/>
      <c r="C101" s="50"/>
      <c r="D101" s="51"/>
      <c r="E101" s="51"/>
      <c r="F101" s="51"/>
    </row>
    <row r="102" spans="2:6" ht="16.5" customHeight="1">
      <c r="B102" s="55"/>
      <c r="C102" s="50"/>
      <c r="D102" s="51"/>
      <c r="E102" s="51"/>
      <c r="F102" s="51"/>
    </row>
    <row r="103" spans="2:6" ht="16.5" customHeight="1">
      <c r="B103" s="53"/>
      <c r="C103" s="50"/>
      <c r="D103" s="51"/>
      <c r="E103" s="51"/>
      <c r="F103" s="51"/>
    </row>
    <row r="104" spans="2:6" ht="16.5" customHeight="1">
      <c r="B104" s="52"/>
      <c r="C104" s="50"/>
      <c r="D104" s="51"/>
      <c r="E104" s="51"/>
      <c r="F104" s="51"/>
    </row>
    <row r="105" spans="2:6" ht="16.5" customHeight="1">
      <c r="B105" s="52"/>
      <c r="C105" s="50"/>
      <c r="D105" s="51"/>
      <c r="E105" s="51"/>
      <c r="F105" s="51"/>
    </row>
    <row r="106" spans="2:6" ht="16.5" customHeight="1">
      <c r="B106" s="56"/>
      <c r="C106" s="50"/>
      <c r="D106" s="51"/>
      <c r="E106" s="51"/>
      <c r="F106" s="51"/>
    </row>
    <row r="107" spans="2:6" ht="16.5" customHeight="1">
      <c r="B107" s="53"/>
      <c r="C107" s="50"/>
      <c r="D107" s="51"/>
      <c r="E107" s="51"/>
      <c r="F107" s="51"/>
    </row>
    <row r="108" spans="2:6" ht="16.5" customHeight="1">
      <c r="B108" s="52"/>
      <c r="C108" s="50"/>
      <c r="D108" s="51"/>
      <c r="E108" s="51"/>
      <c r="F108" s="51"/>
    </row>
    <row r="109" spans="2:6" ht="16.5" customHeight="1">
      <c r="B109" s="49"/>
      <c r="C109" s="50"/>
      <c r="D109" s="51"/>
      <c r="E109" s="51"/>
      <c r="F109" s="51"/>
    </row>
    <row r="110" spans="2:6" ht="16.5" customHeight="1">
      <c r="B110" s="52"/>
      <c r="C110" s="50"/>
      <c r="D110" s="51"/>
      <c r="E110" s="51"/>
      <c r="F110" s="51"/>
    </row>
    <row r="111" spans="2:6" ht="16.5" customHeight="1">
      <c r="B111" s="56"/>
      <c r="C111" s="50"/>
      <c r="D111" s="51"/>
      <c r="E111" s="51"/>
      <c r="F111" s="51"/>
    </row>
    <row r="112" spans="2:6" ht="16.5" customHeight="1">
      <c r="B112" s="56"/>
      <c r="C112" s="50"/>
      <c r="D112" s="51"/>
      <c r="E112" s="51"/>
      <c r="F112" s="51"/>
    </row>
    <row r="113" spans="2:2" ht="16.5" customHeight="1">
      <c r="B113" s="3"/>
    </row>
    <row r="114" spans="2:2" ht="16.5" customHeight="1">
      <c r="B114" s="6"/>
    </row>
    <row r="115" spans="2:2" ht="16.5" customHeight="1"/>
    <row r="116" spans="2:2" ht="16.5" customHeight="1">
      <c r="B116" s="5"/>
    </row>
    <row r="117" spans="2:2" ht="16.5" customHeight="1">
      <c r="B117" s="7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>
      <c r="B121" s="3"/>
    </row>
    <row r="122" spans="2:2" ht="16.5" customHeight="1">
      <c r="B122" s="3"/>
    </row>
    <row r="123" spans="2:2" ht="16.5" customHeight="1"/>
    <row r="124" spans="2:2" ht="16.5" customHeight="1"/>
    <row r="125" spans="2:2" ht="16.5" customHeight="1"/>
    <row r="126" spans="2:2" ht="16.5" customHeight="1"/>
    <row r="127" spans="2:2" ht="16.5" customHeight="1"/>
    <row r="128" spans="2:2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52"/>
  <sheetViews>
    <sheetView tabSelected="1" zoomScale="75" zoomScaleNormal="75" workbookViewId="0">
      <selection activeCell="A26" sqref="A26"/>
    </sheetView>
  </sheetViews>
  <sheetFormatPr defaultColWidth="8.77734375" defaultRowHeight="13.8"/>
  <cols>
    <col min="1" max="1" width="66.6640625" style="51" customWidth="1"/>
    <col min="2" max="2" width="14.21875" style="51" customWidth="1"/>
    <col min="3" max="3" width="25.21875" style="51" customWidth="1"/>
    <col min="4" max="4" width="2.33203125" style="51" customWidth="1"/>
    <col min="5" max="5" width="23.88671875" style="51" customWidth="1"/>
    <col min="6" max="6" width="7.44140625" style="51" customWidth="1"/>
    <col min="7" max="7" width="28.33203125" style="51" customWidth="1"/>
    <col min="8" max="16384" width="8.77734375" style="51"/>
  </cols>
  <sheetData>
    <row r="2" spans="1:7" ht="14.55" customHeight="1">
      <c r="A2" s="57"/>
      <c r="B2" s="57"/>
      <c r="C2" s="57"/>
      <c r="D2" s="57"/>
      <c r="E2" s="57"/>
      <c r="F2" s="58"/>
    </row>
    <row r="3" spans="1:7" ht="72" customHeight="1">
      <c r="A3" s="146" t="s">
        <v>143</v>
      </c>
      <c r="B3" s="146"/>
      <c r="C3" s="146"/>
      <c r="D3" s="146"/>
      <c r="E3" s="146"/>
      <c r="F3" s="59"/>
    </row>
    <row r="4" spans="1:7">
      <c r="A4" s="60"/>
      <c r="B4" s="60"/>
      <c r="C4" s="60"/>
      <c r="D4" s="60"/>
      <c r="E4" s="60"/>
      <c r="F4" s="59"/>
    </row>
    <row r="5" spans="1:7">
      <c r="A5" s="61" t="s">
        <v>84</v>
      </c>
      <c r="B5" s="62" t="s">
        <v>116</v>
      </c>
      <c r="C5" s="63">
        <v>45291</v>
      </c>
      <c r="D5" s="64"/>
      <c r="E5" s="63">
        <v>44926</v>
      </c>
      <c r="F5" s="59"/>
    </row>
    <row r="6" spans="1:7">
      <c r="A6" s="65"/>
      <c r="B6" s="64"/>
      <c r="C6" s="66" t="s">
        <v>106</v>
      </c>
      <c r="D6" s="66"/>
      <c r="E6" s="66" t="s">
        <v>106</v>
      </c>
      <c r="F6" s="67"/>
    </row>
    <row r="7" spans="1:7">
      <c r="A7" s="68" t="s">
        <v>15</v>
      </c>
      <c r="B7" s="64">
        <v>14</v>
      </c>
      <c r="C7" s="69">
        <v>191408819</v>
      </c>
      <c r="D7" s="69"/>
      <c r="E7" s="69">
        <v>148382068</v>
      </c>
      <c r="F7" s="70"/>
    </row>
    <row r="8" spans="1:7">
      <c r="A8" s="49"/>
      <c r="B8" s="64"/>
      <c r="C8" s="71"/>
      <c r="D8" s="64"/>
      <c r="E8" s="71"/>
      <c r="F8" s="71"/>
      <c r="G8" s="72"/>
    </row>
    <row r="9" spans="1:7">
      <c r="A9" s="68" t="s">
        <v>16</v>
      </c>
      <c r="B9" s="64">
        <v>15</v>
      </c>
      <c r="C9" s="69">
        <v>-159686573</v>
      </c>
      <c r="D9" s="73"/>
      <c r="E9" s="69">
        <v>-120781997</v>
      </c>
      <c r="F9" s="70"/>
    </row>
    <row r="10" spans="1:7">
      <c r="A10" s="49"/>
      <c r="B10" s="64"/>
      <c r="C10" s="71"/>
      <c r="D10" s="64"/>
      <c r="E10" s="71"/>
      <c r="F10" s="71"/>
    </row>
    <row r="11" spans="1:7" ht="14.4" thickBot="1">
      <c r="A11" s="74" t="s">
        <v>55</v>
      </c>
      <c r="B11" s="64"/>
      <c r="C11" s="75">
        <f>SUM(C7:C9)</f>
        <v>31722246</v>
      </c>
      <c r="D11" s="64"/>
      <c r="E11" s="75">
        <f>SUM(E7:E9)</f>
        <v>27600071</v>
      </c>
      <c r="F11" s="70"/>
    </row>
    <row r="12" spans="1:7">
      <c r="A12" s="76"/>
      <c r="B12" s="64"/>
      <c r="C12" s="71"/>
      <c r="D12" s="64"/>
      <c r="E12" s="71"/>
      <c r="F12" s="71"/>
    </row>
    <row r="13" spans="1:7">
      <c r="A13" s="76" t="s">
        <v>13</v>
      </c>
      <c r="B13" s="64">
        <v>16</v>
      </c>
      <c r="C13" s="77">
        <v>-13329388</v>
      </c>
      <c r="D13" s="73"/>
      <c r="E13" s="77">
        <v>-10428819</v>
      </c>
      <c r="F13" s="77"/>
    </row>
    <row r="14" spans="1:7">
      <c r="A14" s="76" t="s">
        <v>14</v>
      </c>
      <c r="B14" s="64"/>
      <c r="C14" s="77">
        <v>-2483773</v>
      </c>
      <c r="D14" s="73"/>
      <c r="E14" s="77">
        <v>-2018700</v>
      </c>
      <c r="F14" s="71"/>
    </row>
    <row r="15" spans="1:7">
      <c r="A15" s="76" t="s">
        <v>48</v>
      </c>
      <c r="B15" s="64">
        <v>17</v>
      </c>
      <c r="C15" s="77">
        <v>-35400463</v>
      </c>
      <c r="D15" s="73"/>
      <c r="E15" s="77">
        <v>-36156210</v>
      </c>
      <c r="F15" s="78"/>
    </row>
    <row r="16" spans="1:7">
      <c r="A16" s="78" t="s">
        <v>49</v>
      </c>
      <c r="B16" s="64">
        <v>18</v>
      </c>
      <c r="C16" s="77">
        <v>5585685</v>
      </c>
      <c r="D16" s="73"/>
      <c r="E16" s="77">
        <v>2066376</v>
      </c>
      <c r="F16" s="77"/>
    </row>
    <row r="17" spans="1:6">
      <c r="A17" s="76" t="s">
        <v>50</v>
      </c>
      <c r="B17" s="64"/>
      <c r="C17" s="77">
        <v>23920832</v>
      </c>
      <c r="D17" s="73"/>
      <c r="E17" s="77">
        <v>-11348785</v>
      </c>
      <c r="F17" s="77"/>
    </row>
    <row r="18" spans="1:6">
      <c r="A18" s="76" t="s">
        <v>140</v>
      </c>
      <c r="B18" s="64"/>
      <c r="C18" s="77">
        <v>0</v>
      </c>
      <c r="D18" s="73"/>
      <c r="E18" s="77">
        <v>-1018169</v>
      </c>
      <c r="F18" s="77"/>
    </row>
    <row r="19" spans="1:6">
      <c r="A19" s="76" t="s">
        <v>117</v>
      </c>
      <c r="B19" s="64"/>
      <c r="C19" s="77">
        <v>1745407</v>
      </c>
      <c r="D19" s="73"/>
      <c r="E19" s="77">
        <v>2143064</v>
      </c>
      <c r="F19" s="77"/>
    </row>
    <row r="20" spans="1:6">
      <c r="A20" s="76" t="s">
        <v>118</v>
      </c>
      <c r="B20" s="64"/>
      <c r="C20" s="77">
        <v>-5304061</v>
      </c>
      <c r="D20" s="73"/>
      <c r="E20" s="77">
        <v>-4479882</v>
      </c>
      <c r="F20" s="77"/>
    </row>
    <row r="21" spans="1:6">
      <c r="A21" s="76" t="s">
        <v>77</v>
      </c>
      <c r="B21" s="64">
        <v>19</v>
      </c>
      <c r="C21" s="77">
        <v>3401130</v>
      </c>
      <c r="D21" s="73"/>
      <c r="E21" s="77">
        <v>-940592</v>
      </c>
      <c r="F21" s="71"/>
    </row>
    <row r="22" spans="1:6">
      <c r="A22" s="76" t="s">
        <v>17</v>
      </c>
      <c r="B22" s="64"/>
      <c r="C22" s="77">
        <v>0</v>
      </c>
      <c r="D22" s="73"/>
      <c r="E22" s="77">
        <v>48815</v>
      </c>
      <c r="F22" s="71"/>
    </row>
    <row r="23" spans="1:6">
      <c r="A23" s="76" t="s">
        <v>115</v>
      </c>
      <c r="B23" s="64"/>
      <c r="C23" s="77">
        <v>-2352</v>
      </c>
      <c r="D23" s="73"/>
      <c r="E23" s="77">
        <v>0</v>
      </c>
      <c r="F23" s="71"/>
    </row>
    <row r="24" spans="1:6">
      <c r="A24" s="68" t="s">
        <v>88</v>
      </c>
      <c r="B24" s="73"/>
      <c r="C24" s="79">
        <f>SUM(C13:C23)</f>
        <v>-21866983</v>
      </c>
      <c r="D24" s="79"/>
      <c r="E24" s="79">
        <f>SUM(E13:E23)</f>
        <v>-62132902</v>
      </c>
      <c r="F24" s="70"/>
    </row>
    <row r="25" spans="1:6">
      <c r="A25" s="49"/>
      <c r="B25" s="64"/>
      <c r="C25" s="71"/>
      <c r="D25" s="64"/>
      <c r="E25" s="71"/>
      <c r="F25" s="71"/>
    </row>
    <row r="26" spans="1:6" ht="14.4" thickBot="1">
      <c r="A26" s="74" t="s">
        <v>89</v>
      </c>
      <c r="B26" s="62"/>
      <c r="C26" s="75">
        <f>C11+C24</f>
        <v>9855263</v>
      </c>
      <c r="D26" s="62"/>
      <c r="E26" s="75">
        <f>E11+E24</f>
        <v>-34532831</v>
      </c>
      <c r="F26" s="70"/>
    </row>
    <row r="27" spans="1:6">
      <c r="A27" s="60"/>
      <c r="B27" s="64"/>
      <c r="C27" s="71"/>
      <c r="D27" s="64"/>
      <c r="E27" s="71"/>
      <c r="F27" s="71"/>
    </row>
    <row r="28" spans="1:6">
      <c r="A28" s="49" t="s">
        <v>90</v>
      </c>
      <c r="B28" s="73"/>
      <c r="C28" s="77">
        <v>-8395500</v>
      </c>
      <c r="D28" s="73"/>
      <c r="E28" s="77">
        <v>4856000</v>
      </c>
      <c r="F28" s="77"/>
    </row>
    <row r="29" spans="1:6">
      <c r="A29" s="49"/>
      <c r="B29" s="49"/>
      <c r="C29" s="49"/>
      <c r="D29" s="49"/>
      <c r="E29" s="49"/>
      <c r="F29" s="49"/>
    </row>
    <row r="30" spans="1:6" ht="14.4" thickBot="1">
      <c r="A30" s="74" t="s">
        <v>78</v>
      </c>
      <c r="B30" s="64"/>
      <c r="C30" s="75">
        <f>C26+C28</f>
        <v>1459763</v>
      </c>
      <c r="D30" s="64"/>
      <c r="E30" s="75">
        <f>E26+E28</f>
        <v>-29676831</v>
      </c>
      <c r="F30" s="70"/>
    </row>
    <row r="31" spans="1:6">
      <c r="A31" s="49"/>
      <c r="B31" s="64"/>
      <c r="C31" s="71"/>
      <c r="D31" s="64"/>
      <c r="E31" s="71"/>
      <c r="F31" s="71"/>
    </row>
    <row r="32" spans="1:6">
      <c r="A32" s="49" t="s">
        <v>141</v>
      </c>
      <c r="B32" s="64"/>
      <c r="C32" s="71"/>
      <c r="D32" s="64"/>
      <c r="E32" s="71"/>
      <c r="F32" s="71"/>
    </row>
    <row r="33" spans="1:6">
      <c r="A33" s="49" t="s">
        <v>140</v>
      </c>
      <c r="B33" s="64"/>
      <c r="C33" s="77">
        <v>0</v>
      </c>
      <c r="D33" s="73"/>
      <c r="E33" s="77">
        <v>-7652677</v>
      </c>
      <c r="F33" s="71"/>
    </row>
    <row r="34" spans="1:6">
      <c r="A34" s="49"/>
      <c r="B34" s="64"/>
      <c r="C34" s="71"/>
      <c r="D34" s="64"/>
      <c r="E34" s="71"/>
      <c r="F34" s="71"/>
    </row>
    <row r="35" spans="1:6" ht="14.4" thickBot="1">
      <c r="A35" s="74" t="s">
        <v>142</v>
      </c>
      <c r="B35" s="64"/>
      <c r="C35" s="75">
        <f>C30+C33</f>
        <v>1459763</v>
      </c>
      <c r="D35" s="64"/>
      <c r="E35" s="75">
        <f>E30+E33</f>
        <v>-37329508</v>
      </c>
      <c r="F35" s="70"/>
    </row>
    <row r="37" spans="1:6">
      <c r="A37" s="49" t="s">
        <v>113</v>
      </c>
      <c r="B37" s="73"/>
      <c r="C37" s="77">
        <v>1483608</v>
      </c>
      <c r="D37" s="73"/>
      <c r="E37" s="77">
        <v>-21002243</v>
      </c>
      <c r="F37" s="77"/>
    </row>
    <row r="38" spans="1:6">
      <c r="A38" s="49" t="s">
        <v>112</v>
      </c>
      <c r="B38" s="64"/>
      <c r="C38" s="77">
        <v>-23845</v>
      </c>
      <c r="D38" s="64"/>
      <c r="E38" s="77">
        <v>-8674588</v>
      </c>
      <c r="F38" s="71"/>
    </row>
    <row r="39" spans="1:6">
      <c r="A39" s="49"/>
      <c r="B39" s="64"/>
      <c r="C39" s="71"/>
      <c r="D39" s="64"/>
      <c r="E39" s="71"/>
      <c r="F39" s="71"/>
    </row>
    <row r="40" spans="1:6" ht="15.6">
      <c r="A40" s="43" t="s">
        <v>122</v>
      </c>
      <c r="B40" s="64"/>
      <c r="C40" s="71"/>
      <c r="D40" s="64"/>
      <c r="E40" s="71"/>
      <c r="F40" s="71"/>
    </row>
    <row r="41" spans="1:6" ht="15.6">
      <c r="A41" s="43" t="s">
        <v>121</v>
      </c>
      <c r="B41" s="80"/>
      <c r="C41" s="81" t="s">
        <v>91</v>
      </c>
      <c r="E41" s="82" t="s">
        <v>87</v>
      </c>
      <c r="F41" s="64"/>
    </row>
    <row r="42" spans="1:6">
      <c r="A42" s="81"/>
      <c r="B42" s="80"/>
      <c r="C42" s="81"/>
      <c r="E42" s="83"/>
      <c r="F42" s="64"/>
    </row>
    <row r="43" spans="1:6" s="135" customFormat="1">
      <c r="A43" s="135" t="s">
        <v>119</v>
      </c>
      <c r="C43" s="81" t="s">
        <v>91</v>
      </c>
      <c r="E43" s="135" t="s">
        <v>120</v>
      </c>
    </row>
    <row r="51" spans="3:5">
      <c r="C51" s="72"/>
      <c r="D51" s="72"/>
      <c r="E51" s="72"/>
    </row>
    <row r="52" spans="3:5">
      <c r="C52" s="72"/>
      <c r="D52" s="72"/>
      <c r="E52" s="72"/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96"/>
  <sheetViews>
    <sheetView topLeftCell="A55" zoomScale="81" zoomScaleNormal="81" workbookViewId="0">
      <selection activeCell="C93" sqref="C93:C94"/>
    </sheetView>
  </sheetViews>
  <sheetFormatPr defaultColWidth="8.77734375" defaultRowHeight="13.8"/>
  <cols>
    <col min="1" max="1" width="3.21875" style="51" customWidth="1"/>
    <col min="2" max="2" width="2" style="51" customWidth="1"/>
    <col min="3" max="3" width="79.33203125" style="107" customWidth="1"/>
    <col min="4" max="4" width="27" style="51" customWidth="1"/>
    <col min="5" max="5" width="1.44140625" style="51" customWidth="1"/>
    <col min="6" max="6" width="24.88671875" style="51" customWidth="1"/>
    <col min="7" max="7" width="2.21875" style="51" customWidth="1"/>
    <col min="8" max="8" width="8.77734375" style="51"/>
    <col min="9" max="9" width="14.21875" style="51" bestFit="1" customWidth="1"/>
    <col min="10" max="16384" width="8.77734375" style="51"/>
  </cols>
  <sheetData>
    <row r="4" spans="1:9">
      <c r="A4" s="11"/>
      <c r="B4" s="11"/>
      <c r="C4" s="15"/>
      <c r="D4" s="84"/>
      <c r="E4" s="84"/>
      <c r="F4" s="84"/>
      <c r="G4" s="84"/>
      <c r="I4" s="85"/>
    </row>
    <row r="5" spans="1:9">
      <c r="A5" s="11"/>
      <c r="B5" s="11"/>
      <c r="C5" s="147" t="s">
        <v>100</v>
      </c>
      <c r="D5" s="147"/>
      <c r="E5" s="147"/>
      <c r="F5" s="147"/>
      <c r="G5" s="86"/>
      <c r="I5" s="85"/>
    </row>
    <row r="6" spans="1:9" ht="20.55" customHeight="1">
      <c r="A6" s="11"/>
      <c r="B6" s="11"/>
      <c r="C6" s="148" t="s">
        <v>144</v>
      </c>
      <c r="D6" s="148"/>
      <c r="E6" s="148"/>
      <c r="F6" s="148"/>
      <c r="G6" s="86"/>
      <c r="I6" s="85"/>
    </row>
    <row r="7" spans="1:9">
      <c r="A7" s="11"/>
      <c r="B7" s="11"/>
      <c r="C7" s="15"/>
      <c r="D7" s="84"/>
      <c r="E7" s="84"/>
      <c r="F7" s="84"/>
      <c r="G7" s="84"/>
      <c r="I7" s="85"/>
    </row>
    <row r="8" spans="1:9">
      <c r="A8" s="11"/>
      <c r="B8" s="11"/>
      <c r="C8" s="87" t="s">
        <v>85</v>
      </c>
      <c r="D8" s="88" t="s">
        <v>105</v>
      </c>
      <c r="E8" s="89"/>
      <c r="F8" s="88" t="s">
        <v>105</v>
      </c>
      <c r="G8" s="88"/>
      <c r="I8" s="90"/>
    </row>
    <row r="9" spans="1:9" ht="35.549999999999997" customHeight="1">
      <c r="A9" s="10" t="s">
        <v>18</v>
      </c>
      <c r="B9" s="10"/>
      <c r="C9" s="91"/>
      <c r="D9" s="92" t="s">
        <v>145</v>
      </c>
      <c r="E9" s="92"/>
      <c r="F9" s="92" t="s">
        <v>146</v>
      </c>
      <c r="G9" s="92"/>
      <c r="I9" s="93"/>
    </row>
    <row r="10" spans="1:9">
      <c r="A10" s="10" t="s">
        <v>92</v>
      </c>
      <c r="B10" s="10"/>
      <c r="C10" s="15"/>
      <c r="D10" s="94">
        <f>[53]ОПиУ!C26</f>
        <v>9855263</v>
      </c>
      <c r="E10" s="84"/>
      <c r="F10" s="94">
        <f>[53]ОПиУ!E26</f>
        <v>-34532831</v>
      </c>
      <c r="G10" s="94"/>
      <c r="I10" s="95"/>
    </row>
    <row r="11" spans="1:9">
      <c r="A11" s="9"/>
      <c r="B11" s="9"/>
      <c r="C11" s="15"/>
      <c r="D11" s="9"/>
      <c r="E11" s="9"/>
      <c r="F11" s="9"/>
      <c r="G11" s="9"/>
      <c r="I11" s="94"/>
    </row>
    <row r="12" spans="1:9">
      <c r="A12" s="9"/>
      <c r="B12" s="9"/>
      <c r="C12" s="14" t="s">
        <v>19</v>
      </c>
      <c r="D12" s="96">
        <f>SUM(D13:D28)</f>
        <v>36680205</v>
      </c>
      <c r="E12" s="96">
        <f>SUM(E13:E28)</f>
        <v>0</v>
      </c>
      <c r="F12" s="96">
        <f>SUM(F13:F28)</f>
        <v>78199635</v>
      </c>
      <c r="G12" s="96"/>
      <c r="I12" s="94"/>
    </row>
    <row r="13" spans="1:9">
      <c r="A13" s="9"/>
      <c r="B13" s="9"/>
      <c r="C13" s="106" t="s">
        <v>147</v>
      </c>
      <c r="D13" s="98">
        <v>30419980</v>
      </c>
      <c r="E13" s="98"/>
      <c r="F13" s="98">
        <v>30279254</v>
      </c>
      <c r="G13" s="96"/>
      <c r="I13" s="94"/>
    </row>
    <row r="14" spans="1:9">
      <c r="A14" s="9"/>
      <c r="B14" s="9"/>
      <c r="C14" s="106" t="s">
        <v>148</v>
      </c>
      <c r="D14" s="98">
        <v>35400463</v>
      </c>
      <c r="E14" s="98"/>
      <c r="F14" s="98">
        <v>36156210</v>
      </c>
      <c r="G14" s="96"/>
      <c r="I14" s="94"/>
    </row>
    <row r="15" spans="1:9">
      <c r="A15" s="9"/>
      <c r="B15" s="9"/>
      <c r="C15" s="106" t="s">
        <v>149</v>
      </c>
      <c r="D15" s="98">
        <v>-5585685</v>
      </c>
      <c r="E15" s="98"/>
      <c r="F15" s="98">
        <v>-2066376</v>
      </c>
      <c r="G15" s="96"/>
      <c r="I15" s="94"/>
    </row>
    <row r="16" spans="1:9">
      <c r="A16" s="9"/>
      <c r="B16" s="9"/>
      <c r="C16" s="106" t="s">
        <v>150</v>
      </c>
      <c r="D16" s="98">
        <v>-3401130</v>
      </c>
      <c r="E16" s="98"/>
      <c r="F16" s="98">
        <v>940592</v>
      </c>
      <c r="G16" s="96"/>
      <c r="I16" s="94"/>
    </row>
    <row r="17" spans="1:9">
      <c r="A17" s="9"/>
      <c r="B17" s="9"/>
      <c r="C17" s="106" t="s">
        <v>151</v>
      </c>
      <c r="D17" s="98">
        <v>-46868</v>
      </c>
      <c r="E17" s="98"/>
      <c r="F17" s="98">
        <v>120356</v>
      </c>
      <c r="G17" s="96"/>
      <c r="I17" s="94"/>
    </row>
    <row r="18" spans="1:9">
      <c r="A18" s="9"/>
      <c r="B18" s="9"/>
      <c r="C18" s="106" t="s">
        <v>152</v>
      </c>
      <c r="D18" s="98">
        <v>1133832</v>
      </c>
      <c r="E18" s="98"/>
      <c r="F18" s="98">
        <v>17885</v>
      </c>
      <c r="G18" s="96"/>
      <c r="I18" s="94"/>
    </row>
    <row r="19" spans="1:9">
      <c r="A19" s="9"/>
      <c r="B19" s="9"/>
      <c r="C19" s="106" t="s">
        <v>153</v>
      </c>
      <c r="D19" s="98">
        <v>2715914</v>
      </c>
      <c r="E19" s="98"/>
      <c r="F19" s="98">
        <v>784411</v>
      </c>
      <c r="G19" s="96"/>
      <c r="I19" s="94"/>
    </row>
    <row r="20" spans="1:9">
      <c r="A20" s="9"/>
      <c r="B20" s="9"/>
      <c r="C20" s="106" t="s">
        <v>154</v>
      </c>
      <c r="D20" s="98">
        <v>2352</v>
      </c>
      <c r="E20" s="98"/>
      <c r="F20" s="98">
        <v>0</v>
      </c>
      <c r="G20" s="96"/>
      <c r="I20" s="94"/>
    </row>
    <row r="21" spans="1:9">
      <c r="A21" s="9"/>
      <c r="B21" s="9"/>
      <c r="C21" s="106" t="s">
        <v>140</v>
      </c>
      <c r="D21" s="98">
        <v>0</v>
      </c>
      <c r="E21" s="98"/>
      <c r="F21" s="98">
        <v>1018169</v>
      </c>
      <c r="G21" s="96"/>
      <c r="I21" s="94"/>
    </row>
    <row r="22" spans="1:9">
      <c r="A22" s="9"/>
      <c r="B22" s="9"/>
      <c r="C22" s="106" t="s">
        <v>155</v>
      </c>
      <c r="D22" s="98">
        <v>-23920832</v>
      </c>
      <c r="E22" s="98"/>
      <c r="F22" s="98">
        <v>11348785</v>
      </c>
      <c r="G22" s="96"/>
      <c r="I22" s="94"/>
    </row>
    <row r="23" spans="1:9">
      <c r="A23" s="9"/>
      <c r="B23" s="9"/>
      <c r="C23" s="106" t="s">
        <v>156</v>
      </c>
      <c r="D23" s="98">
        <v>0</v>
      </c>
      <c r="E23" s="98"/>
      <c r="F23" s="98">
        <v>-54001</v>
      </c>
      <c r="G23" s="96"/>
      <c r="I23" s="94"/>
    </row>
    <row r="24" spans="1:9">
      <c r="A24" s="9"/>
      <c r="B24" s="9"/>
      <c r="C24" s="106" t="s">
        <v>125</v>
      </c>
      <c r="D24" s="98">
        <v>-146636</v>
      </c>
      <c r="E24" s="98"/>
      <c r="F24" s="98">
        <v>-144142</v>
      </c>
      <c r="G24" s="96"/>
      <c r="I24" s="94"/>
    </row>
    <row r="25" spans="1:9">
      <c r="A25" s="9"/>
      <c r="B25" s="9"/>
      <c r="C25" s="106" t="s">
        <v>17</v>
      </c>
      <c r="D25" s="98">
        <v>0</v>
      </c>
      <c r="E25" s="98"/>
      <c r="F25" s="98">
        <v>-48815</v>
      </c>
      <c r="G25" s="96"/>
      <c r="I25" s="94"/>
    </row>
    <row r="26" spans="1:9">
      <c r="A26" s="9"/>
      <c r="B26" s="9"/>
      <c r="C26" s="106" t="s">
        <v>157</v>
      </c>
      <c r="D26" s="98">
        <v>0</v>
      </c>
      <c r="E26" s="98"/>
      <c r="F26" s="98">
        <v>-130927</v>
      </c>
      <c r="G26" s="96"/>
      <c r="I26" s="94"/>
    </row>
    <row r="27" spans="1:9">
      <c r="A27" s="9"/>
      <c r="B27" s="9"/>
      <c r="C27" s="106" t="s">
        <v>158</v>
      </c>
      <c r="D27" s="98">
        <v>108815</v>
      </c>
      <c r="E27" s="98"/>
      <c r="F27" s="98">
        <v>0</v>
      </c>
      <c r="G27" s="96"/>
      <c r="I27" s="94"/>
    </row>
    <row r="28" spans="1:9">
      <c r="A28" s="9"/>
      <c r="B28" s="9"/>
      <c r="C28" s="106" t="s">
        <v>159</v>
      </c>
      <c r="D28" s="98">
        <v>0</v>
      </c>
      <c r="E28" s="98"/>
      <c r="F28" s="98">
        <v>-21766</v>
      </c>
      <c r="G28" s="96"/>
      <c r="I28" s="94"/>
    </row>
    <row r="29" spans="1:9" ht="34.5" customHeight="1">
      <c r="A29" s="149" t="s">
        <v>20</v>
      </c>
      <c r="B29" s="149"/>
      <c r="C29" s="149"/>
      <c r="D29" s="100">
        <f>D10+D12</f>
        <v>46535468</v>
      </c>
      <c r="E29" s="100"/>
      <c r="F29" s="100">
        <f>F10+F12</f>
        <v>43666804</v>
      </c>
      <c r="G29" s="94"/>
      <c r="I29" s="98"/>
    </row>
    <row r="30" spans="1:9" ht="19.5" customHeight="1">
      <c r="A30" s="10"/>
      <c r="B30" s="101"/>
      <c r="C30" s="101"/>
      <c r="D30" s="100"/>
      <c r="E30" s="102"/>
      <c r="F30" s="94"/>
      <c r="G30" s="94"/>
      <c r="I30" s="98"/>
    </row>
    <row r="31" spans="1:9">
      <c r="A31" s="10" t="s">
        <v>93</v>
      </c>
      <c r="B31" s="10"/>
      <c r="C31" s="13"/>
      <c r="D31" s="96">
        <f>SUM(D32:D38)</f>
        <v>8814118</v>
      </c>
      <c r="E31" s="103"/>
      <c r="F31" s="94">
        <f>SUM(F32:F38)</f>
        <v>12937364</v>
      </c>
      <c r="G31" s="94"/>
      <c r="I31" s="98"/>
    </row>
    <row r="32" spans="1:9">
      <c r="A32" s="11"/>
      <c r="B32" s="11"/>
      <c r="C32" s="106" t="s">
        <v>109</v>
      </c>
      <c r="D32" s="98">
        <v>-661934</v>
      </c>
      <c r="E32" s="99"/>
      <c r="F32" s="98">
        <v>607668</v>
      </c>
      <c r="G32" s="98"/>
      <c r="I32" s="98"/>
    </row>
    <row r="33" spans="1:9">
      <c r="A33" s="11"/>
      <c r="B33" s="11"/>
      <c r="C33" s="106" t="s">
        <v>21</v>
      </c>
      <c r="D33" s="98">
        <v>-5442554</v>
      </c>
      <c r="E33" s="98"/>
      <c r="F33" s="98">
        <v>577468</v>
      </c>
      <c r="G33" s="99"/>
      <c r="I33" s="98"/>
    </row>
    <row r="34" spans="1:9">
      <c r="A34" s="11"/>
      <c r="B34" s="11"/>
      <c r="C34" s="106" t="s">
        <v>22</v>
      </c>
      <c r="D34" s="98">
        <v>39558</v>
      </c>
      <c r="E34" s="98"/>
      <c r="F34" s="98">
        <v>51952</v>
      </c>
      <c r="G34" s="99"/>
      <c r="I34" s="98"/>
    </row>
    <row r="35" spans="1:9">
      <c r="A35" s="11"/>
      <c r="B35" s="11"/>
      <c r="C35" s="106" t="s">
        <v>160</v>
      </c>
      <c r="D35" s="98">
        <v>-504541</v>
      </c>
      <c r="E35" s="98"/>
      <c r="F35" s="98">
        <v>-563565</v>
      </c>
      <c r="G35" s="99"/>
      <c r="I35" s="98"/>
    </row>
    <row r="36" spans="1:9">
      <c r="A36" s="11"/>
      <c r="B36" s="11"/>
      <c r="C36" s="106" t="s">
        <v>110</v>
      </c>
      <c r="D36" s="98">
        <v>14811050</v>
      </c>
      <c r="E36" s="98"/>
      <c r="F36" s="98">
        <v>9954394</v>
      </c>
      <c r="G36" s="99"/>
      <c r="I36" s="98"/>
    </row>
    <row r="37" spans="1:9">
      <c r="A37" s="11"/>
      <c r="B37" s="11"/>
      <c r="C37" s="106" t="s">
        <v>23</v>
      </c>
      <c r="D37" s="98">
        <v>-1003197</v>
      </c>
      <c r="E37" s="98"/>
      <c r="F37" s="98">
        <v>2847621</v>
      </c>
      <c r="G37" s="99"/>
      <c r="I37" s="98"/>
    </row>
    <row r="38" spans="1:9">
      <c r="A38" s="11"/>
      <c r="B38" s="11"/>
      <c r="C38" s="106" t="s">
        <v>161</v>
      </c>
      <c r="D38" s="98">
        <v>1575736</v>
      </c>
      <c r="E38" s="98"/>
      <c r="F38" s="98">
        <v>-538174</v>
      </c>
      <c r="G38" s="99"/>
      <c r="I38" s="98"/>
    </row>
    <row r="39" spans="1:9">
      <c r="A39" s="9"/>
      <c r="B39" s="9"/>
      <c r="C39" s="13"/>
      <c r="D39" s="9"/>
      <c r="E39" s="9"/>
      <c r="F39" s="9"/>
      <c r="G39" s="9"/>
      <c r="I39" s="98"/>
    </row>
    <row r="40" spans="1:9">
      <c r="A40" s="10" t="s">
        <v>94</v>
      </c>
      <c r="B40" s="10"/>
      <c r="C40" s="15"/>
      <c r="D40" s="96">
        <f>D29+D31</f>
        <v>55349586</v>
      </c>
      <c r="E40" s="84"/>
      <c r="F40" s="94">
        <f>F29+F31</f>
        <v>56604168</v>
      </c>
      <c r="G40" s="94"/>
      <c r="I40" s="94"/>
    </row>
    <row r="41" spans="1:9">
      <c r="A41" s="10"/>
      <c r="B41" s="10"/>
      <c r="C41" s="15"/>
      <c r="D41" s="96"/>
      <c r="E41" s="84"/>
      <c r="F41" s="94"/>
      <c r="G41" s="94"/>
      <c r="I41" s="98"/>
    </row>
    <row r="42" spans="1:9">
      <c r="A42" s="104" t="s">
        <v>102</v>
      </c>
      <c r="B42" s="104"/>
      <c r="C42" s="15"/>
      <c r="D42" s="94">
        <v>-30313588</v>
      </c>
      <c r="E42" s="84"/>
      <c r="F42" s="94">
        <v>-33381963</v>
      </c>
      <c r="G42" s="94"/>
      <c r="I42" s="98"/>
    </row>
    <row r="43" spans="1:9">
      <c r="A43" s="104"/>
      <c r="B43" s="104"/>
      <c r="C43" s="15"/>
      <c r="D43" s="105"/>
      <c r="E43" s="84"/>
      <c r="F43" s="97"/>
      <c r="G43" s="97"/>
      <c r="I43" s="94"/>
    </row>
    <row r="44" spans="1:9">
      <c r="A44" s="104" t="s">
        <v>103</v>
      </c>
      <c r="B44" s="10"/>
      <c r="C44" s="15"/>
      <c r="D44" s="94">
        <v>-1654903</v>
      </c>
      <c r="E44" s="94"/>
      <c r="F44" s="94">
        <v>-2428007</v>
      </c>
      <c r="G44" s="84"/>
      <c r="I44" s="98"/>
    </row>
    <row r="45" spans="1:9">
      <c r="A45" s="104"/>
      <c r="B45" s="10"/>
      <c r="C45" s="15"/>
      <c r="D45" s="84"/>
      <c r="E45" s="84"/>
      <c r="F45" s="84"/>
      <c r="G45" s="84"/>
      <c r="I45" s="98"/>
    </row>
    <row r="46" spans="1:9">
      <c r="A46" s="104"/>
      <c r="B46" s="10"/>
      <c r="C46" s="15"/>
      <c r="D46" s="84"/>
      <c r="E46" s="84"/>
      <c r="F46" s="84"/>
      <c r="G46" s="84"/>
      <c r="I46" s="98"/>
    </row>
    <row r="47" spans="1:9">
      <c r="A47" s="10" t="s">
        <v>95</v>
      </c>
      <c r="B47" s="10"/>
      <c r="C47" s="15"/>
      <c r="D47" s="94">
        <f>D40+D42+D44</f>
        <v>23381095</v>
      </c>
      <c r="E47" s="84"/>
      <c r="F47" s="94">
        <f>F40+F42+F44</f>
        <v>20794198</v>
      </c>
      <c r="G47" s="94"/>
      <c r="I47" s="98"/>
    </row>
    <row r="48" spans="1:9">
      <c r="A48" s="10"/>
      <c r="B48" s="10"/>
      <c r="C48" s="15"/>
      <c r="D48" s="94"/>
      <c r="E48" s="84"/>
      <c r="F48" s="94"/>
      <c r="G48" s="94"/>
      <c r="I48" s="98"/>
    </row>
    <row r="49" spans="1:9" ht="27.45" customHeight="1">
      <c r="A49" s="10" t="s">
        <v>24</v>
      </c>
      <c r="B49" s="10"/>
      <c r="C49" s="15"/>
      <c r="D49" s="84"/>
      <c r="E49" s="84"/>
      <c r="F49" s="84"/>
      <c r="G49" s="84"/>
      <c r="I49" s="98"/>
    </row>
    <row r="50" spans="1:9">
      <c r="A50" s="11"/>
      <c r="B50" s="11"/>
      <c r="C50" s="14"/>
      <c r="D50" s="97"/>
      <c r="E50" s="97"/>
      <c r="F50" s="97"/>
      <c r="G50" s="97"/>
      <c r="I50" s="98"/>
    </row>
    <row r="51" spans="1:9">
      <c r="A51" s="11"/>
      <c r="B51" s="11"/>
      <c r="C51" s="106" t="s">
        <v>132</v>
      </c>
      <c r="D51" s="98">
        <v>1280000</v>
      </c>
      <c r="E51" s="98"/>
      <c r="F51" s="98">
        <v>0</v>
      </c>
      <c r="G51" s="99"/>
      <c r="I51" s="98"/>
    </row>
    <row r="52" spans="1:9">
      <c r="A52" s="11"/>
      <c r="B52" s="11"/>
      <c r="C52" s="106" t="s">
        <v>133</v>
      </c>
      <c r="D52" s="98">
        <v>0</v>
      </c>
      <c r="E52" s="98"/>
      <c r="F52" s="98">
        <v>10860</v>
      </c>
      <c r="G52" s="99"/>
      <c r="I52" s="98"/>
    </row>
    <row r="53" spans="1:9">
      <c r="A53" s="11"/>
      <c r="B53" s="11"/>
      <c r="C53" s="106" t="s">
        <v>162</v>
      </c>
      <c r="D53" s="98">
        <v>100050</v>
      </c>
      <c r="E53" s="98"/>
      <c r="F53" s="98">
        <v>0</v>
      </c>
      <c r="G53" s="99"/>
      <c r="I53" s="98"/>
    </row>
    <row r="54" spans="1:9">
      <c r="A54" s="11"/>
      <c r="B54" s="11"/>
      <c r="C54" s="106" t="s">
        <v>134</v>
      </c>
      <c r="D54" s="98">
        <v>0</v>
      </c>
      <c r="E54" s="98"/>
      <c r="F54" s="98">
        <v>40464</v>
      </c>
      <c r="G54" s="99"/>
      <c r="I54" s="98"/>
    </row>
    <row r="55" spans="1:9">
      <c r="A55" s="11"/>
      <c r="B55" s="11"/>
      <c r="C55" s="106" t="s">
        <v>63</v>
      </c>
      <c r="D55" s="98">
        <v>527067</v>
      </c>
      <c r="E55" s="98"/>
      <c r="F55" s="98">
        <v>617404</v>
      </c>
      <c r="G55" s="99"/>
      <c r="I55" s="98"/>
    </row>
    <row r="56" spans="1:9">
      <c r="A56" s="11"/>
      <c r="B56" s="11"/>
      <c r="C56" s="106" t="s">
        <v>107</v>
      </c>
      <c r="D56" s="98">
        <v>1010011</v>
      </c>
      <c r="E56" s="98"/>
      <c r="F56" s="98">
        <v>21269</v>
      </c>
      <c r="G56" s="99"/>
      <c r="I56" s="98"/>
    </row>
    <row r="57" spans="1:9">
      <c r="A57" s="11"/>
      <c r="B57" s="11"/>
      <c r="C57" s="106" t="s">
        <v>163</v>
      </c>
      <c r="D57" s="98">
        <v>1569970</v>
      </c>
      <c r="E57" s="98"/>
      <c r="F57" s="98">
        <v>9998472</v>
      </c>
      <c r="G57" s="99"/>
      <c r="I57" s="98"/>
    </row>
    <row r="58" spans="1:9">
      <c r="A58" s="11"/>
      <c r="B58" s="11"/>
      <c r="C58" s="106" t="s">
        <v>164</v>
      </c>
      <c r="D58" s="98">
        <v>0</v>
      </c>
      <c r="E58" s="98"/>
      <c r="F58" s="98">
        <v>13328</v>
      </c>
      <c r="G58" s="99"/>
      <c r="I58" s="98"/>
    </row>
    <row r="59" spans="1:9">
      <c r="A59" s="11"/>
      <c r="B59" s="11"/>
      <c r="C59" s="106" t="s">
        <v>25</v>
      </c>
      <c r="D59" s="98">
        <v>-28738687</v>
      </c>
      <c r="E59" s="98"/>
      <c r="F59" s="98">
        <v>-19980982</v>
      </c>
      <c r="G59" s="99"/>
      <c r="I59" s="98"/>
    </row>
    <row r="60" spans="1:9">
      <c r="A60" s="11"/>
      <c r="B60" s="11"/>
      <c r="C60" s="106" t="s">
        <v>26</v>
      </c>
      <c r="D60" s="98">
        <v>-52811</v>
      </c>
      <c r="E60" s="98"/>
      <c r="F60" s="98">
        <v>-34816</v>
      </c>
      <c r="G60" s="99"/>
      <c r="I60" s="98"/>
    </row>
    <row r="61" spans="1:9">
      <c r="A61" s="11"/>
      <c r="B61" s="11"/>
      <c r="C61" s="106" t="s">
        <v>165</v>
      </c>
      <c r="D61" s="98">
        <v>0</v>
      </c>
      <c r="E61" s="98"/>
      <c r="F61" s="98">
        <v>-27162815</v>
      </c>
      <c r="G61" s="99"/>
      <c r="I61" s="98"/>
    </row>
    <row r="62" spans="1:9">
      <c r="A62" s="11"/>
      <c r="B62" s="11"/>
      <c r="C62" s="106" t="s">
        <v>166</v>
      </c>
      <c r="D62" s="98">
        <v>-3305</v>
      </c>
      <c r="E62" s="98"/>
      <c r="F62" s="98">
        <v>-24674</v>
      </c>
      <c r="G62" s="99"/>
      <c r="I62" s="98"/>
    </row>
    <row r="63" spans="1:9">
      <c r="A63" s="11"/>
      <c r="B63" s="11"/>
      <c r="C63" s="106" t="s">
        <v>167</v>
      </c>
      <c r="D63" s="98">
        <v>1879824</v>
      </c>
      <c r="E63" s="98"/>
      <c r="F63" s="98">
        <v>0</v>
      </c>
      <c r="G63" s="99"/>
      <c r="I63" s="98"/>
    </row>
    <row r="64" spans="1:9">
      <c r="A64" s="11"/>
      <c r="B64" s="11"/>
      <c r="C64" s="106" t="s">
        <v>168</v>
      </c>
      <c r="D64" s="98">
        <v>94721</v>
      </c>
      <c r="E64" s="98"/>
      <c r="F64" s="98">
        <v>0</v>
      </c>
      <c r="G64" s="99"/>
      <c r="I64" s="98"/>
    </row>
    <row r="65" spans="1:9">
      <c r="A65" s="11"/>
      <c r="B65" s="11"/>
      <c r="C65" s="106" t="s">
        <v>81</v>
      </c>
      <c r="D65" s="98">
        <v>3492084</v>
      </c>
      <c r="E65" s="98"/>
      <c r="F65" s="98">
        <v>1036587</v>
      </c>
      <c r="G65" s="99"/>
      <c r="I65" s="98"/>
    </row>
    <row r="66" spans="1:9">
      <c r="A66" s="11"/>
      <c r="B66" s="11"/>
      <c r="C66" s="106" t="s">
        <v>169</v>
      </c>
      <c r="D66" s="98">
        <v>2000</v>
      </c>
      <c r="E66" s="98"/>
      <c r="F66" s="98">
        <v>0</v>
      </c>
      <c r="G66" s="99"/>
      <c r="I66" s="98"/>
    </row>
    <row r="67" spans="1:9">
      <c r="A67" s="11"/>
      <c r="B67" s="11"/>
      <c r="C67" s="106"/>
      <c r="D67" s="98"/>
      <c r="E67" s="98"/>
      <c r="F67" s="98"/>
      <c r="G67" s="99"/>
      <c r="I67" s="98"/>
    </row>
    <row r="68" spans="1:9">
      <c r="A68" s="10" t="s">
        <v>82</v>
      </c>
      <c r="B68" s="10"/>
      <c r="C68" s="15"/>
      <c r="D68" s="94">
        <f>SUM(D51:D66)</f>
        <v>-18839076</v>
      </c>
      <c r="E68" s="94"/>
      <c r="F68" s="94">
        <f>SUM(F51:F66)</f>
        <v>-35464903</v>
      </c>
      <c r="G68" s="94"/>
      <c r="I68" s="98"/>
    </row>
    <row r="69" spans="1:9">
      <c r="A69" s="10"/>
      <c r="B69" s="10"/>
      <c r="C69" s="15"/>
      <c r="D69" s="94"/>
      <c r="E69" s="84"/>
      <c r="F69" s="94"/>
      <c r="G69" s="94"/>
      <c r="I69" s="94"/>
    </row>
    <row r="70" spans="1:9" ht="25.05" customHeight="1">
      <c r="A70" s="10" t="s">
        <v>27</v>
      </c>
      <c r="B70" s="10"/>
      <c r="C70" s="15"/>
      <c r="D70" s="84"/>
      <c r="E70" s="84"/>
      <c r="F70" s="84"/>
      <c r="G70" s="84"/>
      <c r="I70" s="94"/>
    </row>
    <row r="71" spans="1:9">
      <c r="A71" s="10"/>
      <c r="B71" s="10"/>
      <c r="C71" s="14"/>
      <c r="D71" s="10"/>
      <c r="E71" s="10"/>
      <c r="F71" s="10"/>
      <c r="G71" s="10"/>
      <c r="I71" s="94"/>
    </row>
    <row r="72" spans="1:9">
      <c r="A72" s="11"/>
      <c r="B72" s="11"/>
      <c r="C72" s="106" t="s">
        <v>79</v>
      </c>
      <c r="D72" s="98">
        <v>45146729</v>
      </c>
      <c r="E72" s="98"/>
      <c r="F72" s="98">
        <v>169512519</v>
      </c>
      <c r="G72" s="99"/>
      <c r="I72" s="94"/>
    </row>
    <row r="73" spans="1:9">
      <c r="A73" s="11"/>
      <c r="B73" s="11"/>
      <c r="C73" s="106" t="s">
        <v>170</v>
      </c>
      <c r="D73" s="98">
        <v>8609375</v>
      </c>
      <c r="E73" s="98"/>
      <c r="F73" s="98">
        <v>0</v>
      </c>
      <c r="G73" s="99"/>
      <c r="I73" s="94"/>
    </row>
    <row r="74" spans="1:9">
      <c r="A74" s="11"/>
      <c r="B74" s="11"/>
      <c r="C74" s="106" t="s">
        <v>28</v>
      </c>
      <c r="D74" s="98">
        <v>-55373093</v>
      </c>
      <c r="E74" s="98"/>
      <c r="F74" s="98">
        <v>-156381185</v>
      </c>
      <c r="G74" s="99"/>
      <c r="I74" s="94"/>
    </row>
    <row r="75" spans="1:9">
      <c r="A75" s="11"/>
      <c r="B75" s="11"/>
      <c r="C75" s="106" t="s">
        <v>171</v>
      </c>
      <c r="D75" s="98">
        <v>-7079561</v>
      </c>
      <c r="E75" s="98"/>
      <c r="F75" s="98">
        <v>-500000</v>
      </c>
      <c r="G75" s="99"/>
      <c r="I75" s="94"/>
    </row>
    <row r="76" spans="1:9">
      <c r="A76" s="11"/>
      <c r="B76" s="11"/>
      <c r="C76" s="106" t="s">
        <v>29</v>
      </c>
      <c r="D76" s="98">
        <v>-2143592</v>
      </c>
      <c r="E76" s="98"/>
      <c r="F76" s="98">
        <v>-2335330</v>
      </c>
      <c r="G76" s="99"/>
      <c r="I76" s="94"/>
    </row>
    <row r="77" spans="1:9">
      <c r="A77" s="11"/>
      <c r="B77" s="11"/>
      <c r="C77" s="106" t="s">
        <v>138</v>
      </c>
      <c r="D77" s="98">
        <v>2400000</v>
      </c>
      <c r="E77" s="98"/>
      <c r="F77" s="98">
        <v>0</v>
      </c>
      <c r="G77" s="99"/>
      <c r="I77" s="94"/>
    </row>
    <row r="78" spans="1:9">
      <c r="A78" s="11"/>
      <c r="B78" s="11"/>
      <c r="C78" s="106" t="s">
        <v>172</v>
      </c>
      <c r="D78" s="98">
        <v>4902280</v>
      </c>
      <c r="E78" s="98"/>
      <c r="F78" s="98">
        <v>3000000</v>
      </c>
      <c r="G78" s="99"/>
      <c r="I78" s="94"/>
    </row>
    <row r="79" spans="1:9">
      <c r="A79" s="11"/>
      <c r="B79" s="11"/>
      <c r="C79" s="15"/>
      <c r="D79" s="11"/>
      <c r="E79" s="11"/>
      <c r="F79" s="11"/>
      <c r="G79" s="11"/>
      <c r="I79" s="85"/>
    </row>
    <row r="80" spans="1:9">
      <c r="A80" s="10" t="s">
        <v>83</v>
      </c>
      <c r="B80" s="84"/>
      <c r="C80" s="15"/>
      <c r="D80" s="94">
        <f>SUM(D72:D79)</f>
        <v>-3537862</v>
      </c>
      <c r="E80" s="94"/>
      <c r="F80" s="94">
        <f>SUM(F72:F79)</f>
        <v>13296004</v>
      </c>
      <c r="G80" s="94"/>
      <c r="I80" s="85"/>
    </row>
    <row r="81" spans="1:9">
      <c r="A81" s="11"/>
      <c r="B81" s="11"/>
      <c r="C81" s="15"/>
      <c r="D81" s="11"/>
      <c r="E81" s="11"/>
      <c r="F81" s="11"/>
      <c r="G81" s="11"/>
      <c r="I81" s="85"/>
    </row>
    <row r="82" spans="1:9">
      <c r="A82" s="10" t="s">
        <v>30</v>
      </c>
      <c r="B82" s="10"/>
      <c r="C82" s="14"/>
      <c r="D82" s="94">
        <f>D47+D68+D80</f>
        <v>1004157</v>
      </c>
      <c r="E82" s="97"/>
      <c r="F82" s="94">
        <f>F47+F68+F80</f>
        <v>-1374701</v>
      </c>
      <c r="G82" s="94"/>
      <c r="I82" s="85"/>
    </row>
    <row r="83" spans="1:9">
      <c r="A83" s="11"/>
      <c r="B83" s="11"/>
      <c r="C83" s="15"/>
      <c r="D83" s="11"/>
      <c r="E83" s="11"/>
      <c r="F83" s="11"/>
      <c r="G83" s="11"/>
      <c r="I83" s="85"/>
    </row>
    <row r="84" spans="1:9">
      <c r="A84" s="10" t="s">
        <v>31</v>
      </c>
      <c r="B84" s="10"/>
      <c r="C84" s="14"/>
      <c r="D84" s="94">
        <v>2992004</v>
      </c>
      <c r="E84" s="94"/>
      <c r="F84" s="94">
        <v>4598104</v>
      </c>
      <c r="G84" s="94"/>
      <c r="I84" s="85"/>
    </row>
    <row r="85" spans="1:9">
      <c r="A85" s="11"/>
      <c r="B85" s="11"/>
      <c r="C85" s="15"/>
      <c r="D85" s="11"/>
      <c r="E85" s="11"/>
      <c r="F85" s="11"/>
      <c r="G85" s="11"/>
      <c r="I85" s="85"/>
    </row>
    <row r="86" spans="1:9">
      <c r="A86" s="11"/>
      <c r="B86" s="11"/>
      <c r="C86" s="14" t="s">
        <v>80</v>
      </c>
      <c r="D86" s="98">
        <v>159</v>
      </c>
      <c r="E86" s="98"/>
      <c r="F86" s="98">
        <v>790</v>
      </c>
      <c r="G86" s="11"/>
      <c r="I86" s="85"/>
    </row>
    <row r="87" spans="1:9">
      <c r="A87" s="10"/>
      <c r="B87" s="10"/>
      <c r="C87" s="14" t="s">
        <v>56</v>
      </c>
      <c r="D87" s="98">
        <v>-106547</v>
      </c>
      <c r="E87" s="98"/>
      <c r="F87" s="98">
        <v>-232189</v>
      </c>
      <c r="G87" s="97"/>
      <c r="I87" s="85"/>
    </row>
    <row r="88" spans="1:9" ht="12.6" customHeight="1">
      <c r="A88" s="10"/>
      <c r="B88" s="10"/>
      <c r="C88" s="14"/>
      <c r="D88" s="98"/>
      <c r="E88" s="98"/>
      <c r="F88" s="98"/>
      <c r="G88" s="97"/>
      <c r="I88" s="85"/>
    </row>
    <row r="89" spans="1:9">
      <c r="A89" s="10" t="s">
        <v>32</v>
      </c>
      <c r="B89" s="10"/>
      <c r="C89" s="14"/>
      <c r="D89" s="94">
        <f>D82+D84+D86+D87</f>
        <v>3889773</v>
      </c>
      <c r="E89" s="97"/>
      <c r="F89" s="94">
        <f>F82+F84+F86+F87</f>
        <v>2992004</v>
      </c>
      <c r="G89" s="94"/>
      <c r="I89" s="85"/>
    </row>
    <row r="90" spans="1:9">
      <c r="A90" s="10"/>
      <c r="B90" s="10"/>
      <c r="C90" s="15"/>
      <c r="D90" s="11"/>
      <c r="E90" s="11"/>
      <c r="F90" s="11"/>
      <c r="G90" s="11"/>
      <c r="I90" s="85"/>
    </row>
    <row r="91" spans="1:9">
      <c r="A91" s="10"/>
      <c r="B91" s="10"/>
      <c r="C91" s="15"/>
      <c r="D91" s="11"/>
      <c r="E91" s="11"/>
      <c r="F91" s="11"/>
      <c r="G91" s="11"/>
      <c r="I91" s="85"/>
    </row>
    <row r="92" spans="1:9">
      <c r="A92" s="10"/>
      <c r="B92" s="10"/>
      <c r="C92" s="15"/>
      <c r="D92" s="11"/>
      <c r="E92" s="11"/>
      <c r="F92" s="11"/>
      <c r="G92" s="11"/>
      <c r="I92" s="85"/>
    </row>
    <row r="93" spans="1:9" ht="15.6">
      <c r="A93" s="10"/>
      <c r="B93" s="10"/>
      <c r="C93" s="43" t="s">
        <v>122</v>
      </c>
      <c r="D93" s="11"/>
      <c r="E93" s="11"/>
      <c r="F93" s="11"/>
      <c r="G93" s="11"/>
      <c r="I93" s="85"/>
    </row>
    <row r="94" spans="1:9" ht="15.6">
      <c r="A94" s="11"/>
      <c r="B94" s="11"/>
      <c r="C94" s="43" t="s">
        <v>121</v>
      </c>
      <c r="D94" s="97" t="s">
        <v>96</v>
      </c>
      <c r="E94" s="97"/>
      <c r="F94" s="10" t="s">
        <v>87</v>
      </c>
      <c r="G94" s="94"/>
      <c r="I94" s="85"/>
    </row>
    <row r="95" spans="1:9">
      <c r="A95" s="11"/>
      <c r="B95" s="11"/>
      <c r="C95" s="14"/>
      <c r="D95" s="97"/>
      <c r="E95" s="97"/>
      <c r="F95" s="94"/>
      <c r="G95" s="94"/>
      <c r="I95" s="85"/>
    </row>
    <row r="96" spans="1:9">
      <c r="A96" s="11"/>
      <c r="B96" s="11"/>
      <c r="C96" s="14" t="s">
        <v>119</v>
      </c>
      <c r="D96" s="97" t="s">
        <v>96</v>
      </c>
      <c r="E96" s="84"/>
      <c r="F96" s="14" t="s">
        <v>120</v>
      </c>
      <c r="G96" s="84"/>
      <c r="I96" s="85"/>
    </row>
  </sheetData>
  <mergeCells count="3">
    <mergeCell ref="C5:F5"/>
    <mergeCell ref="C6:F6"/>
    <mergeCell ref="A29:C29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3"/>
  <sheetViews>
    <sheetView zoomScale="75" zoomScaleNormal="75" workbookViewId="0">
      <selection activeCell="O45" sqref="O45"/>
    </sheetView>
  </sheetViews>
  <sheetFormatPr defaultColWidth="9.21875" defaultRowHeight="13.8"/>
  <cols>
    <col min="1" max="1" width="3.77734375" style="49" customWidth="1"/>
    <col min="2" max="2" width="64.5546875" style="56" customWidth="1"/>
    <col min="3" max="3" width="2.21875" style="49" customWidth="1"/>
    <col min="4" max="4" width="19.5546875" style="49" customWidth="1"/>
    <col min="5" max="5" width="2.44140625" style="49" customWidth="1"/>
    <col min="6" max="6" width="15.21875" style="49" customWidth="1"/>
    <col min="7" max="7" width="1.77734375" style="49" customWidth="1"/>
    <col min="8" max="8" width="17.21875" style="49" hidden="1" customWidth="1"/>
    <col min="9" max="9" width="15.5546875" style="49" customWidth="1"/>
    <col min="10" max="10" width="2.77734375" style="49" customWidth="1"/>
    <col min="11" max="11" width="21" style="49" customWidth="1"/>
    <col min="12" max="12" width="2.21875" style="49" customWidth="1"/>
    <col min="13" max="13" width="22" style="49" customWidth="1"/>
    <col min="14" max="14" width="2.77734375" style="49" customWidth="1"/>
    <col min="15" max="15" width="22" style="49" customWidth="1"/>
    <col min="16" max="16" width="2.77734375" style="49" customWidth="1"/>
    <col min="17" max="17" width="20" style="49" customWidth="1"/>
    <col min="18" max="18" width="4.21875" style="49" customWidth="1"/>
    <col min="19" max="19" width="15.109375" style="76" bestFit="1" customWidth="1"/>
    <col min="20" max="20" width="9.21875" style="76"/>
    <col min="21" max="21" width="9.21875" style="76" customWidth="1"/>
    <col min="22" max="16384" width="9.21875" style="76"/>
  </cols>
  <sheetData>
    <row r="1" spans="2:17">
      <c r="B1" s="11"/>
    </row>
    <row r="2" spans="2:17">
      <c r="B2" s="11"/>
    </row>
    <row r="3" spans="2:17">
      <c r="B3" s="11"/>
    </row>
    <row r="5" spans="2:17">
      <c r="B5" s="150" t="s">
        <v>99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</row>
    <row r="6" spans="2:17">
      <c r="B6" s="151" t="s">
        <v>173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2:17">
      <c r="B7" s="52"/>
    </row>
    <row r="8" spans="2:17">
      <c r="B8" s="109"/>
      <c r="Q8" s="110" t="s">
        <v>105</v>
      </c>
    </row>
    <row r="9" spans="2:17" ht="14.4" thickBot="1">
      <c r="B9" s="109"/>
    </row>
    <row r="10" spans="2:17" ht="78.75" customHeight="1" thickBot="1">
      <c r="B10" s="137" t="s">
        <v>86</v>
      </c>
      <c r="C10" s="111"/>
      <c r="D10" s="112" t="s">
        <v>6</v>
      </c>
      <c r="E10" s="111"/>
      <c r="F10" s="112" t="s">
        <v>54</v>
      </c>
      <c r="G10" s="111"/>
      <c r="H10" s="112" t="s">
        <v>98</v>
      </c>
      <c r="I10" s="112" t="s">
        <v>41</v>
      </c>
      <c r="J10" s="111"/>
      <c r="K10" s="113" t="s">
        <v>97</v>
      </c>
      <c r="L10" s="111"/>
      <c r="M10" s="114" t="s">
        <v>53</v>
      </c>
      <c r="N10" s="115"/>
      <c r="O10" s="114" t="s">
        <v>114</v>
      </c>
      <c r="P10" s="111"/>
      <c r="Q10" s="114" t="s">
        <v>52</v>
      </c>
    </row>
    <row r="11" spans="2:17" ht="14.4" thickBot="1">
      <c r="B11" s="116" t="s">
        <v>135</v>
      </c>
      <c r="C11" s="117"/>
      <c r="D11" s="118">
        <v>46043272</v>
      </c>
      <c r="E11" s="119"/>
      <c r="F11" s="118">
        <v>1348105</v>
      </c>
      <c r="G11" s="119"/>
      <c r="H11" s="118"/>
      <c r="I11" s="118">
        <v>100844230.704</v>
      </c>
      <c r="J11" s="119"/>
      <c r="K11" s="118">
        <v>-21760117</v>
      </c>
      <c r="L11" s="119"/>
      <c r="M11" s="118">
        <f>D11+F11+I11+K11</f>
        <v>126475490.704</v>
      </c>
      <c r="N11" s="119"/>
      <c r="O11" s="118">
        <v>52753959</v>
      </c>
      <c r="P11" s="119"/>
      <c r="Q11" s="118">
        <f>M11+O11</f>
        <v>179229449.704</v>
      </c>
    </row>
    <row r="12" spans="2:17" ht="19.2" customHeight="1">
      <c r="B12" s="138" t="s">
        <v>51</v>
      </c>
      <c r="C12" s="117"/>
      <c r="D12" s="139"/>
      <c r="E12" s="120"/>
      <c r="F12" s="139"/>
      <c r="G12" s="120"/>
      <c r="H12" s="139"/>
      <c r="I12" s="121"/>
      <c r="J12" s="122"/>
      <c r="K12" s="140">
        <v>-21002243</v>
      </c>
      <c r="L12" s="122"/>
      <c r="M12" s="140">
        <f>K12</f>
        <v>-21002243</v>
      </c>
      <c r="N12" s="122"/>
      <c r="O12" s="140">
        <v>-8674588</v>
      </c>
      <c r="P12" s="122"/>
      <c r="Q12" s="140">
        <f>M12+O12</f>
        <v>-29676831</v>
      </c>
    </row>
    <row r="13" spans="2:17" ht="19.2" customHeight="1" thickBot="1">
      <c r="B13" s="141" t="s">
        <v>3</v>
      </c>
      <c r="C13" s="124"/>
      <c r="D13" s="142"/>
      <c r="E13" s="120"/>
      <c r="F13" s="142"/>
      <c r="G13" s="120"/>
      <c r="H13" s="142"/>
      <c r="I13" s="143">
        <v>-7652677</v>
      </c>
      <c r="J13" s="122"/>
      <c r="K13" s="143"/>
      <c r="L13" s="122"/>
      <c r="M13" s="143">
        <v>-7652677</v>
      </c>
      <c r="N13" s="122"/>
      <c r="O13" s="143"/>
      <c r="P13" s="122"/>
      <c r="Q13" s="143">
        <v>-7652677</v>
      </c>
    </row>
    <row r="14" spans="2:17" ht="25.8" customHeight="1" thickBot="1">
      <c r="B14" s="126" t="s">
        <v>2</v>
      </c>
      <c r="C14" s="127"/>
      <c r="D14" s="108">
        <f>SUM(D12:D13)</f>
        <v>0</v>
      </c>
      <c r="E14" s="128"/>
      <c r="F14" s="108">
        <f t="shared" ref="F14:Q14" si="0">SUM(F12:F13)</f>
        <v>0</v>
      </c>
      <c r="G14" s="128">
        <f t="shared" si="0"/>
        <v>0</v>
      </c>
      <c r="H14" s="108">
        <f t="shared" si="0"/>
        <v>0</v>
      </c>
      <c r="I14" s="108">
        <f t="shared" si="0"/>
        <v>-7652677</v>
      </c>
      <c r="J14" s="128">
        <f t="shared" si="0"/>
        <v>0</v>
      </c>
      <c r="K14" s="108">
        <f t="shared" si="0"/>
        <v>-21002243</v>
      </c>
      <c r="L14" s="128">
        <f t="shared" si="0"/>
        <v>0</v>
      </c>
      <c r="M14" s="108">
        <f t="shared" si="0"/>
        <v>-28654920</v>
      </c>
      <c r="N14" s="128">
        <f t="shared" si="0"/>
        <v>0</v>
      </c>
      <c r="O14" s="108">
        <f t="shared" si="0"/>
        <v>-8674588</v>
      </c>
      <c r="P14" s="128">
        <f t="shared" si="0"/>
        <v>0</v>
      </c>
      <c r="Q14" s="108">
        <f t="shared" si="0"/>
        <v>-37329508</v>
      </c>
    </row>
    <row r="15" spans="2:17" ht="14.4">
      <c r="B15" s="123" t="s">
        <v>4</v>
      </c>
      <c r="C15" s="124"/>
      <c r="D15" s="125"/>
      <c r="E15" s="120"/>
      <c r="F15" s="125"/>
      <c r="G15" s="120"/>
      <c r="H15" s="125"/>
      <c r="I15" s="121">
        <v>-8896600</v>
      </c>
      <c r="J15" s="122"/>
      <c r="K15" s="121">
        <v>8896600</v>
      </c>
      <c r="L15" s="122"/>
      <c r="M15" s="121"/>
      <c r="N15" s="122"/>
      <c r="O15" s="121"/>
      <c r="P15" s="122"/>
      <c r="Q15" s="121"/>
    </row>
    <row r="16" spans="2:17" ht="19.2" customHeight="1">
      <c r="B16" s="123" t="s">
        <v>136</v>
      </c>
      <c r="C16" s="124"/>
      <c r="D16" s="125"/>
      <c r="E16" s="120"/>
      <c r="F16" s="125"/>
      <c r="G16" s="120"/>
      <c r="H16" s="125"/>
      <c r="I16" s="121"/>
      <c r="J16" s="122"/>
      <c r="K16" s="121">
        <v>16805747</v>
      </c>
      <c r="L16" s="122"/>
      <c r="M16" s="121">
        <v>16805747</v>
      </c>
      <c r="N16" s="122"/>
      <c r="O16" s="121">
        <v>-43968563</v>
      </c>
      <c r="P16" s="122"/>
      <c r="Q16" s="121">
        <f>M16+O16</f>
        <v>-27162816</v>
      </c>
    </row>
    <row r="17" spans="2:22" ht="19.2" customHeight="1" thickBot="1">
      <c r="B17" s="123" t="s">
        <v>137</v>
      </c>
      <c r="C17" s="124"/>
      <c r="D17" s="121"/>
      <c r="E17" s="122"/>
      <c r="F17" s="121"/>
      <c r="G17" s="122"/>
      <c r="H17" s="121"/>
      <c r="I17" s="121"/>
      <c r="J17" s="122"/>
      <c r="K17" s="121">
        <v>694247</v>
      </c>
      <c r="L17" s="122"/>
      <c r="M17" s="121">
        <v>694247</v>
      </c>
      <c r="N17" s="122"/>
      <c r="O17" s="121">
        <v>0</v>
      </c>
      <c r="P17" s="122"/>
      <c r="Q17" s="121">
        <v>694247</v>
      </c>
    </row>
    <row r="18" spans="2:22" ht="19.2" customHeight="1" thickBot="1">
      <c r="B18" s="116" t="s">
        <v>127</v>
      </c>
      <c r="C18" s="117"/>
      <c r="D18" s="118">
        <f>D11+D14+D15+D16+D17</f>
        <v>46043272</v>
      </c>
      <c r="E18" s="119"/>
      <c r="F18" s="118">
        <f t="shared" ref="F18:Q18" si="1">F11+F14+F15+F16+F17</f>
        <v>1348105</v>
      </c>
      <c r="G18" s="119"/>
      <c r="H18" s="129">
        <f t="shared" si="1"/>
        <v>0</v>
      </c>
      <c r="I18" s="118">
        <f t="shared" si="1"/>
        <v>84294953.703999996</v>
      </c>
      <c r="J18" s="119"/>
      <c r="K18" s="118">
        <f t="shared" si="1"/>
        <v>-16365766</v>
      </c>
      <c r="L18" s="119"/>
      <c r="M18" s="118">
        <f t="shared" si="1"/>
        <v>115320564.704</v>
      </c>
      <c r="N18" s="119"/>
      <c r="O18" s="118">
        <f t="shared" si="1"/>
        <v>110808</v>
      </c>
      <c r="P18" s="119"/>
      <c r="Q18" s="118">
        <f t="shared" si="1"/>
        <v>115431372.704</v>
      </c>
    </row>
    <row r="19" spans="2:22" ht="19.2" customHeight="1" thickBot="1">
      <c r="B19" s="130"/>
      <c r="C19" s="11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</row>
    <row r="20" spans="2:22" ht="14.4" thickBot="1">
      <c r="B20" s="116" t="s">
        <v>126</v>
      </c>
      <c r="C20" s="117"/>
      <c r="D20" s="118">
        <v>46043272</v>
      </c>
      <c r="E20" s="119"/>
      <c r="F20" s="118">
        <v>1348105</v>
      </c>
      <c r="G20" s="119"/>
      <c r="H20" s="129" t="e">
        <v>#REF!</v>
      </c>
      <c r="I20" s="118">
        <v>84294953.703999996</v>
      </c>
      <c r="J20" s="119"/>
      <c r="K20" s="118">
        <v>-16365766</v>
      </c>
      <c r="L20" s="119"/>
      <c r="M20" s="118">
        <v>115320564.704</v>
      </c>
      <c r="N20" s="119"/>
      <c r="O20" s="118">
        <v>110808</v>
      </c>
      <c r="P20" s="119"/>
      <c r="Q20" s="118">
        <v>115431372.704</v>
      </c>
    </row>
    <row r="21" spans="2:22" ht="15" thickBot="1">
      <c r="B21" s="123" t="s">
        <v>68</v>
      </c>
      <c r="C21" s="124"/>
      <c r="D21" s="125"/>
      <c r="E21" s="120"/>
      <c r="F21" s="125"/>
      <c r="G21" s="120"/>
      <c r="H21" s="125"/>
      <c r="I21" s="121"/>
      <c r="J21" s="122"/>
      <c r="K21" s="121">
        <v>1483608</v>
      </c>
      <c r="L21" s="122"/>
      <c r="M21" s="121">
        <v>1483608</v>
      </c>
      <c r="N21" s="122"/>
      <c r="O21" s="121">
        <v>-23845</v>
      </c>
      <c r="P21" s="122"/>
      <c r="Q21" s="121">
        <f>M21+O21</f>
        <v>1459763</v>
      </c>
    </row>
    <row r="22" spans="2:22" ht="15" thickBot="1">
      <c r="B22" s="126" t="s">
        <v>2</v>
      </c>
      <c r="C22" s="127"/>
      <c r="D22" s="108"/>
      <c r="E22" s="128"/>
      <c r="F22" s="108"/>
      <c r="G22" s="128"/>
      <c r="H22" s="108"/>
      <c r="I22" s="108"/>
      <c r="J22" s="128"/>
      <c r="K22" s="108">
        <f>SUM(K21:K21)</f>
        <v>1483608</v>
      </c>
      <c r="L22" s="128"/>
      <c r="M22" s="108">
        <f>SUM(M21:M21)</f>
        <v>1483608</v>
      </c>
      <c r="N22" s="128"/>
      <c r="O22" s="108">
        <f>SUM(O21:O21)</f>
        <v>-23845</v>
      </c>
      <c r="P22" s="128"/>
      <c r="Q22" s="108">
        <f>SUM(Q21:Q21)</f>
        <v>1459763</v>
      </c>
    </row>
    <row r="23" spans="2:22" ht="15.45" customHeight="1">
      <c r="B23" s="123" t="s">
        <v>4</v>
      </c>
      <c r="C23" s="124"/>
      <c r="D23" s="125"/>
      <c r="E23" s="120"/>
      <c r="F23" s="125"/>
      <c r="G23" s="120"/>
      <c r="H23" s="125"/>
      <c r="I23" s="121">
        <v>-9063499</v>
      </c>
      <c r="J23" s="122"/>
      <c r="K23" s="121">
        <v>9063499</v>
      </c>
      <c r="L23" s="122">
        <v>0</v>
      </c>
      <c r="M23" s="121"/>
      <c r="N23" s="122"/>
      <c r="O23" s="121"/>
      <c r="P23" s="122"/>
      <c r="Q23" s="121"/>
    </row>
    <row r="24" spans="2:22" ht="19.2" customHeight="1" thickBot="1">
      <c r="B24" s="123" t="s">
        <v>137</v>
      </c>
      <c r="C24" s="124"/>
      <c r="D24" s="125"/>
      <c r="E24" s="120"/>
      <c r="F24" s="125"/>
      <c r="G24" s="120"/>
      <c r="H24" s="125"/>
      <c r="I24" s="121"/>
      <c r="J24" s="122"/>
      <c r="K24" s="121">
        <v>5418709</v>
      </c>
      <c r="L24" s="122"/>
      <c r="M24" s="121">
        <v>5418709</v>
      </c>
      <c r="N24" s="122"/>
      <c r="O24" s="121">
        <v>0</v>
      </c>
      <c r="P24" s="122"/>
      <c r="Q24" s="121">
        <v>5418709</v>
      </c>
    </row>
    <row r="25" spans="2:22" ht="15" thickBot="1">
      <c r="B25" s="126" t="s">
        <v>104</v>
      </c>
      <c r="C25" s="127"/>
      <c r="D25" s="108">
        <v>0</v>
      </c>
      <c r="E25" s="128"/>
      <c r="F25" s="108">
        <f>SUM(F23:F24)</f>
        <v>0</v>
      </c>
      <c r="G25" s="128"/>
      <c r="H25" s="108">
        <v>0</v>
      </c>
      <c r="I25" s="108">
        <f>SUM(I23:I24)</f>
        <v>-9063499</v>
      </c>
      <c r="J25" s="128">
        <f>SUM(I23:I24)</f>
        <v>-9063499</v>
      </c>
      <c r="K25" s="108">
        <f>SUM(K23:K24)</f>
        <v>14482208</v>
      </c>
      <c r="L25" s="128"/>
      <c r="M25" s="108">
        <f>SUM(M23:M24)</f>
        <v>5418709</v>
      </c>
      <c r="N25" s="128"/>
      <c r="O25" s="108">
        <f>SUM(O23:O24)</f>
        <v>0</v>
      </c>
      <c r="P25" s="128"/>
      <c r="Q25" s="108">
        <f>SUM(Q23:Q24)</f>
        <v>5418709</v>
      </c>
    </row>
    <row r="26" spans="2:22" ht="19.2" customHeight="1" thickBot="1">
      <c r="B26" s="116" t="s">
        <v>174</v>
      </c>
      <c r="C26" s="117"/>
      <c r="D26" s="118">
        <f>D20+D22+D25</f>
        <v>46043272</v>
      </c>
      <c r="E26" s="119"/>
      <c r="F26" s="118">
        <f>F20+F22+F25</f>
        <v>1348105</v>
      </c>
      <c r="G26" s="119">
        <v>0</v>
      </c>
      <c r="H26" s="118">
        <v>0</v>
      </c>
      <c r="I26" s="118">
        <f>I20+I22+I25</f>
        <v>75231454.703999996</v>
      </c>
      <c r="J26" s="119"/>
      <c r="K26" s="118">
        <f>K20+K22+K25</f>
        <v>-399950</v>
      </c>
      <c r="L26" s="119">
        <v>0</v>
      </c>
      <c r="M26" s="118">
        <f>M20+M22+M25</f>
        <v>122222881.704</v>
      </c>
      <c r="N26" s="119"/>
      <c r="O26" s="118">
        <f>O20+O22+O25</f>
        <v>86963</v>
      </c>
      <c r="P26" s="119"/>
      <c r="Q26" s="118">
        <f>Q20+Q22+Q25</f>
        <v>122309844.704</v>
      </c>
      <c r="T26" s="131"/>
      <c r="V26" s="131"/>
    </row>
    <row r="27" spans="2:22" ht="28.2" customHeight="1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2:22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</row>
    <row r="29" spans="2:22" ht="15.6">
      <c r="B29" s="43" t="s">
        <v>122</v>
      </c>
      <c r="C29" s="97"/>
      <c r="D29" s="76"/>
      <c r="H29" s="97"/>
      <c r="I29" s="97"/>
      <c r="K29" s="132"/>
      <c r="M29" s="96"/>
      <c r="N29" s="97"/>
      <c r="O29" s="97"/>
    </row>
    <row r="30" spans="2:22" ht="15.6">
      <c r="B30" s="43" t="s">
        <v>121</v>
      </c>
      <c r="C30" s="97"/>
      <c r="D30" s="131" t="s">
        <v>57</v>
      </c>
      <c r="E30" s="131"/>
      <c r="F30" s="131"/>
      <c r="G30" s="131"/>
      <c r="H30" s="131"/>
      <c r="I30" s="14" t="s">
        <v>87</v>
      </c>
      <c r="J30" s="131"/>
      <c r="K30" s="131"/>
      <c r="L30" s="131"/>
      <c r="M30" s="131"/>
      <c r="N30" s="131"/>
      <c r="O30" s="131"/>
    </row>
    <row r="31" spans="2:22">
      <c r="B31" s="133"/>
      <c r="C31" s="134"/>
      <c r="D31" s="134"/>
      <c r="E31" s="134"/>
      <c r="F31" s="134"/>
      <c r="H31" s="134"/>
      <c r="I31" s="134"/>
      <c r="M31" s="134"/>
      <c r="N31" s="134"/>
      <c r="O31" s="134"/>
      <c r="Q31" s="134"/>
    </row>
    <row r="32" spans="2:22">
      <c r="B32" s="136" t="s">
        <v>119</v>
      </c>
      <c r="C32" s="97"/>
      <c r="D32" s="131" t="s">
        <v>57</v>
      </c>
      <c r="E32" s="97"/>
      <c r="F32" s="97"/>
      <c r="H32" s="97"/>
      <c r="I32" s="60" t="s">
        <v>120</v>
      </c>
      <c r="K32" s="97"/>
      <c r="M32" s="97"/>
      <c r="N32" s="97"/>
      <c r="O32" s="97"/>
      <c r="Q32" s="97"/>
    </row>
    <row r="33" spans="9:9">
      <c r="I33" s="60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2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3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Props1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customXml/itemProps2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2023-11-14T03:54:33Z</cp:lastPrinted>
  <dcterms:created xsi:type="dcterms:W3CDTF">2011-02-24T07:16:58Z</dcterms:created>
  <dcterms:modified xsi:type="dcterms:W3CDTF">2024-05-29T06:30:35Z</dcterms:modified>
</cp:coreProperties>
</file>