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3\3 кв 2023\"/>
    </mc:Choice>
  </mc:AlternateContent>
  <xr:revisionPtr revIDLastSave="0" documentId="13_ncr:1_{7924ED83-A256-4D48-B5E8-4CEF3BC37DEE}" xr6:coauthVersionLast="47" xr6:coauthVersionMax="47" xr10:uidLastSave="{00000000-0000-0000-0000-000000000000}"/>
  <bookViews>
    <workbookView xWindow="-108" yWindow="-108" windowWidth="30936" windowHeight="16896" tabRatio="881" activeTab="3" xr2:uid="{00000000-000D-0000-FFFF-FFFF00000000}"/>
  </bookViews>
  <sheets>
    <sheet name="Баланс " sheetId="67" r:id="rId1"/>
    <sheet name="ОПиУ" sheetId="79" r:id="rId2"/>
    <sheet name="ОДДС " sheetId="80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hidden="1">{#N/A,#N/A,FALSE,"Aging Summary";#N/A,#N/A,FALSE,"Ratio Analysis";#N/A,#N/A,FALSE,"Test 120 Day Accts";#N/A,#N/A,FALSE,"Tickmarks"}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/>
</workbook>
</file>

<file path=xl/calcChain.xml><?xml version="1.0" encoding="utf-8"?>
<calcChain xmlns="http://schemas.openxmlformats.org/spreadsheetml/2006/main">
  <c r="K24" i="81" l="1"/>
  <c r="D42" i="67"/>
  <c r="D26" i="81" l="1"/>
  <c r="Q25" i="81"/>
  <c r="O25" i="81"/>
  <c r="M25" i="81"/>
  <c r="K25" i="81"/>
  <c r="J25" i="81"/>
  <c r="I25" i="81"/>
  <c r="I26" i="81" s="1"/>
  <c r="F25" i="81"/>
  <c r="F26" i="81" s="1"/>
  <c r="O22" i="81"/>
  <c r="O26" i="81" s="1"/>
  <c r="M22" i="81"/>
  <c r="K22" i="81"/>
  <c r="Q21" i="81"/>
  <c r="Q22" i="81" s="1"/>
  <c r="I18" i="81"/>
  <c r="D18" i="81"/>
  <c r="Q16" i="81"/>
  <c r="P14" i="81"/>
  <c r="O14" i="81"/>
  <c r="O18" i="81" s="1"/>
  <c r="N14" i="81"/>
  <c r="L14" i="81"/>
  <c r="K14" i="81"/>
  <c r="K18" i="81" s="1"/>
  <c r="J14" i="81"/>
  <c r="I14" i="81"/>
  <c r="H14" i="81"/>
  <c r="H18" i="81" s="1"/>
  <c r="G14" i="81"/>
  <c r="F14" i="81"/>
  <c r="F18" i="81" s="1"/>
  <c r="D14" i="81"/>
  <c r="M12" i="81"/>
  <c r="M14" i="81" s="1"/>
  <c r="M18" i="81" s="1"/>
  <c r="Q11" i="81"/>
  <c r="M11" i="81"/>
  <c r="F72" i="67"/>
  <c r="D72" i="67"/>
  <c r="D20" i="67"/>
  <c r="Q26" i="81" l="1"/>
  <c r="M26" i="81"/>
  <c r="K26" i="81"/>
  <c r="Q18" i="81"/>
  <c r="Q12" i="81"/>
  <c r="Q14" i="81" s="1"/>
  <c r="F25" i="80"/>
  <c r="D73" i="80" l="1"/>
  <c r="D46" i="67" l="1"/>
  <c r="F58" i="67"/>
  <c r="F42" i="67"/>
  <c r="F46" i="67" s="1"/>
  <c r="F31" i="67"/>
  <c r="F20" i="67"/>
  <c r="D25" i="80"/>
  <c r="D60" i="80"/>
  <c r="F60" i="80"/>
  <c r="C14" i="80"/>
  <c r="C15" i="80"/>
  <c r="C16" i="80"/>
  <c r="C17" i="80"/>
  <c r="C18" i="80"/>
  <c r="C19" i="80"/>
  <c r="C20" i="80"/>
  <c r="C21" i="80"/>
  <c r="C13" i="80"/>
  <c r="E24" i="79"/>
  <c r="C24" i="79"/>
  <c r="E11" i="79"/>
  <c r="C11" i="79"/>
  <c r="D58" i="67"/>
  <c r="D31" i="67"/>
  <c r="F33" i="67" l="1"/>
  <c r="C26" i="79"/>
  <c r="C30" i="79" s="1"/>
  <c r="E26" i="79"/>
  <c r="E30" i="79" s="1"/>
  <c r="F74" i="67"/>
  <c r="D33" i="67"/>
  <c r="D74" i="67"/>
  <c r="F73" i="80"/>
  <c r="F12" i="80" l="1"/>
  <c r="D12" i="80"/>
  <c r="F10" i="80" l="1"/>
  <c r="F23" i="80" l="1"/>
  <c r="F35" i="80" s="1"/>
  <c r="F42" i="80" s="1"/>
  <c r="D10" i="80"/>
  <c r="D23" i="80" s="1"/>
  <c r="D35" i="80" s="1"/>
  <c r="D42" i="80" s="1"/>
  <c r="D75" i="80" s="1"/>
  <c r="D82" i="80" s="1"/>
  <c r="F75" i="80" l="1"/>
  <c r="F82" i="80" s="1"/>
</calcChain>
</file>

<file path=xl/sharedStrings.xml><?xml version="1.0" encoding="utf-8"?>
<sst xmlns="http://schemas.openxmlformats.org/spreadsheetml/2006/main" count="194" uniqueCount="160">
  <si>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</si>
  <si>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</si>
  <si>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</si>
  <si>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</si>
  <si>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</si>
  <si>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</si>
  <si>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</si>
  <si>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</si>
  <si>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</si>
  <si>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</si>
  <si>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</si>
  <si>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</si>
  <si>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</si>
  <si>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</si>
  <si>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</si>
  <si>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</si>
  <si>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</si>
  <si>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>Доля в прибыли ассоциированных предприятий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</si>
  <si>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</si>
  <si>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</si>
  <si>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</si>
  <si>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</si>
  <si>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</si>
  <si>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</si>
  <si>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</si>
  <si>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</si>
  <si>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</si>
  <si>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</si>
  <si>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</si>
  <si>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</si>
  <si>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</si>
  <si>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</si>
  <si>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</si>
  <si>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</si>
  <si>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</si>
  <si>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</si>
  <si>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</si>
  <si>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Инвестиции в ассоциированные предприятия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</si>
  <si>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</si>
  <si>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</si>
  <si>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</si>
  <si>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</si>
  <si>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</si>
  <si>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</si>
  <si>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</si>
  <si>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</si>
  <si>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</si>
  <si>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</si>
  <si>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</si>
  <si>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</si>
  <si>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</si>
  <si>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</si>
  <si>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</si>
  <si>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</si>
  <si>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</si>
  <si>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</si>
  <si>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</si>
  <si>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</si>
  <si>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</si>
  <si>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</si>
  <si>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</si>
  <si>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</si>
  <si>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</si>
  <si>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</si>
  <si>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</si>
  <si>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</si>
  <si>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</si>
  <si>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Текущая часть обязательств по финансовой аренде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</si>
  <si>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</si>
  <si>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</si>
  <si>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</si>
  <si>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</si>
  <si>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</si>
  <si>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</si>
  <si>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</si>
  <si>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</si>
  <si>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</si>
  <si>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</si>
  <si>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</si>
  <si>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</si>
  <si>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</si>
  <si>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</si>
  <si>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</si>
  <si>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</si>
  <si>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</si>
  <si>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</si>
  <si>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</si>
  <si>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</si>
  <si>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</si>
  <si>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</si>
  <si>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</si>
  <si>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</si>
  <si>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</si>
  <si>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</si>
  <si>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</si>
  <si>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</si>
  <si>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</si>
  <si>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</si>
  <si>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</si>
  <si>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</si>
  <si>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</si>
  <si>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 xml:space="preserve">Займы выданные краткосрочные 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</si>
  <si>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</si>
  <si>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</si>
  <si>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</si>
  <si>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</si>
  <si>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</si>
  <si>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</si>
  <si>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</si>
  <si>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</si>
  <si>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</si>
  <si>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</si>
  <si>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</si>
  <si>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</si>
  <si>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</si>
  <si>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</si>
  <si>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</si>
  <si>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</si>
  <si>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Прочий доход</t>
  </si>
  <si>
    <t>Прочий убыток</t>
  </si>
  <si>
    <t>Главный бухгалтер</t>
  </si>
  <si>
    <t>Мирошниченко Л.И.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</si>
  <si>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</si>
  <si>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</si>
  <si>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</si>
  <si>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</si>
  <si>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</si>
  <si>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>Доход по субсидиям</t>
  </si>
  <si>
    <t>Изьятие финансовых активов (депозиты, автореппо)</t>
  </si>
  <si>
    <t>Возврат гарантийных взносов  (выбытие)</t>
  </si>
  <si>
    <t xml:space="preserve">Сальдо на 31 декабря 2022 г. </t>
  </si>
  <si>
    <t xml:space="preserve">Сальдо на 31 декабря 2022г  </t>
  </si>
  <si>
    <t>Прочие финансовые активы, долгосрочные</t>
  </si>
  <si>
    <t>Обязательства по рекультивации и ликвидации объектов</t>
  </si>
  <si>
    <t>Текущая часть обязательств по рекультивации и ликвидации объектов</t>
  </si>
  <si>
    <t>Обязательства по подоходному налогу</t>
  </si>
  <si>
    <t>Дивиденды</t>
  </si>
  <si>
    <t>Увеличение (уменьшение) прочих обязательства и начисленнных расходов</t>
  </si>
  <si>
    <t>Реализация основных средств</t>
  </si>
  <si>
    <t>Реализация дочерних предприятий</t>
  </si>
  <si>
    <t>Поступление дивидендов</t>
  </si>
  <si>
    <t xml:space="preserve">Возврат финансовой помощи от акционера </t>
  </si>
  <si>
    <t>Прочие операции по инвестиционной деятельности</t>
  </si>
  <si>
    <t xml:space="preserve">Прочие операции по финансовой деятельности </t>
  </si>
  <si>
    <t>Сальдо на 31 декабря 2021 г. (пересчитано)</t>
  </si>
  <si>
    <t>Приобретение неконтролирующей доли участия</t>
  </si>
  <si>
    <t>Эффект операций под общим контролем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</si>
  <si>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30 СЕНТЯБРЯ 2023г 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</si>
  <si>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30 СЕНТЯБРЯ 2023г</t>
  </si>
  <si>
    <t>КОНСОЛИДИРОВАННЫЙ  ОТЧЕТ О ДВИЖЕНИИ ДЕНЕЖНЫХ СРЕДСТВ ПО СОСТОЯНИЮ НА 30 СЕНТЯБРЯ 2023 г</t>
  </si>
  <si>
    <t>30.09.2023</t>
  </si>
  <si>
    <t>30.09.2022</t>
  </si>
  <si>
    <t>Увеличение (уменьшение) доходов будущих периодов</t>
  </si>
  <si>
    <t>Реализация (выпуск) облигаций</t>
  </si>
  <si>
    <t>Погашение облигаций</t>
  </si>
  <si>
    <t>Получение финансовой помощи от третьей стороны</t>
  </si>
  <si>
    <t>Получение финансовой помощи от акционера</t>
  </si>
  <si>
    <t xml:space="preserve"> КОНСОЛИДИРОВАННЫЙ ОТЧЕТ ОБ ИЗМЕНЕНИЯХ В КАПИТАЛЕ ПО СОСТОЯНИЮ НА 30 СЕНТЯБРЯ 2023г</t>
  </si>
  <si>
    <t>Сальдо на 30 сентября 2023 г.</t>
  </si>
  <si>
    <t>Возврат финансовой помощи от акционера (физическое лицо)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</si>
</sst>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7"/>
      <color rgb="FF000000"/>
      <name val="Tahoma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3">
    <xf numFmtId="0" fontId="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218" fontId="7" fillId="0" borderId="0">
      <alignment horizontal="left" wrapText="1"/>
    </xf>
    <xf numFmtId="0" fontId="10" fillId="0" borderId="0"/>
    <xf numFmtId="0" fontId="10" fillId="0" borderId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23" fillId="0" borderId="0" applyFill="0" applyBorder="0" applyAlignment="0" applyProtection="0"/>
    <xf numFmtId="217" fontId="11" fillId="0" borderId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8" fillId="0" borderId="0"/>
    <xf numFmtId="0" fontId="9" fillId="0" borderId="0"/>
    <xf numFmtId="0" fontId="7" fillId="0" borderId="0"/>
    <xf numFmtId="0" fontId="10" fillId="0" borderId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10" applyNumberFormat="0" applyAlignment="0" applyProtection="0"/>
    <xf numFmtId="0" fontId="34" fillId="18" borderId="11" applyNumberFormat="0" applyAlignment="0" applyProtection="0"/>
    <xf numFmtId="0" fontId="7" fillId="0" borderId="0" applyFont="0" applyFill="0" applyBorder="0" applyAlignment="0" applyProtection="0"/>
    <xf numFmtId="220" fontId="30" fillId="0" borderId="0" applyFont="0" applyFill="0" applyBorder="0" applyAlignment="0" applyProtection="0"/>
    <xf numFmtId="222" fontId="35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10" applyNumberFormat="0" applyAlignment="0" applyProtection="0"/>
    <xf numFmtId="0" fontId="43" fillId="2" borderId="10" applyNumberFormat="0" applyAlignment="0" applyProtection="0"/>
    <xf numFmtId="0" fontId="44" fillId="0" borderId="15" applyNumberFormat="0" applyFill="0" applyAlignment="0" applyProtection="0"/>
    <xf numFmtId="0" fontId="45" fillId="2" borderId="0" applyNumberFormat="0" applyBorder="0" applyAlignment="0" applyProtection="0"/>
    <xf numFmtId="0" fontId="11" fillId="0" borderId="0"/>
    <xf numFmtId="0" fontId="12" fillId="0" borderId="0"/>
    <xf numFmtId="0" fontId="10" fillId="0" borderId="0"/>
    <xf numFmtId="0" fontId="12" fillId="0" borderId="0"/>
    <xf numFmtId="37" fontId="11" fillId="0" borderId="0"/>
    <xf numFmtId="0" fontId="7" fillId="0" borderId="0"/>
    <xf numFmtId="0" fontId="7" fillId="6" borderId="16" applyNumberFormat="0" applyFont="0" applyAlignment="0" applyProtection="0"/>
    <xf numFmtId="0" fontId="11" fillId="0" borderId="0"/>
    <xf numFmtId="0" fontId="46" fillId="17" borderId="17" applyNumberFormat="0" applyAlignment="0" applyProtection="0"/>
    <xf numFmtId="224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11" fillId="0" borderId="19" applyNumberFormat="0" applyFont="0" applyFill="0" applyAlignment="0" applyProtection="0"/>
    <xf numFmtId="0" fontId="44" fillId="0" borderId="0" applyNumberFormat="0" applyFill="0" applyBorder="0" applyAlignment="0" applyProtection="0"/>
    <xf numFmtId="221" fontId="30" fillId="0" borderId="0" applyFont="0" applyFill="0" applyBorder="0" applyAlignment="0" applyProtection="0"/>
    <xf numFmtId="0" fontId="10" fillId="0" borderId="0"/>
    <xf numFmtId="225" fontId="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18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197" fontId="18" fillId="0" borderId="0" applyFill="0" applyBorder="0" applyAlignment="0"/>
    <xf numFmtId="226" fontId="18" fillId="0" borderId="0" applyFill="0" applyBorder="0" applyAlignment="0"/>
    <xf numFmtId="223" fontId="18" fillId="0" borderId="0" applyFill="0" applyBorder="0" applyAlignment="0"/>
    <xf numFmtId="223" fontId="18" fillId="0" borderId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223" fontId="18" fillId="0" borderId="0" applyFill="0" applyBorder="0" applyAlignment="0"/>
    <xf numFmtId="226" fontId="18" fillId="0" borderId="0" applyFont="0" applyFill="0" applyBorder="0" applyAlignment="0" applyProtection="0"/>
    <xf numFmtId="223" fontId="18" fillId="0" borderId="0" applyFill="0" applyBorder="0" applyAlignment="0"/>
    <xf numFmtId="224" fontId="18" fillId="0" borderId="0" applyFill="0" applyBorder="0" applyAlignment="0"/>
    <xf numFmtId="227" fontId="18" fillId="0" borderId="0" applyFill="0" applyBorder="0" applyAlignment="0"/>
    <xf numFmtId="0" fontId="55" fillId="7" borderId="1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21" applyNumberFormat="0" applyFill="0" applyProtection="0">
      <alignment horizontal="center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7" fillId="0" borderId="0"/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8" fillId="0" borderId="0"/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7" fillId="0" borderId="0"/>
    <xf numFmtId="0" fontId="7" fillId="0" borderId="0"/>
    <xf numFmtId="0" fontId="7" fillId="0" borderId="0"/>
    <xf numFmtId="0" fontId="52" fillId="0" borderId="0">
      <protection locked="0"/>
    </xf>
    <xf numFmtId="228" fontId="9" fillId="0" borderId="0">
      <alignment horizontal="center"/>
    </xf>
    <xf numFmtId="4" fontId="60" fillId="0" borderId="3" applyBorder="0" applyProtection="0">
      <alignment horizontal="left" wrapText="1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29" fontId="12" fillId="0" borderId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197" fontId="11" fillId="0" borderId="0" applyNumberFormat="0" applyFont="0" applyAlignment="0" applyProtection="0"/>
    <xf numFmtId="197" fontId="7" fillId="0" borderId="0" applyNumberFormat="0" applyFon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2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3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38" fontId="65" fillId="0" borderId="24">
      <alignment vertical="center"/>
    </xf>
    <xf numFmtId="38" fontId="65" fillId="0" borderId="24">
      <alignment vertical="center"/>
    </xf>
    <xf numFmtId="235" fontId="29" fillId="19" borderId="0" applyNumberFormat="0" applyBorder="0" applyAlignment="0" applyProtection="0"/>
    <xf numFmtId="0" fontId="66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0" fontId="7" fillId="0" borderId="0"/>
    <xf numFmtId="235" fontId="67" fillId="0" borderId="0" applyNumberFormat="0" applyFill="0" applyBorder="0" applyAlignment="0" applyProtection="0"/>
    <xf numFmtId="38" fontId="68" fillId="20" borderId="0" applyNumberFormat="0" applyBorder="0" applyAlignment="0" applyProtection="0"/>
    <xf numFmtId="38" fontId="68" fillId="20" borderId="0" applyNumberFormat="0" applyBorder="0" applyAlignment="0" applyProtection="0"/>
    <xf numFmtId="1" fontId="69" fillId="0" borderId="0" applyNumberFormat="0" applyAlignment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14" fontId="71" fillId="21" borderId="26">
      <alignment horizontal="center" vertical="center" wrapText="1"/>
    </xf>
    <xf numFmtId="0" fontId="72" fillId="0" borderId="0"/>
    <xf numFmtId="0" fontId="73" fillId="0" borderId="0"/>
    <xf numFmtId="0" fontId="70" fillId="0" borderId="0"/>
    <xf numFmtId="0" fontId="50" fillId="0" borderId="0"/>
    <xf numFmtId="0" fontId="74" fillId="0" borderId="0"/>
    <xf numFmtId="0" fontId="71" fillId="0" borderId="0"/>
    <xf numFmtId="0" fontId="29" fillId="0" borderId="0"/>
    <xf numFmtId="0" fontId="7" fillId="0" borderId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8" fillId="23" borderId="1">
      <protection locked="0"/>
    </xf>
    <xf numFmtId="237" fontId="80" fillId="24" borderId="1">
      <alignment horizontal="left"/>
      <protection locked="0"/>
    </xf>
    <xf numFmtId="237" fontId="80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8" fontId="80" fillId="24" borderId="1">
      <protection locked="0"/>
    </xf>
    <xf numFmtId="238" fontId="80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0" fontId="80" fillId="24" borderId="1">
      <alignment horizontal="center"/>
      <protection locked="0"/>
    </xf>
    <xf numFmtId="0" fontId="80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239" fontId="11" fillId="0" borderId="27" applyFont="0" applyFill="0" applyBorder="0" applyAlignment="0" applyProtection="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3" fillId="25" borderId="20"/>
    <xf numFmtId="0" fontId="83" fillId="25" borderId="20"/>
    <xf numFmtId="0" fontId="82" fillId="25" borderId="20"/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0" fontId="18" fillId="0" borderId="0"/>
    <xf numFmtId="0" fontId="7" fillId="0" borderId="0"/>
    <xf numFmtId="241" fontId="9" fillId="0" borderId="0"/>
    <xf numFmtId="236" fontId="6" fillId="0" borderId="0"/>
    <xf numFmtId="236" fontId="6" fillId="0" borderId="0"/>
    <xf numFmtId="236" fontId="6" fillId="0" borderId="0"/>
    <xf numFmtId="168" fontId="11" fillId="0" borderId="0">
      <alignment horizontal="left" wrapText="1"/>
    </xf>
    <xf numFmtId="0" fontId="7" fillId="0" borderId="0"/>
    <xf numFmtId="0" fontId="7" fillId="0" borderId="0"/>
    <xf numFmtId="0" fontId="86" fillId="0" borderId="0"/>
    <xf numFmtId="0" fontId="9" fillId="0" borderId="0"/>
    <xf numFmtId="242" fontId="9" fillId="0" borderId="0">
      <alignment horizontal="left" wrapText="1"/>
    </xf>
    <xf numFmtId="230" fontId="9" fillId="0" borderId="0">
      <alignment horizontal="left" wrapText="1"/>
    </xf>
    <xf numFmtId="168" fontId="11" fillId="0" borderId="0">
      <alignment horizontal="left" wrapText="1"/>
    </xf>
    <xf numFmtId="0" fontId="86" fillId="0" borderId="0"/>
    <xf numFmtId="0" fontId="9" fillId="0" borderId="0">
      <alignment horizontal="left" wrapText="1"/>
    </xf>
    <xf numFmtId="236" fontId="6" fillId="0" borderId="0"/>
    <xf numFmtId="0" fontId="87" fillId="0" borderId="0">
      <alignment horizontal="right"/>
    </xf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9" fontId="30" fillId="0" borderId="0" applyFont="0" applyFill="0" applyBorder="0" applyAlignment="0" applyProtection="0"/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3" fontId="92" fillId="0" borderId="27" applyNumberFormat="0" applyAlignment="0">
      <alignment vertical="top"/>
    </xf>
    <xf numFmtId="0" fontId="63" fillId="0" borderId="0"/>
    <xf numFmtId="0" fontId="10" fillId="0" borderId="0" applyNumberFormat="0" applyFont="0" applyFill="0" applyBorder="0" applyAlignment="0" applyProtection="0">
      <protection locked="0"/>
    </xf>
    <xf numFmtId="0" fontId="93" fillId="0" borderId="0" applyNumberFormat="0" applyFont="0" applyFill="0" applyBorder="0" applyAlignment="0" applyProtection="0">
      <protection locked="0"/>
    </xf>
    <xf numFmtId="0" fontId="94" fillId="17" borderId="0">
      <alignment horizontal="center" vertical="center"/>
    </xf>
    <xf numFmtId="0" fontId="94" fillId="17" borderId="0">
      <alignment horizontal="right" vertical="center"/>
    </xf>
    <xf numFmtId="0" fontId="94" fillId="17" borderId="0">
      <alignment horizontal="right" vertical="center"/>
    </xf>
    <xf numFmtId="0" fontId="8" fillId="0" borderId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38" fontId="97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0" fontId="98" fillId="29" borderId="0"/>
    <xf numFmtId="244" fontId="71" fillId="0" borderId="0" applyNumberFormat="0" applyFill="0" applyBorder="0" applyProtection="0">
      <alignment vertical="top"/>
    </xf>
    <xf numFmtId="235" fontId="99" fillId="0" borderId="0" applyNumberFormat="0" applyFill="0" applyBorder="0" applyAlignment="0" applyProtection="0"/>
    <xf numFmtId="0" fontId="11" fillId="0" borderId="19" applyNumberFormat="0" applyFont="0" applyFill="0" applyAlignment="0" applyProtection="0"/>
    <xf numFmtId="0" fontId="83" fillId="0" borderId="3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3" fillId="0" borderId="20"/>
    <xf numFmtId="0" fontId="83" fillId="0" borderId="20"/>
    <xf numFmtId="0" fontId="82" fillId="0" borderId="20"/>
    <xf numFmtId="0" fontId="49" fillId="0" borderId="0"/>
    <xf numFmtId="0" fontId="49" fillId="0" borderId="0"/>
    <xf numFmtId="0" fontId="55" fillId="7" borderId="10" applyNumberFormat="0" applyAlignment="0" applyProtection="0"/>
    <xf numFmtId="0" fontId="11" fillId="30" borderId="0" applyNumberFormat="0" applyFont="0" applyBorder="0" applyAlignment="0">
      <protection locked="0"/>
    </xf>
    <xf numFmtId="0" fontId="100" fillId="31" borderId="17" applyNumberFormat="0" applyAlignment="0" applyProtection="0"/>
    <xf numFmtId="0" fontId="101" fillId="31" borderId="1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102" fillId="0" borderId="1" applyAlignment="0">
      <alignment horizontal="left" vertical="center"/>
    </xf>
    <xf numFmtId="245" fontId="103" fillId="20" borderId="0" applyFont="0" applyFill="0" applyBorder="0" applyAlignment="0" applyProtection="0">
      <alignment horizontal="right"/>
    </xf>
    <xf numFmtId="246" fontId="104" fillId="0" borderId="1" applyNumberFormat="0" applyBorder="0" applyAlignment="0">
      <alignment horizontal="centerContinuous" vertical="center" wrapText="1"/>
    </xf>
    <xf numFmtId="246" fontId="104" fillId="0" borderId="1" applyNumberFormat="0" applyBorder="0" applyAlignment="0">
      <alignment horizontal="centerContinuous" vertical="center" wrapText="1"/>
    </xf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7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2" fillId="0" borderId="0"/>
    <xf numFmtId="247" fontId="5" fillId="0" borderId="0" applyFont="0" applyFill="0" applyBorder="0" applyProtection="0">
      <alignment vertical="top"/>
    </xf>
    <xf numFmtId="0" fontId="7" fillId="0" borderId="0"/>
    <xf numFmtId="0" fontId="11" fillId="0" borderId="0"/>
    <xf numFmtId="0" fontId="86" fillId="0" borderId="0"/>
    <xf numFmtId="0" fontId="8" fillId="0" borderId="0"/>
    <xf numFmtId="0" fontId="5" fillId="0" borderId="0"/>
    <xf numFmtId="0" fontId="14" fillId="0" borderId="0"/>
    <xf numFmtId="0" fontId="9" fillId="0" borderId="0">
      <alignment horizontal="left" wrapText="1"/>
    </xf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248" fontId="106" fillId="23" borderId="0" applyFont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 applyFont="0" applyFill="0" applyBorder="0">
      <alignment horizontal="right"/>
    </xf>
    <xf numFmtId="249" fontId="107" fillId="0" borderId="0"/>
    <xf numFmtId="250" fontId="108" fillId="20" borderId="1" applyFont="0" applyFill="0" applyBorder="0" applyAlignment="0" applyProtection="0"/>
    <xf numFmtId="246" fontId="109" fillId="0" borderId="32" applyFont="0" applyFill="0" applyBorder="0" applyAlignment="0" applyProtection="0">
      <alignment horizontal="center"/>
    </xf>
    <xf numFmtId="251" fontId="110" fillId="0" borderId="33" applyFont="0" applyFill="0" applyBorder="0" applyAlignment="0" applyProtection="0">
      <alignment wrapText="1"/>
    </xf>
    <xf numFmtId="251" fontId="110" fillId="0" borderId="33" applyFont="0" applyFill="0" applyBorder="0" applyAlignment="0" applyProtection="0">
      <alignment wrapText="1"/>
    </xf>
    <xf numFmtId="3" fontId="111" fillId="0" borderId="34" applyFont="0" applyBorder="0">
      <alignment horizontal="right"/>
      <protection locked="0"/>
    </xf>
    <xf numFmtId="250" fontId="108" fillId="20" borderId="33" applyFont="0" applyFill="0" applyBorder="0" applyAlignment="0" applyProtection="0"/>
    <xf numFmtId="252" fontId="112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9" fillId="0" borderId="0" applyFont="0" applyFill="0" applyBorder="0" applyAlignment="0" applyProtection="0"/>
    <xf numFmtId="221" fontId="102" fillId="0" borderId="0" applyFont="0" applyFill="0" applyBorder="0" applyAlignment="0" applyProtection="0"/>
    <xf numFmtId="166" fontId="26" fillId="0" borderId="0" applyFont="0" applyFill="0" applyBorder="0" applyAlignment="0" applyProtection="0"/>
    <xf numFmtId="253" fontId="8" fillId="0" borderId="0" applyFont="0" applyFill="0" applyBorder="0" applyAlignment="0" applyProtection="0"/>
    <xf numFmtId="254" fontId="8" fillId="0" borderId="0" applyFill="0" applyBorder="0" applyAlignment="0" applyProtection="0"/>
    <xf numFmtId="253" fontId="12" fillId="0" borderId="0" applyFont="0" applyFill="0" applyBorder="0" applyAlignment="0" applyProtection="0"/>
    <xf numFmtId="253" fontId="9" fillId="0" borderId="0" applyFont="0" applyFill="0" applyBorder="0" applyAlignment="0" applyProtection="0"/>
    <xf numFmtId="253" fontId="14" fillId="0" borderId="0" applyFont="0" applyFill="0" applyBorder="0" applyAlignment="0" applyProtection="0"/>
    <xf numFmtId="255" fontId="1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26" fillId="0" borderId="0" applyFont="0" applyFill="0" applyBorder="0" applyAlignment="0" applyProtection="0"/>
    <xf numFmtId="253" fontId="5" fillId="0" borderId="0" applyFont="0" applyFill="0" applyBorder="0" applyAlignment="0" applyProtection="0"/>
    <xf numFmtId="221" fontId="30" fillId="0" borderId="0" applyFont="0" applyFill="0" applyBorder="0" applyAlignment="0" applyProtection="0"/>
    <xf numFmtId="253" fontId="7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11" fillId="0" borderId="0" applyFont="0" applyFill="0" applyBorder="0">
      <alignment horizontal="right"/>
    </xf>
    <xf numFmtId="0" fontId="51" fillId="0" borderId="0">
      <protection locked="0"/>
    </xf>
    <xf numFmtId="0" fontId="9" fillId="23" borderId="8" applyNumberFormat="0">
      <alignment horizontal="right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8" fillId="23" borderId="33">
      <protection locked="0"/>
    </xf>
    <xf numFmtId="237" fontId="80" fillId="24" borderId="33">
      <alignment horizontal="left"/>
      <protection locked="0"/>
    </xf>
    <xf numFmtId="237" fontId="80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8" fontId="80" fillId="24" borderId="33">
      <protection locked="0"/>
    </xf>
    <xf numFmtId="238" fontId="80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0" fontId="80" fillId="24" borderId="33">
      <alignment horizontal="center"/>
      <protection locked="0"/>
    </xf>
    <xf numFmtId="0" fontId="80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102" fillId="0" borderId="33" applyAlignment="0">
      <alignment horizontal="left" vertical="center"/>
    </xf>
    <xf numFmtId="246" fontId="104" fillId="0" borderId="33" applyNumberFormat="0" applyBorder="0" applyAlignment="0">
      <alignment horizontal="centerContinuous" vertical="center" wrapText="1"/>
    </xf>
    <xf numFmtId="246" fontId="104" fillId="0" borderId="33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8" fillId="20" borderId="33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86" fillId="0" borderId="0"/>
    <xf numFmtId="0" fontId="86" fillId="0" borderId="0"/>
    <xf numFmtId="0" fontId="24" fillId="0" borderId="36" applyFill="0">
      <alignment vertical="center"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0" fontId="17" fillId="0" borderId="0"/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218" fontId="11" fillId="0" borderId="0">
      <alignment horizontal="left" wrapText="1"/>
    </xf>
    <xf numFmtId="0" fontId="16" fillId="0" borderId="0"/>
    <xf numFmtId="0" fontId="16" fillId="0" borderId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9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0" fontId="11" fillId="0" borderId="0"/>
    <xf numFmtId="215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262" fontId="11" fillId="0" borderId="0" applyFont="0" applyBorder="0">
      <alignment horizontal="right"/>
    </xf>
    <xf numFmtId="262" fontId="11" fillId="0" borderId="0" applyFont="0" applyBorder="0">
      <alignment horizontal="right"/>
    </xf>
    <xf numFmtId="263" fontId="11" fillId="0" borderId="0" applyFont="0" applyBorder="0">
      <alignment horizontal="right"/>
    </xf>
    <xf numFmtId="263" fontId="11" fillId="0" borderId="0" applyFont="0" applyBorder="0">
      <alignment horizontal="right"/>
    </xf>
    <xf numFmtId="0" fontId="86" fillId="0" borderId="0"/>
    <xf numFmtId="264" fontId="11" fillId="0" borderId="0" applyFont="0" applyBorder="0">
      <alignment horizontal="right"/>
    </xf>
    <xf numFmtId="264" fontId="11" fillId="0" borderId="0" applyFont="0" applyBorder="0">
      <alignment horizontal="right"/>
    </xf>
    <xf numFmtId="265" fontId="11" fillId="0" borderId="0" applyFont="0" applyBorder="0">
      <alignment horizontal="right"/>
    </xf>
    <xf numFmtId="265" fontId="11" fillId="0" borderId="0" applyFont="0" applyBorder="0">
      <alignment horizontal="right"/>
    </xf>
    <xf numFmtId="0" fontId="86" fillId="0" borderId="0"/>
    <xf numFmtId="266" fontId="76" fillId="0" borderId="0" applyFont="0" applyBorder="0">
      <alignment horizontal="right"/>
    </xf>
    <xf numFmtId="266" fontId="76" fillId="0" borderId="0" applyFont="0" applyBorder="0">
      <alignment horizontal="right"/>
    </xf>
    <xf numFmtId="0" fontId="86" fillId="0" borderId="0"/>
    <xf numFmtId="0" fontId="86" fillId="0" borderId="0"/>
    <xf numFmtId="267" fontId="11" fillId="0" borderId="0" applyFont="0" applyBorder="0">
      <alignment horizontal="right"/>
    </xf>
    <xf numFmtId="267" fontId="11" fillId="0" borderId="0" applyFont="0" applyBorder="0">
      <alignment horizontal="right"/>
    </xf>
    <xf numFmtId="268" fontId="76" fillId="0" borderId="0" applyFont="0" applyFill="0" applyBorder="0"/>
    <xf numFmtId="268" fontId="76" fillId="0" borderId="0" applyFont="0" applyFill="0" applyBorder="0"/>
    <xf numFmtId="0" fontId="86" fillId="0" borderId="0"/>
    <xf numFmtId="0" fontId="86" fillId="0" borderId="0"/>
    <xf numFmtId="269" fontId="76" fillId="0" borderId="0" applyFont="0" applyBorder="0">
      <alignment horizontal="right"/>
    </xf>
    <xf numFmtId="269" fontId="76" fillId="0" borderId="0" applyFont="0" applyBorder="0">
      <alignment horizontal="right"/>
    </xf>
    <xf numFmtId="0" fontId="86" fillId="0" borderId="0"/>
    <xf numFmtId="0" fontId="86" fillId="0" borderId="0"/>
    <xf numFmtId="270" fontId="76" fillId="0" borderId="0" applyFont="0" applyFill="0" applyBorder="0"/>
    <xf numFmtId="270" fontId="76" fillId="0" borderId="0" applyFont="0" applyFill="0" applyBorder="0"/>
    <xf numFmtId="0" fontId="86" fillId="0" borderId="0"/>
    <xf numFmtId="0" fontId="86" fillId="0" borderId="0"/>
    <xf numFmtId="271" fontId="76" fillId="0" borderId="0" applyFont="0" applyBorder="0">
      <alignment horizontal="right"/>
    </xf>
    <xf numFmtId="271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62" fontId="11" fillId="0" borderId="0" applyFont="0" applyBorder="0">
      <alignment horizontal="right"/>
    </xf>
    <xf numFmtId="0" fontId="86" fillId="0" borderId="0"/>
    <xf numFmtId="262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32" borderId="0"/>
    <xf numFmtId="0" fontId="65" fillId="32" borderId="0"/>
    <xf numFmtId="0" fontId="8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4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4" borderId="0" applyNumberFormat="0" applyBorder="0" applyAlignment="0" applyProtection="0"/>
    <xf numFmtId="0" fontId="8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25" fillId="0" borderId="0" applyFill="0" applyBorder="0" applyAlignment="0"/>
    <xf numFmtId="197" fontId="25" fillId="0" borderId="0" applyFill="0" applyBorder="0" applyAlignment="0"/>
    <xf numFmtId="0" fontId="86" fillId="0" borderId="0"/>
    <xf numFmtId="226" fontId="25" fillId="0" borderId="0" applyFill="0" applyBorder="0" applyAlignment="0"/>
    <xf numFmtId="226" fontId="25" fillId="0" borderId="0" applyFill="0" applyBorder="0" applyAlignment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122" fillId="0" borderId="0" applyFont="0" applyFill="0" applyBorder="0" applyAlignment="0" applyProtection="0"/>
    <xf numFmtId="37" fontId="122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7" fillId="0" borderId="0" applyFont="0" applyFill="0" applyBorder="0" applyAlignment="0" applyProtection="0"/>
    <xf numFmtId="0" fontId="7" fillId="0" borderId="0"/>
    <xf numFmtId="0" fontId="86" fillId="0" borderId="0"/>
    <xf numFmtId="43" fontId="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86" fillId="0" borderId="0"/>
    <xf numFmtId="0" fontId="86" fillId="0" borderId="0"/>
    <xf numFmtId="273" fontId="123" fillId="0" borderId="0"/>
    <xf numFmtId="273" fontId="123" fillId="0" borderId="0"/>
    <xf numFmtId="273" fontId="123" fillId="0" borderId="0"/>
    <xf numFmtId="219" fontId="123" fillId="0" borderId="0"/>
    <xf numFmtId="219" fontId="123" fillId="0" borderId="0"/>
    <xf numFmtId="219" fontId="123" fillId="0" borderId="0"/>
    <xf numFmtId="274" fontId="123" fillId="0" borderId="0"/>
    <xf numFmtId="274" fontId="123" fillId="0" borderId="0"/>
    <xf numFmtId="274" fontId="123" fillId="0" borderId="0"/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276" fontId="11" fillId="0" borderId="0" applyFont="0" applyFill="0" applyBorder="0" applyAlignment="0" applyProtection="0"/>
    <xf numFmtId="0" fontId="86" fillId="0" borderId="0"/>
    <xf numFmtId="0" fontId="86" fillId="0" borderId="0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86" fillId="0" borderId="0"/>
    <xf numFmtId="0" fontId="86" fillId="0" borderId="0"/>
    <xf numFmtId="38" fontId="65" fillId="0" borderId="24">
      <alignment vertical="center"/>
    </xf>
    <xf numFmtId="0" fontId="86" fillId="0" borderId="0"/>
    <xf numFmtId="0" fontId="86" fillId="0" borderId="0"/>
    <xf numFmtId="0" fontId="86" fillId="0" borderId="0"/>
    <xf numFmtId="277" fontId="76" fillId="0" borderId="0" applyFont="0" applyBorder="0">
      <alignment horizontal="right"/>
    </xf>
    <xf numFmtId="277" fontId="76" fillId="0" borderId="0" applyFont="0" applyBorder="0">
      <alignment horizontal="right"/>
    </xf>
    <xf numFmtId="278" fontId="76" fillId="0" borderId="0" applyFont="0" applyBorder="0">
      <alignment horizontal="right"/>
    </xf>
    <xf numFmtId="278" fontId="76" fillId="0" borderId="0" applyFont="0" applyBorder="0">
      <alignment horizontal="right"/>
    </xf>
    <xf numFmtId="0" fontId="86" fillId="0" borderId="0"/>
    <xf numFmtId="279" fontId="76" fillId="0" borderId="0" applyFont="0" applyBorder="0">
      <alignment horizontal="right"/>
    </xf>
    <xf numFmtId="279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36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0" fontId="86" fillId="0" borderId="0"/>
    <xf numFmtId="0" fontId="11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280" fontId="11" fillId="0" borderId="0" applyFont="0" applyFill="0" applyBorder="0" applyAlignment="0" applyProtection="0"/>
    <xf numFmtId="0" fontId="86" fillId="0" borderId="0"/>
    <xf numFmtId="1" fontId="12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70" fillId="0" borderId="43">
      <alignment horizontal="left" vertical="center"/>
    </xf>
    <xf numFmtId="0" fontId="70" fillId="0" borderId="43">
      <alignment horizontal="left" vertical="center"/>
    </xf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86" fillId="0" borderId="0"/>
    <xf numFmtId="0" fontId="1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2" fillId="0" borderId="0"/>
    <xf numFmtId="0" fontId="72" fillId="0" borderId="0"/>
    <xf numFmtId="0" fontId="86" fillId="0" borderId="0"/>
    <xf numFmtId="0" fontId="86" fillId="0" borderId="0"/>
    <xf numFmtId="0" fontId="86" fillId="0" borderId="0"/>
    <xf numFmtId="0" fontId="126" fillId="0" borderId="0"/>
    <xf numFmtId="0" fontId="126" fillId="0" borderId="0"/>
    <xf numFmtId="0" fontId="86" fillId="0" borderId="0"/>
    <xf numFmtId="0" fontId="74" fillId="0" borderId="0"/>
    <xf numFmtId="0" fontId="86" fillId="0" borderId="0"/>
    <xf numFmtId="0" fontId="86" fillId="0" borderId="0"/>
    <xf numFmtId="0" fontId="29" fillId="0" borderId="0"/>
    <xf numFmtId="0" fontId="86" fillId="0" borderId="0"/>
    <xf numFmtId="0" fontId="127" fillId="0" borderId="0"/>
    <xf numFmtId="0" fontId="127" fillId="0" borderId="0"/>
    <xf numFmtId="0" fontId="86" fillId="0" borderId="0"/>
    <xf numFmtId="0" fontId="128" fillId="41" borderId="0"/>
    <xf numFmtId="0" fontId="128" fillId="41" borderId="0"/>
    <xf numFmtId="0" fontId="86" fillId="0" borderId="0"/>
    <xf numFmtId="0" fontId="49" fillId="42" borderId="0"/>
    <xf numFmtId="0" fontId="49" fillId="42" borderId="0"/>
    <xf numFmtId="0" fontId="86" fillId="0" borderId="0"/>
    <xf numFmtId="0" fontId="129" fillId="0" borderId="0"/>
    <xf numFmtId="0" fontId="129" fillId="0" borderId="0"/>
    <xf numFmtId="0" fontId="86" fillId="0" borderId="0"/>
    <xf numFmtId="0" fontId="86" fillId="0" borderId="0"/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35" fontId="7" fillId="23" borderId="36" applyNumberFormat="0" applyFont="0" applyAlignment="0">
      <protection locked="0"/>
    </xf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11" fillId="0" borderId="0"/>
    <xf numFmtId="235" fontId="7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86" fillId="0" borderId="0"/>
    <xf numFmtId="0" fontId="130" fillId="0" borderId="0">
      <alignment vertical="center"/>
    </xf>
    <xf numFmtId="0" fontId="130" fillId="0" borderId="0">
      <alignment vertical="center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6" fillId="0" borderId="0"/>
    <xf numFmtId="0" fontId="86" fillId="0" borderId="0"/>
    <xf numFmtId="239" fontId="11" fillId="0" borderId="27" applyFont="0" applyFill="0" applyBorder="0" applyAlignment="0" applyProtection="0"/>
    <xf numFmtId="0" fontId="86" fillId="0" borderId="0"/>
    <xf numFmtId="0" fontId="86" fillId="0" borderId="0"/>
    <xf numFmtId="281" fontId="11" fillId="0" borderId="0" applyFont="0" applyBorder="0">
      <alignment horizontal="right"/>
    </xf>
    <xf numFmtId="281" fontId="11" fillId="0" borderId="0" applyFont="0" applyBorder="0">
      <alignment horizontal="right"/>
    </xf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3" fillId="25" borderId="42"/>
    <xf numFmtId="0" fontId="83" fillId="25" borderId="42"/>
    <xf numFmtId="0" fontId="82" fillId="25" borderId="42"/>
    <xf numFmtId="0" fontId="86" fillId="0" borderId="0"/>
    <xf numFmtId="0" fontId="86" fillId="0" borderId="0"/>
    <xf numFmtId="244" fontId="76" fillId="0" borderId="0" applyFill="0" applyBorder="0" applyAlignment="0" applyProtection="0"/>
    <xf numFmtId="244" fontId="76" fillId="0" borderId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197" fontId="131" fillId="0" borderId="0" applyNumberFormat="0" applyFont="0" applyFill="0" applyBorder="0" applyAlignment="0">
      <protection hidden="1"/>
    </xf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25" fillId="0" borderId="0"/>
    <xf numFmtId="0" fontId="25" fillId="0" borderId="0"/>
    <xf numFmtId="0" fontId="86" fillId="0" borderId="0"/>
    <xf numFmtId="0" fontId="86" fillId="0" borderId="0"/>
    <xf numFmtId="0" fontId="86" fillId="0" borderId="0"/>
    <xf numFmtId="0" fontId="65" fillId="0" borderId="27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" fillId="0" borderId="0"/>
    <xf numFmtId="0" fontId="11" fillId="0" borderId="0"/>
    <xf numFmtId="197" fontId="88" fillId="0" borderId="45" applyNumberFormat="0" applyFill="0" applyBorder="0" applyAlignment="0" applyProtection="0"/>
    <xf numFmtId="197" fontId="88" fillId="0" borderId="45" applyNumberFormat="0" applyFill="0" applyBorder="0" applyAlignment="0" applyProtection="0"/>
    <xf numFmtId="0" fontId="86" fillId="0" borderId="0"/>
    <xf numFmtId="197" fontId="88" fillId="0" borderId="45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132" fillId="0" borderId="0"/>
    <xf numFmtId="0" fontId="132" fillId="0" borderId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11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86" fillId="0" borderId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0" fontId="86" fillId="0" borderId="0"/>
    <xf numFmtId="0" fontId="86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0" fontId="86" fillId="0" borderId="0"/>
    <xf numFmtId="0" fontId="86" fillId="0" borderId="0"/>
    <xf numFmtId="0" fontId="86" fillId="0" borderId="0"/>
    <xf numFmtId="224" fontId="25" fillId="0" borderId="0" applyFill="0" applyBorder="0" applyAlignment="0"/>
    <xf numFmtId="224" fontId="25" fillId="0" borderId="0" applyFill="0" applyBorder="0" applyAlignment="0"/>
    <xf numFmtId="0" fontId="86" fillId="0" borderId="0"/>
    <xf numFmtId="227" fontId="25" fillId="0" borderId="0" applyFill="0" applyBorder="0" applyAlignment="0"/>
    <xf numFmtId="227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8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86" fillId="0" borderId="0"/>
    <xf numFmtId="244" fontId="71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7" fillId="0" borderId="48" applyNumberFormat="0" applyFont="0" applyFill="0" applyAlignment="0" applyProtection="0"/>
    <xf numFmtId="0" fontId="11" fillId="0" borderId="48" applyNumberFormat="0" applyFont="0" applyFill="0" applyAlignment="0" applyProtection="0"/>
    <xf numFmtId="0" fontId="86" fillId="0" borderId="0"/>
    <xf numFmtId="0" fontId="11" fillId="0" borderId="0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3" fillId="0" borderId="42"/>
    <xf numFmtId="0" fontId="83" fillId="0" borderId="42"/>
    <xf numFmtId="0" fontId="82" fillId="0" borderId="42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>
      <alignment horizontal="center" vertical="center" textRotation="180"/>
    </xf>
    <xf numFmtId="0" fontId="11" fillId="0" borderId="0">
      <alignment horizontal="center" vertical="center" textRotation="180"/>
    </xf>
    <xf numFmtId="0" fontId="86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/>
    <xf numFmtId="0" fontId="11" fillId="43" borderId="0" applyNumberFormat="0" applyBorder="0" applyAlignment="0" applyProtection="0"/>
    <xf numFmtId="0" fontId="86" fillId="0" borderId="0"/>
    <xf numFmtId="284" fontId="11" fillId="0" borderId="0" applyFont="0" applyFill="0" applyBorder="0" applyAlignment="0" applyProtection="0"/>
    <xf numFmtId="0" fontId="86" fillId="0" borderId="0"/>
    <xf numFmtId="0" fontId="7" fillId="0" borderId="0"/>
    <xf numFmtId="0" fontId="55" fillId="7" borderId="40" applyNumberFormat="0" applyAlignment="0" applyProtection="0"/>
    <xf numFmtId="0" fontId="86" fillId="0" borderId="0"/>
    <xf numFmtId="0" fontId="11" fillId="30" borderId="0" applyNumberFormat="0" applyFont="0" applyBorder="0" applyAlignment="0">
      <protection locked="0"/>
    </xf>
    <xf numFmtId="0" fontId="11" fillId="30" borderId="0" applyNumberFormat="0" applyFont="0" applyBorder="0" applyAlignment="0">
      <protection locked="0"/>
    </xf>
    <xf numFmtId="0" fontId="86" fillId="0" borderId="0"/>
    <xf numFmtId="0" fontId="100" fillId="31" borderId="46" applyNumberFormat="0" applyAlignment="0" applyProtection="0"/>
    <xf numFmtId="0" fontId="86" fillId="0" borderId="0"/>
    <xf numFmtId="0" fontId="101" fillId="31" borderId="40" applyNumberFormat="0" applyAlignment="0" applyProtection="0"/>
    <xf numFmtId="0" fontId="86" fillId="0" borderId="0"/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0" fontId="86" fillId="0" borderId="0"/>
    <xf numFmtId="0" fontId="11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2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86" fillId="0" borderId="0"/>
    <xf numFmtId="0" fontId="9" fillId="0" borderId="0"/>
    <xf numFmtId="0" fontId="11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11" fillId="6" borderId="49" applyNumberFormat="0" applyFont="0" applyAlignment="0" applyProtection="0"/>
    <xf numFmtId="0" fontId="11" fillId="6" borderId="4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234" fontId="3" fillId="0" borderId="0" applyFont="0" applyFill="0" applyBorder="0" applyProtection="0">
      <alignment vertical="top"/>
    </xf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11" fillId="0" borderId="0" applyFont="0" applyFill="0" applyBorder="0">
      <alignment horizontal="right"/>
    </xf>
    <xf numFmtId="0" fontId="11" fillId="0" borderId="0" applyFont="0" applyFill="0" applyBorder="0">
      <alignment horizontal="right"/>
    </xf>
    <xf numFmtId="0" fontId="86" fillId="0" borderId="0"/>
    <xf numFmtId="0" fontId="86" fillId="0" borderId="0"/>
    <xf numFmtId="249" fontId="107" fillId="0" borderId="0"/>
    <xf numFmtId="249" fontId="107" fillId="0" borderId="0"/>
    <xf numFmtId="0" fontId="86" fillId="0" borderId="0"/>
    <xf numFmtId="250" fontId="108" fillId="20" borderId="36" applyFont="0" applyFill="0" applyBorder="0" applyAlignment="0" applyProtection="0"/>
    <xf numFmtId="246" fontId="109" fillId="0" borderId="37" applyFont="0" applyFill="0" applyBorder="0" applyAlignment="0" applyProtection="0">
      <alignment horizontal="center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0" fontId="86" fillId="0" borderId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253" fontId="9" fillId="0" borderId="0" applyFont="0" applyFill="0" applyBorder="0" applyAlignment="0" applyProtection="0"/>
    <xf numFmtId="0" fontId="86" fillId="0" borderId="0"/>
    <xf numFmtId="43" fontId="26" fillId="0" borderId="0" applyFont="0" applyFill="0" applyBorder="0" applyAlignment="0" applyProtection="0"/>
    <xf numFmtId="254" fontId="8" fillId="0" borderId="0" applyFill="0" applyBorder="0" applyAlignment="0" applyProtection="0"/>
    <xf numFmtId="0" fontId="7" fillId="0" borderId="0"/>
    <xf numFmtId="43" fontId="2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2" fontId="11" fillId="0" borderId="0" applyFont="0" applyFill="0" applyBorder="0">
      <alignment horizontal="right"/>
    </xf>
    <xf numFmtId="2" fontId="11" fillId="0" borderId="0" applyFont="0" applyFill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220" fontId="30" fillId="0" borderId="0" applyFont="0" applyFill="0" applyBorder="0" applyAlignment="0" applyProtection="0"/>
    <xf numFmtId="0" fontId="38" fillId="0" borderId="12" applyNumberFormat="0" applyFill="0" applyAlignment="0" applyProtection="0"/>
    <xf numFmtId="0" fontId="40" fillId="0" borderId="13" applyNumberFormat="0" applyFill="0" applyAlignment="0" applyProtection="0"/>
    <xf numFmtId="0" fontId="43" fillId="2" borderId="40" applyNumberFormat="0" applyAlignment="0" applyProtection="0"/>
    <xf numFmtId="0" fontId="7" fillId="6" borderId="49" applyNumberFormat="0" applyFont="0" applyAlignment="0" applyProtection="0"/>
    <xf numFmtId="0" fontId="46" fillId="17" borderId="46" applyNumberFormat="0" applyAlignment="0" applyProtection="0"/>
    <xf numFmtId="0" fontId="47" fillId="0" borderId="0" applyNumberFormat="0" applyFill="0" applyBorder="0" applyAlignment="0" applyProtection="0"/>
    <xf numFmtId="0" fontId="48" fillId="0" borderId="50" applyNumberFormat="0" applyFill="0" applyAlignment="0" applyProtection="0"/>
    <xf numFmtId="221" fontId="30" fillId="0" borderId="0" applyFont="0" applyFill="0" applyBorder="0" applyAlignment="0" applyProtection="0"/>
    <xf numFmtId="225" fontId="9" fillId="0" borderId="0" applyFont="0" applyFill="0" applyBorder="0" applyAlignment="0" applyProtection="0"/>
    <xf numFmtId="0" fontId="55" fillId="7" borderId="40" applyNumberFormat="0" applyAlignment="0" applyProtection="0"/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3" fillId="25" borderId="42"/>
    <xf numFmtId="0" fontId="83" fillId="25" borderId="42"/>
    <xf numFmtId="0" fontId="82" fillId="25" borderId="42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0" fontId="11" fillId="0" borderId="19" applyNumberFormat="0" applyFont="0" applyFill="0" applyAlignment="0" applyProtection="0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3" fillId="0" borderId="42"/>
    <xf numFmtId="0" fontId="83" fillId="0" borderId="42"/>
    <xf numFmtId="0" fontId="82" fillId="0" borderId="42"/>
    <xf numFmtId="0" fontId="55" fillId="7" borderId="40" applyNumberFormat="0" applyAlignment="0" applyProtection="0"/>
    <xf numFmtId="0" fontId="100" fillId="31" borderId="46" applyNumberFormat="0" applyAlignment="0" applyProtection="0"/>
    <xf numFmtId="0" fontId="101" fillId="31" borderId="40" applyNumberFormat="0" applyAlignment="0" applyProtection="0"/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1" fontId="110" fillId="0" borderId="44" applyFont="0" applyFill="0" applyBorder="0" applyAlignment="0" applyProtection="0">
      <alignment wrapText="1"/>
    </xf>
    <xf numFmtId="251" fontId="110" fillId="0" borderId="44" applyFont="0" applyFill="0" applyBorder="0" applyAlignment="0" applyProtection="0">
      <alignment wrapText="1"/>
    </xf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44" applyFill="0">
      <alignment vertical="center" wrapText="1"/>
    </xf>
    <xf numFmtId="0" fontId="33" fillId="17" borderId="51" applyNumberFormat="0" applyAlignment="0" applyProtection="0"/>
    <xf numFmtId="0" fontId="43" fillId="2" borderId="51" applyNumberFormat="0" applyAlignment="0" applyProtection="0"/>
    <xf numFmtId="0" fontId="7" fillId="6" borderId="52" applyNumberFormat="0" applyFont="0" applyAlignment="0" applyProtection="0"/>
    <xf numFmtId="0" fontId="46" fillId="17" borderId="53" applyNumberFormat="0" applyAlignment="0" applyProtection="0"/>
    <xf numFmtId="0" fontId="48" fillId="0" borderId="54" applyNumberFormat="0" applyFill="0" applyAlignment="0" applyProtection="0"/>
    <xf numFmtId="0" fontId="55" fillId="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3" fillId="25" borderId="55"/>
    <xf numFmtId="0" fontId="83" fillId="25" borderId="55"/>
    <xf numFmtId="0" fontId="82" fillId="25" borderId="55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3" fillId="0" borderId="55"/>
    <xf numFmtId="0" fontId="83" fillId="0" borderId="55"/>
    <xf numFmtId="0" fontId="82" fillId="0" borderId="55"/>
    <xf numFmtId="0" fontId="55" fillId="7" borderId="51" applyNumberFormat="0" applyAlignment="0" applyProtection="0"/>
    <xf numFmtId="0" fontId="100" fillId="31" borderId="53" applyNumberFormat="0" applyAlignment="0" applyProtection="0"/>
    <xf numFmtId="0" fontId="101" fillId="31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44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43" fillId="2" borderId="61" applyNumberFormat="0" applyAlignment="0" applyProtection="0"/>
    <xf numFmtId="0" fontId="7" fillId="6" borderId="68" applyNumberFormat="0" applyFont="0" applyAlignment="0" applyProtection="0"/>
    <xf numFmtId="0" fontId="46" fillId="17" borderId="67" applyNumberFormat="0" applyAlignment="0" applyProtection="0"/>
    <xf numFmtId="0" fontId="48" fillId="0" borderId="69" applyNumberFormat="0" applyFill="0" applyAlignment="0" applyProtection="0"/>
    <xf numFmtId="0" fontId="55" fillId="7" borderId="61" applyNumberFormat="0" applyAlignment="0" applyProtection="0"/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43" fillId="2" borderId="61" applyNumberFormat="0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7" fillId="23" borderId="65" applyNumberFormat="0" applyFont="0" applyAlignment="0">
      <protection locked="0"/>
    </xf>
    <xf numFmtId="0" fontId="43" fillId="2" borderId="61" applyNumberFormat="0" applyAlignment="0" applyProtection="0"/>
    <xf numFmtId="235" fontId="7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2" fillId="25" borderId="63"/>
    <xf numFmtId="0" fontId="82" fillId="25" borderId="63"/>
    <xf numFmtId="0" fontId="82" fillId="25" borderId="63"/>
    <xf numFmtId="0" fontId="7" fillId="6" borderId="68" applyNumberFormat="0" applyFont="0" applyAlignment="0" applyProtection="0"/>
    <xf numFmtId="0" fontId="7" fillId="6" borderId="68" applyNumberFormat="0" applyFont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0" fontId="48" fillId="0" borderId="69" applyNumberFormat="0" applyFill="0" applyAlignment="0" applyProtection="0"/>
    <xf numFmtId="0" fontId="11" fillId="0" borderId="19" applyNumberFormat="0" applyFont="0" applyFill="0" applyAlignment="0" applyProtection="0"/>
    <xf numFmtId="0" fontId="48" fillId="0" borderId="69" applyNumberFormat="0" applyFill="0" applyAlignment="0" applyProtection="0"/>
    <xf numFmtId="0" fontId="7" fillId="0" borderId="19" applyNumberFormat="0" applyFont="0" applyFill="0" applyAlignment="0" applyProtection="0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2" fillId="0" borderId="63"/>
    <xf numFmtId="0" fontId="82" fillId="0" borderId="63"/>
    <xf numFmtId="0" fontId="82" fillId="0" borderId="63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70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70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2" fillId="25" borderId="74"/>
    <xf numFmtId="0" fontId="82" fillId="25" borderId="74"/>
    <xf numFmtId="0" fontId="82" fillId="25" borderId="74"/>
    <xf numFmtId="0" fontId="7" fillId="6" borderId="71" applyNumberFormat="0" applyFont="0" applyAlignment="0" applyProtection="0"/>
    <xf numFmtId="0" fontId="7" fillId="6" borderId="71" applyNumberFormat="0" applyFont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0" fontId="48" fillId="0" borderId="73" applyNumberFormat="0" applyFill="0" applyAlignment="0" applyProtection="0"/>
    <xf numFmtId="0" fontId="48" fillId="0" borderId="73" applyNumberFormat="0" applyFill="0" applyAlignment="0" applyProtection="0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2" fillId="0" borderId="74"/>
    <xf numFmtId="0" fontId="82" fillId="0" borderId="74"/>
    <xf numFmtId="0" fontId="82" fillId="0" borderId="74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43" fillId="2" borderId="70" applyNumberForma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100" fillId="31" borderId="7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2" fillId="25" borderId="81"/>
    <xf numFmtId="0" fontId="82" fillId="25" borderId="81"/>
    <xf numFmtId="0" fontId="82" fillId="25" borderId="81"/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2" fillId="0" borderId="81"/>
    <xf numFmtId="0" fontId="82" fillId="0" borderId="81"/>
    <xf numFmtId="0" fontId="82" fillId="0" borderId="81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153">
    <xf numFmtId="0" fontId="0" fillId="0" borderId="0" xfId="0"/>
    <xf numFmtId="0" fontId="114" fillId="0" borderId="0" xfId="0" applyFont="1"/>
    <xf numFmtId="0" fontId="116" fillId="0" borderId="0" xfId="0" applyFont="1"/>
    <xf numFmtId="0" fontId="116" fillId="0" borderId="0" xfId="0" applyFont="1" applyAlignment="1">
      <alignment horizontal="left"/>
    </xf>
    <xf numFmtId="165" fontId="114" fillId="0" borderId="0" xfId="0" applyNumberFormat="1" applyFont="1" applyAlignment="1">
      <alignment horizontal="center"/>
    </xf>
    <xf numFmtId="0" fontId="115" fillId="0" borderId="0" xfId="0" applyFont="1" applyAlignment="1">
      <alignment horizontal="left"/>
    </xf>
    <xf numFmtId="0" fontId="115" fillId="0" borderId="0" xfId="7981" applyFont="1" applyAlignment="1">
      <alignment horizontal="left" wrapText="1"/>
    </xf>
    <xf numFmtId="0" fontId="115" fillId="0" borderId="0" xfId="7981" applyFont="1" applyAlignment="1">
      <alignment wrapText="1"/>
    </xf>
    <xf numFmtId="256" fontId="0" fillId="0" borderId="0" xfId="0" applyNumberFormat="1"/>
    <xf numFmtId="0" fontId="134" fillId="0" borderId="0" xfId="7982" applyFont="1"/>
    <xf numFmtId="0" fontId="135" fillId="0" borderId="0" xfId="7982" applyFont="1"/>
    <xf numFmtId="0" fontId="136" fillId="0" borderId="0" xfId="7982" applyFont="1"/>
    <xf numFmtId="165" fontId="114" fillId="0" borderId="0" xfId="0" applyNumberFormat="1" applyFont="1"/>
    <xf numFmtId="0" fontId="134" fillId="0" borderId="0" xfId="7982" applyFont="1" applyAlignment="1">
      <alignment horizontal="left"/>
    </xf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14" fillId="0" borderId="0" xfId="0" applyFont="1" applyAlignment="1">
      <alignment horizontal="center"/>
    </xf>
    <xf numFmtId="165" fontId="12" fillId="0" borderId="0" xfId="7984" applyNumberFormat="1" applyFont="1" applyAlignment="1">
      <alignment horizontal="center"/>
    </xf>
    <xf numFmtId="49" fontId="114" fillId="0" borderId="0" xfId="0" applyNumberFormat="1" applyFont="1"/>
    <xf numFmtId="10" fontId="114" fillId="0" borderId="0" xfId="21174" applyNumberFormat="1" applyFont="1"/>
    <xf numFmtId="285" fontId="114" fillId="0" borderId="0" xfId="0" applyNumberFormat="1" applyFont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 applyAlignment="1">
      <alignment horizontal="center"/>
    </xf>
    <xf numFmtId="0" fontId="139" fillId="0" borderId="0" xfId="0" applyFont="1"/>
    <xf numFmtId="0" fontId="138" fillId="0" borderId="0" xfId="8049" applyFont="1" applyAlignment="1">
      <alignment horizontal="center"/>
    </xf>
    <xf numFmtId="0" fontId="140" fillId="0" borderId="0" xfId="0" applyFont="1" applyAlignment="1">
      <alignment horizontal="center"/>
    </xf>
    <xf numFmtId="14" fontId="138" fillId="0" borderId="0" xfId="7980" applyNumberFormat="1" applyFont="1" applyAlignment="1">
      <alignment horizontal="center" vertical="center" wrapText="1"/>
    </xf>
    <xf numFmtId="0" fontId="138" fillId="0" borderId="0" xfId="0" applyFont="1"/>
    <xf numFmtId="0" fontId="141" fillId="0" borderId="0" xfId="12154" applyFont="1" applyAlignment="1">
      <alignment horizontal="center"/>
    </xf>
    <xf numFmtId="49" fontId="142" fillId="0" borderId="0" xfId="7982" applyNumberFormat="1" applyFont="1" applyAlignment="1">
      <alignment horizontal="center" vertical="center" wrapText="1"/>
    </xf>
    <xf numFmtId="0" fontId="138" fillId="0" borderId="0" xfId="0" applyFont="1" applyAlignment="1">
      <alignment horizontal="left"/>
    </xf>
    <xf numFmtId="14" fontId="143" fillId="0" borderId="0" xfId="0" applyNumberFormat="1" applyFont="1" applyAlignment="1">
      <alignment horizontal="center"/>
    </xf>
    <xf numFmtId="0" fontId="12" fillId="0" borderId="0" xfId="0" applyFont="1" applyAlignment="1">
      <alignment wrapText="1"/>
    </xf>
    <xf numFmtId="165" fontId="139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38" fillId="0" borderId="0" xfId="7983" applyFont="1"/>
    <xf numFmtId="165" fontId="140" fillId="0" borderId="9" xfId="0" applyNumberFormat="1" applyFont="1" applyBorder="1" applyAlignment="1">
      <alignment horizontal="center"/>
    </xf>
    <xf numFmtId="0" fontId="140" fillId="0" borderId="0" xfId="0" applyFont="1"/>
    <xf numFmtId="0" fontId="12" fillId="0" borderId="0" xfId="0" applyFont="1"/>
    <xf numFmtId="165" fontId="144" fillId="0" borderId="0" xfId="0" applyNumberFormat="1" applyFont="1" applyAlignment="1">
      <alignment horizontal="center"/>
    </xf>
    <xf numFmtId="165" fontId="139" fillId="0" borderId="9" xfId="0" applyNumberFormat="1" applyFont="1" applyBorder="1" applyAlignment="1">
      <alignment horizontal="center"/>
    </xf>
    <xf numFmtId="49" fontId="12" fillId="0" borderId="0" xfId="8049" applyNumberFormat="1" applyFont="1" applyAlignment="1">
      <alignment wrapText="1"/>
    </xf>
    <xf numFmtId="165" fontId="139" fillId="0" borderId="0" xfId="0" applyNumberFormat="1" applyFont="1"/>
    <xf numFmtId="0" fontId="138" fillId="0" borderId="0" xfId="7982" applyFont="1"/>
    <xf numFmtId="165" fontId="138" fillId="0" borderId="0" xfId="7984" applyNumberFormat="1" applyFont="1" applyAlignment="1">
      <alignment horizontal="right" wrapText="1"/>
    </xf>
    <xf numFmtId="165" fontId="138" fillId="0" borderId="0" xfId="7984" applyNumberFormat="1" applyFont="1" applyAlignment="1">
      <alignment horizontal="left" wrapText="1"/>
    </xf>
    <xf numFmtId="0" fontId="138" fillId="0" borderId="0" xfId="7982" applyFont="1" applyAlignment="1">
      <alignment horizontal="center"/>
    </xf>
    <xf numFmtId="165" fontId="138" fillId="0" borderId="0" xfId="7982" applyNumberFormat="1" applyFont="1" applyAlignment="1">
      <alignment horizontal="center"/>
    </xf>
    <xf numFmtId="165" fontId="138" fillId="0" borderId="0" xfId="7982" applyNumberFormat="1" applyFont="1" applyAlignment="1">
      <alignment horizontal="left"/>
    </xf>
    <xf numFmtId="0" fontId="136" fillId="0" borderId="0" xfId="0" applyFont="1"/>
    <xf numFmtId="0" fontId="145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36" fillId="0" borderId="0" xfId="7981" applyFont="1" applyAlignment="1">
      <alignment horizontal="left" wrapText="1"/>
    </xf>
    <xf numFmtId="0" fontId="136" fillId="0" borderId="0" xfId="0" applyFont="1" applyAlignment="1">
      <alignment horizontal="left" wrapText="1"/>
    </xf>
    <xf numFmtId="0" fontId="135" fillId="0" borderId="0" xfId="7981" applyFont="1" applyAlignment="1">
      <alignment horizontal="left" wrapText="1"/>
    </xf>
    <xf numFmtId="0" fontId="136" fillId="0" borderId="0" xfId="0" applyFont="1" applyAlignment="1">
      <alignment horizontal="left"/>
    </xf>
    <xf numFmtId="165" fontId="135" fillId="0" borderId="0" xfId="7983" applyNumberFormat="1" applyFont="1" applyAlignment="1">
      <alignment vertical="center" wrapText="1"/>
    </xf>
    <xf numFmtId="14" fontId="136" fillId="0" borderId="0" xfId="0" applyNumberFormat="1" applyFont="1" applyAlignment="1">
      <alignment horizontal="center"/>
    </xf>
    <xf numFmtId="219" fontId="135" fillId="0" borderId="0" xfId="0" applyNumberFormat="1" applyFont="1" applyAlignment="1">
      <alignment horizontal="center" wrapText="1"/>
    </xf>
    <xf numFmtId="0" fontId="135" fillId="0" borderId="0" xfId="0" applyFont="1"/>
    <xf numFmtId="165" fontId="135" fillId="0" borderId="0" xfId="7983" applyNumberFormat="1" applyFont="1" applyAlignment="1">
      <alignment horizontal="left" vertical="center"/>
    </xf>
    <xf numFmtId="0" fontId="135" fillId="0" borderId="0" xfId="7363" applyFont="1" applyAlignment="1">
      <alignment horizontal="center"/>
    </xf>
    <xf numFmtId="14" fontId="135" fillId="0" borderId="9" xfId="0" applyNumberFormat="1" applyFont="1" applyBorder="1" applyAlignment="1">
      <alignment horizontal="center"/>
    </xf>
    <xf numFmtId="0" fontId="136" fillId="0" borderId="0" xfId="7363" applyFont="1" applyAlignment="1">
      <alignment horizontal="center"/>
    </xf>
    <xf numFmtId="0" fontId="136" fillId="0" borderId="0" xfId="7363" applyFont="1"/>
    <xf numFmtId="0" fontId="146" fillId="0" borderId="0" xfId="12154" applyFont="1" applyAlignment="1">
      <alignment horizontal="center"/>
    </xf>
    <xf numFmtId="0" fontId="147" fillId="0" borderId="0" xfId="7363" applyFont="1" applyAlignment="1">
      <alignment horizontal="center"/>
    </xf>
    <xf numFmtId="0" fontId="135" fillId="0" borderId="9" xfId="0" applyFont="1" applyBorder="1"/>
    <xf numFmtId="165" fontId="136" fillId="0" borderId="9" xfId="7363" applyNumberFormat="1" applyFont="1" applyBorder="1"/>
    <xf numFmtId="165" fontId="135" fillId="0" borderId="0" xfId="7363" applyNumberFormat="1" applyFont="1"/>
    <xf numFmtId="256" fontId="136" fillId="0" borderId="0" xfId="7363" applyNumberFormat="1" applyFont="1" applyAlignment="1">
      <alignment horizontal="center"/>
    </xf>
    <xf numFmtId="165" fontId="145" fillId="0" borderId="0" xfId="0" applyNumberFormat="1" applyFont="1"/>
    <xf numFmtId="49" fontId="136" fillId="0" borderId="0" xfId="7363" applyNumberFormat="1" applyFont="1" applyAlignment="1">
      <alignment horizontal="center"/>
    </xf>
    <xf numFmtId="0" fontId="135" fillId="0" borderId="7" xfId="0" applyFont="1" applyBorder="1"/>
    <xf numFmtId="165" fontId="135" fillId="0" borderId="7" xfId="7363" applyNumberFormat="1" applyFont="1" applyBorder="1"/>
    <xf numFmtId="0" fontId="148" fillId="0" borderId="0" xfId="0" applyFont="1"/>
    <xf numFmtId="165" fontId="136" fillId="0" borderId="0" xfId="7363" applyNumberFormat="1" applyFont="1"/>
    <xf numFmtId="256" fontId="148" fillId="0" borderId="0" xfId="0" applyNumberFormat="1" applyFont="1"/>
    <xf numFmtId="165" fontId="135" fillId="0" borderId="9" xfId="7363" applyNumberFormat="1" applyFont="1" applyBorder="1"/>
    <xf numFmtId="0" fontId="149" fillId="0" borderId="0" xfId="7982" applyFont="1" applyAlignment="1">
      <alignment horizontal="right"/>
    </xf>
    <xf numFmtId="0" fontId="149" fillId="0" borderId="0" xfId="7982" applyFont="1" applyAlignment="1">
      <alignment horizontal="left"/>
    </xf>
    <xf numFmtId="0" fontId="149" fillId="0" borderId="0" xfId="7982" applyFont="1"/>
    <xf numFmtId="165" fontId="149" fillId="0" borderId="0" xfId="7984" applyNumberFormat="1" applyFont="1" applyAlignment="1">
      <alignment horizontal="left" wrapText="1"/>
    </xf>
    <xf numFmtId="0" fontId="136" fillId="0" borderId="0" xfId="7982" applyFont="1" applyAlignment="1">
      <alignment horizontal="right"/>
    </xf>
    <xf numFmtId="3" fontId="136" fillId="0" borderId="0" xfId="7982" applyNumberFormat="1" applyFont="1"/>
    <xf numFmtId="0" fontId="135" fillId="0" borderId="0" xfId="8049" applyFont="1" applyAlignment="1">
      <alignment horizontal="right"/>
    </xf>
    <xf numFmtId="0" fontId="150" fillId="0" borderId="0" xfId="0" applyFont="1" applyAlignment="1">
      <alignment horizontal="left" vertical="center" wrapText="1"/>
    </xf>
    <xf numFmtId="0" fontId="134" fillId="0" borderId="0" xfId="12154" applyFont="1" applyAlignment="1">
      <alignment horizontal="center"/>
    </xf>
    <xf numFmtId="49" fontId="151" fillId="0" borderId="0" xfId="7982" applyNumberFormat="1" applyFont="1" applyAlignment="1">
      <alignment horizontal="center" wrapText="1"/>
    </xf>
    <xf numFmtId="3" fontId="135" fillId="0" borderId="0" xfId="7982" applyNumberFormat="1" applyFont="1"/>
    <xf numFmtId="0" fontId="151" fillId="0" borderId="0" xfId="7982" applyFont="1" applyAlignment="1">
      <alignment horizontal="left"/>
    </xf>
    <xf numFmtId="49" fontId="135" fillId="0" borderId="0" xfId="7982" applyNumberFormat="1" applyFont="1" applyAlignment="1">
      <alignment horizontal="center" vertical="center" wrapText="1"/>
    </xf>
    <xf numFmtId="49" fontId="152" fillId="0" borderId="0" xfId="12156" applyNumberFormat="1" applyFont="1" applyAlignment="1">
      <alignment horizontal="center" vertical="center" wrapText="1"/>
    </xf>
    <xf numFmtId="165" fontId="135" fillId="0" borderId="0" xfId="7984" applyNumberFormat="1" applyFont="1" applyAlignment="1">
      <alignment horizontal="right" wrapText="1"/>
    </xf>
    <xf numFmtId="3" fontId="151" fillId="0" borderId="0" xfId="7982" applyNumberFormat="1" applyFont="1"/>
    <xf numFmtId="165" fontId="135" fillId="0" borderId="0" xfId="7982" applyNumberFormat="1" applyFont="1" applyAlignment="1">
      <alignment horizontal="right"/>
    </xf>
    <xf numFmtId="0" fontId="135" fillId="0" borderId="0" xfId="7982" applyFont="1" applyAlignment="1">
      <alignment horizontal="right"/>
    </xf>
    <xf numFmtId="165" fontId="136" fillId="0" borderId="0" xfId="7984" applyNumberFormat="1" applyFont="1" applyAlignment="1">
      <alignment horizontal="right" wrapText="1"/>
    </xf>
    <xf numFmtId="1" fontId="136" fillId="0" borderId="0" xfId="7982" applyNumberFormat="1" applyFont="1" applyAlignment="1">
      <alignment horizontal="right"/>
    </xf>
    <xf numFmtId="165" fontId="135" fillId="0" borderId="0" xfId="7982" applyNumberFormat="1" applyFont="1" applyAlignment="1">
      <alignment horizontal="right" wrapText="1"/>
    </xf>
    <xf numFmtId="0" fontId="135" fillId="0" borderId="0" xfId="7982" applyFont="1" applyAlignment="1">
      <alignment horizontal="left" wrapText="1"/>
    </xf>
    <xf numFmtId="0" fontId="135" fillId="0" borderId="0" xfId="7982" applyFont="1" applyAlignment="1">
      <alignment horizontal="right" wrapText="1"/>
    </xf>
    <xf numFmtId="0" fontId="134" fillId="0" borderId="0" xfId="7982" applyFont="1" applyAlignment="1">
      <alignment horizontal="right"/>
    </xf>
    <xf numFmtId="43" fontId="135" fillId="0" borderId="0" xfId="21173" applyFont="1"/>
    <xf numFmtId="256" fontId="135" fillId="0" borderId="0" xfId="7982" applyNumberFormat="1" applyFont="1" applyAlignment="1">
      <alignment horizontal="right"/>
    </xf>
    <xf numFmtId="1" fontId="136" fillId="0" borderId="0" xfId="7982" applyNumberFormat="1" applyFont="1" applyAlignment="1">
      <alignment horizontal="left"/>
    </xf>
    <xf numFmtId="0" fontId="145" fillId="0" borderId="0" xfId="0" applyFont="1" applyAlignment="1">
      <alignment horizontal="left"/>
    </xf>
    <xf numFmtId="165" fontId="153" fillId="0" borderId="6" xfId="7721" applyNumberFormat="1" applyFont="1" applyBorder="1" applyAlignment="1">
      <alignment horizontal="right"/>
    </xf>
    <xf numFmtId="0" fontId="134" fillId="0" borderId="0" xfId="12154" applyFont="1" applyAlignment="1">
      <alignment horizontal="left"/>
    </xf>
    <xf numFmtId="0" fontId="134" fillId="0" borderId="0" xfId="0" applyFont="1"/>
    <xf numFmtId="0" fontId="136" fillId="0" borderId="0" xfId="7363" applyFont="1" applyAlignment="1">
      <alignment horizontal="center" vertical="center"/>
    </xf>
    <xf numFmtId="0" fontId="135" fillId="0" borderId="6" xfId="7363" applyFont="1" applyBorder="1" applyAlignment="1">
      <alignment horizontal="center" vertical="center" wrapText="1"/>
    </xf>
    <xf numFmtId="165" fontId="135" fillId="0" borderId="6" xfId="7363" applyNumberFormat="1" applyFont="1" applyBorder="1" applyAlignment="1">
      <alignment horizontal="center" vertical="center" wrapText="1"/>
    </xf>
    <xf numFmtId="0" fontId="135" fillId="0" borderId="6" xfId="0" applyFont="1" applyBorder="1" applyAlignment="1">
      <alignment horizontal="center" vertical="center" wrapText="1"/>
    </xf>
    <xf numFmtId="0" fontId="135" fillId="0" borderId="0" xfId="0" applyFont="1" applyAlignment="1">
      <alignment horizontal="center" vertical="center" wrapText="1"/>
    </xf>
    <xf numFmtId="0" fontId="135" fillId="0" borderId="6" xfId="7721" applyFont="1" applyBorder="1" applyAlignment="1">
      <alignment horizontal="left" wrapText="1"/>
    </xf>
    <xf numFmtId="0" fontId="135" fillId="0" borderId="0" xfId="7721" applyFont="1" applyAlignment="1">
      <alignment wrapText="1"/>
    </xf>
    <xf numFmtId="165" fontId="135" fillId="0" borderId="6" xfId="7721" applyNumberFormat="1" applyFont="1" applyBorder="1" applyAlignment="1">
      <alignment horizontal="right"/>
    </xf>
    <xf numFmtId="165" fontId="135" fillId="0" borderId="0" xfId="7721" applyNumberFormat="1" applyFont="1" applyAlignment="1">
      <alignment horizontal="right"/>
    </xf>
    <xf numFmtId="165" fontId="153" fillId="0" borderId="0" xfId="7363" applyNumberFormat="1" applyFont="1"/>
    <xf numFmtId="165" fontId="134" fillId="0" borderId="4" xfId="7363" applyNumberFormat="1" applyFont="1" applyBorder="1"/>
    <xf numFmtId="165" fontId="134" fillId="0" borderId="0" xfId="7363" applyNumberFormat="1" applyFont="1"/>
    <xf numFmtId="0" fontId="136" fillId="0" borderId="4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53" fillId="0" borderId="4" xfId="7363" applyNumberFormat="1" applyFont="1" applyBorder="1"/>
    <xf numFmtId="0" fontId="135" fillId="0" borderId="6" xfId="7721" applyFont="1" applyBorder="1" applyAlignment="1">
      <alignment horizontal="left"/>
    </xf>
    <xf numFmtId="0" fontId="135" fillId="0" borderId="0" xfId="7721" applyFont="1"/>
    <xf numFmtId="165" fontId="153" fillId="0" borderId="0" xfId="7721" applyNumberFormat="1" applyFont="1" applyAlignment="1">
      <alignment horizontal="right"/>
    </xf>
    <xf numFmtId="165" fontId="135" fillId="0" borderId="3" xfId="7721" applyNumberFormat="1" applyFont="1" applyBorder="1" applyAlignment="1">
      <alignment horizontal="right"/>
    </xf>
    <xf numFmtId="0" fontId="135" fillId="0" borderId="0" xfId="7721" applyFont="1" applyAlignment="1">
      <alignment horizontal="left" wrapText="1"/>
    </xf>
    <xf numFmtId="165" fontId="148" fillId="0" borderId="0" xfId="0" applyNumberFormat="1" applyFont="1"/>
    <xf numFmtId="165" fontId="136" fillId="0" borderId="0" xfId="0" applyNumberFormat="1" applyFont="1"/>
    <xf numFmtId="49" fontId="136" fillId="0" borderId="0" xfId="8049" applyNumberFormat="1" applyFont="1" applyAlignment="1">
      <alignment horizontal="left" wrapText="1" indent="1"/>
    </xf>
    <xf numFmtId="165" fontId="136" fillId="0" borderId="0" xfId="8049" applyNumberFormat="1" applyFont="1" applyAlignment="1">
      <alignment horizontal="right"/>
    </xf>
    <xf numFmtId="0" fontId="154" fillId="0" borderId="0" xfId="0" applyFont="1"/>
    <xf numFmtId="0" fontId="150" fillId="0" borderId="0" xfId="0" applyFont="1"/>
    <xf numFmtId="0" fontId="135" fillId="0" borderId="6" xfId="0" applyFont="1" applyBorder="1" applyAlignment="1">
      <alignment horizontal="left" vertical="center"/>
    </xf>
    <xf numFmtId="0" fontId="135" fillId="0" borderId="3" xfId="7721" applyFont="1" applyBorder="1" applyAlignment="1">
      <alignment horizontal="left" wrapText="1"/>
    </xf>
    <xf numFmtId="165" fontId="153" fillId="0" borderId="3" xfId="7363" applyNumberFormat="1" applyFont="1" applyBorder="1"/>
    <xf numFmtId="165" fontId="134" fillId="0" borderId="3" xfId="7363" applyNumberFormat="1" applyFont="1" applyBorder="1"/>
    <xf numFmtId="0" fontId="136" fillId="0" borderId="5" xfId="7721" applyFont="1" applyBorder="1" applyAlignment="1">
      <alignment horizontal="left" wrapText="1"/>
    </xf>
    <xf numFmtId="165" fontId="153" fillId="0" borderId="5" xfId="7363" applyNumberFormat="1" applyFont="1" applyBorder="1"/>
    <xf numFmtId="165" fontId="134" fillId="0" borderId="5" xfId="7363" applyNumberFormat="1" applyFont="1" applyBorder="1"/>
    <xf numFmtId="0" fontId="155" fillId="0" borderId="0" xfId="0" applyFont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/>
    <xf numFmtId="165" fontId="135" fillId="0" borderId="0" xfId="7983" applyNumberFormat="1" applyFont="1" applyAlignment="1">
      <alignment horizontal="center" vertical="center" wrapText="1"/>
    </xf>
    <xf numFmtId="0" fontId="135" fillId="0" borderId="0" xfId="8049" applyFont="1" applyAlignment="1">
      <alignment horizontal="center"/>
    </xf>
    <xf numFmtId="0" fontId="135" fillId="0" borderId="0" xfId="8049" applyFont="1" applyAlignment="1">
      <alignment horizontal="center" wrapText="1"/>
    </xf>
    <xf numFmtId="0" fontId="135" fillId="0" borderId="0" xfId="7982" applyFont="1" applyAlignment="1">
      <alignment horizontal="left" wrapText="1"/>
    </xf>
    <xf numFmtId="165" fontId="135" fillId="0" borderId="0" xfId="7983" applyNumberFormat="1" applyFont="1" applyAlignment="1">
      <alignment horizontal="center" vertical="center"/>
    </xf>
    <xf numFmtId="0" fontId="135" fillId="0" borderId="0" xfId="0" applyFont="1" applyAlignment="1">
      <alignment horizontal="center"/>
    </xf>
  </cellXfs>
  <cellStyles count="42803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1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AppData/Local/Temp/Rar$DI39.024/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utova\&#1053;&#1086;&#1074;&#1072;&#1103;%20&#1087;&#1072;&#1087;&#1082;&#1072;\E\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.miroshnichenko/Desktop/&#1050;&#1086;&#1085;&#1089;&#1086;&#1083;&#1080;&#1076;&#1072;&#1094;&#1080;&#1103;/2021/3%20&#1082;&#1074;&#1072;&#1088;&#1090;&#1072;&#1083;/&#1060;&#1054;/&#1054;&#1090;&#1095;&#1077;&#1090;&#1085;&#1086;&#1089;&#1090;&#1100;%20&#1092;&#1080;&#1085;&#1072;&#1083;/CAEPCO%20&#1050;&#1086;&#1085;&#1089;&#1086;&#1083;%20&#1060;&#1054;%2030092021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.miroshnichenko\Desktop\&#1050;&#1086;&#1085;&#1089;&#1086;&#1083;&#1080;&#1076;&#1072;&#1094;&#1080;&#1103;\2023\3%20&#1082;&#1074;&#1072;&#1088;&#1090;&#1072;&#1083;%202023\!&#1062;&#1040;&#1069;&#1050;_3Q2023_CAEPCO_&#1055;&#1072;&#1082;&#1077;&#1090;%20&#1060;&#1060;&#1054;_13112023.xlsx" TargetMode="External"/><Relationship Id="rId1" Type="http://schemas.openxmlformats.org/officeDocument/2006/relationships/externalLinkPath" Target="/Users/l.miroshnichenko/Desktop/&#1050;&#1086;&#1085;&#1089;&#1086;&#1083;&#1080;&#1076;&#1072;&#1094;&#1080;&#1103;/2023/3%20&#1082;&#1074;&#1072;&#1088;&#1090;&#1072;&#1083;%202023/!&#1062;&#1040;&#1069;&#1050;_3Q2023_CAEPCO_&#1055;&#1072;&#1082;&#1077;&#1090;%20&#1060;&#1060;&#1054;_1311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  <sheetName val="SA_Procedures"/>
    </sheetNames>
    <sheetDataSet>
      <sheetData sheetId="0" refreshError="1">
        <row r="32">
          <cell r="C32">
            <v>0</v>
          </cell>
        </row>
      </sheetData>
      <sheetData sheetId="1">
        <row r="32">
          <cell r="C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  <sheetName val="list_cc"/>
      <sheetName val="cma calculations- r factor"/>
      <sheetName val="cma calculations- figure 5440.1"/>
      <sheetName val="list_accounts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  <sheetName val="interbank_borrow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>
        <row r="47">
          <cell r="I47">
            <v>2</v>
          </cell>
        </row>
      </sheetData>
      <sheetData sheetId="1">
        <row r="47">
          <cell r="I47">
            <v>2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>
        <row r="47">
          <cell r="I47">
            <v>2</v>
          </cell>
        </row>
      </sheetData>
      <sheetData sheetId="10">
        <row r="47">
          <cell r="I47">
            <v>2</v>
          </cell>
        </row>
      </sheetData>
      <sheetData sheetId="11">
        <row r="47">
          <cell r="I47">
            <v>2</v>
          </cell>
        </row>
      </sheetData>
      <sheetData sheetId="12" refreshError="1"/>
      <sheetData sheetId="13">
        <row r="47">
          <cell r="I47">
            <v>2</v>
          </cell>
        </row>
      </sheetData>
      <sheetData sheetId="14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/>
      <sheetData sheetId="1">
        <row r="10">
          <cell r="C10">
            <v>500.01100000000002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 refreshError="1"/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INSTRUCTIONS"/>
      <sheetName val="Staff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  <sheetName val="MV"/>
      <sheetName val="FFE"/>
      <sheetName val="A"/>
      <sheetName val="Orl2 Code"/>
      <sheetName val="Orl3 Code"/>
      <sheetName val="LMining work"/>
      <sheetName val="CA Sheet"/>
      <sheetName val="J1"/>
      <sheetName val="std tabel"/>
      <sheetName val="Settings"/>
      <sheetName val="Ke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  <sheetName val="Charts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Счетов2018"/>
      <sheetName val="BS"/>
      <sheetName val="BS на печать"/>
      <sheetName val="PL"/>
      <sheetName val="PL на печать"/>
      <sheetName val="SCF на печать"/>
      <sheetName val="Презентация_PL"/>
      <sheetName val="База_PL"/>
      <sheetName val="PL 2021"/>
      <sheetName val="Описание"/>
      <sheetName val="SCF"/>
      <sheetName val="CF конс"/>
      <sheetName val="CSCE"/>
      <sheetName val="CSCE на печать"/>
      <sheetName val="Расчет гарант"/>
      <sheetName val="Деконсол АЭС"/>
      <sheetName val="Деконсолидация"/>
      <sheetName val="BS АЭС_310521"/>
      <sheetName val="Support"/>
      <sheetName val="Лист1"/>
      <sheetName val="EJE"/>
      <sheetName val="6 ОС"/>
      <sheetName val="ОС в залоге"/>
      <sheetName val="НМА"/>
      <sheetName val="7Goodwiii"/>
      <sheetName val="8Advan"/>
      <sheetName val="9Financial assets"/>
      <sheetName val="Investments"/>
      <sheetName val="10Inventory"/>
      <sheetName val="11Trade reseiv"/>
      <sheetName val="12Other assets"/>
      <sheetName val="12(1)Loans issued"/>
      <sheetName val="13Cash"/>
      <sheetName val="14Capital"/>
      <sheetName val="17Bonds"/>
      <sheetName val="18 Bank loans"/>
      <sheetName val="Guarantees"/>
      <sheetName val="19Revenue future per"/>
      <sheetName val="20Finance lease"/>
      <sheetName val="21Trade pay"/>
      <sheetName val="22Advances receiv"/>
      <sheetName val="23Other payables"/>
      <sheetName val="23(1)Other liabilites"/>
      <sheetName val="24Income"/>
      <sheetName val="25Cost"/>
      <sheetName val="26Adm expenses"/>
      <sheetName val="27Implementation cost"/>
      <sheetName val="28Financial expences"/>
      <sheetName val="29Finance income"/>
      <sheetName val="30Other expenses"/>
      <sheetName val="Exchange difference"/>
      <sheetName val="31Impairment"/>
      <sheetName val="32КП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C11" t="str">
            <v>Износ и амортизацию</v>
          </cell>
        </row>
        <row r="12">
          <cell r="C12" t="str">
            <v xml:space="preserve">Финансовые расходы </v>
          </cell>
        </row>
        <row r="13">
          <cell r="C13" t="str">
            <v xml:space="preserve">Финансовые доходы </v>
          </cell>
        </row>
        <row r="14">
          <cell r="C14" t="str">
            <v xml:space="preserve">Обесценение финансовых инструментов </v>
          </cell>
        </row>
        <row r="16">
          <cell r="C16" t="str">
            <v>Резерв по неиспользованным отпускам</v>
          </cell>
        </row>
        <row r="18">
          <cell r="C18" t="str">
            <v>Прибыль (убытки) от выбытия основных средств и НМА</v>
          </cell>
        </row>
        <row r="19">
          <cell r="C19" t="str">
            <v>Прибыль (убыток) от выбытия инвестиций , обесценение инвестиций</v>
          </cell>
        </row>
        <row r="22">
          <cell r="C22" t="str">
            <v>Доход (убыток) от курсовой разницы</v>
          </cell>
        </row>
        <row r="27">
          <cell r="C27" t="str">
            <v>Доля в прибыли ассоциированных предприятий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План счетов"/>
      <sheetName val="ОСВ АЭС"/>
      <sheetName val="Покупка ПВС"/>
      <sheetName val="Sheet1"/>
      <sheetName val="AJE ЦАЭК"/>
      <sheetName val="Учет АЭС"/>
      <sheetName val="Выбытие АЭС"/>
      <sheetName val="ELIM ЦАЭК"/>
      <sheetName val="Корректировки"/>
      <sheetName val="ОСВ ПВС"/>
      <sheetName val="ОСВ ЦАЭК"/>
      <sheetName val="RP support"/>
      <sheetName val="BS"/>
      <sheetName val="PL"/>
      <sheetName val="SCF"/>
      <sheetName val="CSCE"/>
      <sheetName val="Гарантия"/>
      <sheetName val="3CО"/>
      <sheetName val="4Инв"/>
      <sheetName val="5Гудв"/>
      <sheetName val="CFS"/>
      <sheetName val="CFS_неконс"/>
      <sheetName val="6 ОС"/>
      <sheetName val="7НМА"/>
      <sheetName val="8АвВыд"/>
      <sheetName val="9 ПрФА"/>
      <sheetName val="10ТМЦ"/>
      <sheetName val="11ТДЗ"/>
      <sheetName val="12"/>
      <sheetName val="12(1)"/>
      <sheetName val="13ДС"/>
      <sheetName val="14УК"/>
      <sheetName val="15Гаран"/>
      <sheetName val="16ОР"/>
      <sheetName val="17Облиг"/>
      <sheetName val="18 Займы"/>
      <sheetName val="19ДБП"/>
      <sheetName val="20ФинАр"/>
      <sheetName val="21ТКЗ"/>
      <sheetName val="22АвПол"/>
      <sheetName val="23 ПОиР"/>
      <sheetName val="для кэшфлоу"/>
      <sheetName val="23(1) ПКЗ"/>
      <sheetName val="24Дох"/>
      <sheetName val="25Себ"/>
      <sheetName val="26АУП"/>
      <sheetName val="Sheet3"/>
      <sheetName val="27РР"/>
      <sheetName val="28ФР"/>
      <sheetName val="29ФД"/>
      <sheetName val="30Прочие"/>
      <sheetName val="31Курсовая"/>
      <sheetName val="32Обесц"/>
      <sheetName val="33КПН"/>
      <sheetName val="ОС"/>
      <sheetName val="34ФА"/>
      <sheetName val="34ФА(1)"/>
      <sheetName val="34ФА(2)"/>
      <sheetName val="34ФА(3)"/>
      <sheetName val="R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1">
          <cell r="L21">
            <v>-401206</v>
          </cell>
        </row>
        <row r="23">
          <cell r="L23">
            <v>3178613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28"/>
  <sheetViews>
    <sheetView topLeftCell="A16" zoomScale="75" zoomScaleNormal="75" workbookViewId="0">
      <selection activeCell="D74" sqref="D74"/>
    </sheetView>
  </sheetViews>
  <sheetFormatPr defaultRowHeight="14.4"/>
  <cols>
    <col min="1" max="1" width="6.44140625" style="1" customWidth="1"/>
    <col min="2" max="2" width="67.44140625" style="2" customWidth="1"/>
    <col min="3" max="3" width="14.44140625" style="16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8.5546875" style="1" customWidth="1"/>
    <col min="9" max="9" width="3.21875" style="8" customWidth="1"/>
    <col min="10" max="10" width="24" style="8" customWidth="1"/>
    <col min="11" max="11" width="19.88671875" customWidth="1"/>
  </cols>
  <sheetData>
    <row r="8" spans="2:6" ht="42.45" customHeight="1">
      <c r="B8" s="145" t="s">
        <v>147</v>
      </c>
      <c r="C8" s="146"/>
      <c r="D8" s="146"/>
      <c r="E8" s="146"/>
      <c r="F8" s="146"/>
    </row>
    <row r="9" spans="2:6" ht="15.6">
      <c r="B9" s="21"/>
      <c r="C9" s="22"/>
      <c r="D9" s="23"/>
      <c r="E9" s="23"/>
      <c r="F9" s="23"/>
    </row>
    <row r="10" spans="2:6" ht="15.6">
      <c r="B10" s="24"/>
      <c r="C10" s="25" t="s">
        <v>117</v>
      </c>
      <c r="D10" s="26">
        <v>45199</v>
      </c>
      <c r="E10" s="23"/>
      <c r="F10" s="26">
        <v>44926</v>
      </c>
    </row>
    <row r="11" spans="2:6" ht="15.6">
      <c r="B11" s="27" t="s">
        <v>33</v>
      </c>
      <c r="C11" s="22"/>
      <c r="D11" s="28" t="s">
        <v>105</v>
      </c>
      <c r="E11" s="29"/>
      <c r="F11" s="28" t="s">
        <v>105</v>
      </c>
    </row>
    <row r="12" spans="2:6" ht="15.6">
      <c r="B12" s="30" t="s">
        <v>64</v>
      </c>
      <c r="C12" s="22"/>
      <c r="D12" s="31"/>
      <c r="E12" s="23"/>
      <c r="F12" s="23"/>
    </row>
    <row r="13" spans="2:6" ht="15.6">
      <c r="B13" s="32" t="s">
        <v>34</v>
      </c>
      <c r="C13" s="22">
        <v>1</v>
      </c>
      <c r="D13" s="33">
        <v>342383689</v>
      </c>
      <c r="E13" s="23"/>
      <c r="F13" s="33">
        <v>352360609</v>
      </c>
    </row>
    <row r="14" spans="2:6" ht="15.6">
      <c r="B14" s="32" t="s">
        <v>35</v>
      </c>
      <c r="C14" s="22"/>
      <c r="D14" s="33">
        <v>69830226</v>
      </c>
      <c r="E14" s="23"/>
      <c r="F14" s="33">
        <v>74733990</v>
      </c>
    </row>
    <row r="15" spans="2:6" ht="15.6">
      <c r="B15" s="32" t="s">
        <v>36</v>
      </c>
      <c r="C15" s="22"/>
      <c r="D15" s="33">
        <v>5029235</v>
      </c>
      <c r="E15" s="23"/>
      <c r="F15" s="33">
        <v>5029235</v>
      </c>
    </row>
    <row r="16" spans="2:6" ht="15.6">
      <c r="B16" s="32" t="s">
        <v>132</v>
      </c>
      <c r="C16" s="22">
        <v>2</v>
      </c>
      <c r="D16" s="33">
        <v>58300</v>
      </c>
      <c r="E16" s="23"/>
      <c r="F16" s="33">
        <v>0</v>
      </c>
    </row>
    <row r="17" spans="2:11" ht="15.6">
      <c r="B17" s="32" t="s">
        <v>74</v>
      </c>
      <c r="C17" s="22">
        <v>3</v>
      </c>
      <c r="D17" s="33">
        <v>8759553</v>
      </c>
      <c r="E17" s="23"/>
      <c r="F17" s="33">
        <v>5896921</v>
      </c>
      <c r="H17" s="12"/>
      <c r="I17" s="12"/>
      <c r="J17" s="12"/>
    </row>
    <row r="18" spans="2:11" ht="15.6">
      <c r="B18" s="34" t="s">
        <v>62</v>
      </c>
      <c r="C18" s="22">
        <v>4</v>
      </c>
      <c r="D18" s="33">
        <v>1308539</v>
      </c>
      <c r="E18" s="23"/>
      <c r="F18" s="33">
        <v>1217197</v>
      </c>
      <c r="H18" s="12"/>
      <c r="I18" s="12"/>
      <c r="J18" s="12"/>
    </row>
    <row r="19" spans="2:11" ht="15.6">
      <c r="B19" s="32" t="s">
        <v>37</v>
      </c>
      <c r="C19" s="22">
        <v>7</v>
      </c>
      <c r="D19" s="33">
        <v>0</v>
      </c>
      <c r="E19" s="23"/>
      <c r="F19" s="33">
        <v>102402</v>
      </c>
    </row>
    <row r="20" spans="2:11" ht="15.6">
      <c r="B20" s="35" t="s">
        <v>38</v>
      </c>
      <c r="C20" s="22"/>
      <c r="D20" s="36">
        <f>SUM(D13:D19)</f>
        <v>427369542</v>
      </c>
      <c r="E20" s="37"/>
      <c r="F20" s="36">
        <f>SUM(F13:F19)</f>
        <v>439340354</v>
      </c>
      <c r="G20" s="4"/>
      <c r="H20" s="12"/>
    </row>
    <row r="21" spans="2:11" ht="15.6">
      <c r="B21" s="38"/>
      <c r="C21" s="22"/>
      <c r="D21" s="33"/>
      <c r="E21" s="23"/>
      <c r="F21" s="33"/>
    </row>
    <row r="22" spans="2:11" ht="15.6">
      <c r="B22" s="27" t="s">
        <v>69</v>
      </c>
      <c r="C22" s="22"/>
      <c r="D22" s="33"/>
      <c r="E22" s="23"/>
      <c r="F22" s="33"/>
    </row>
    <row r="23" spans="2:11" ht="15.6">
      <c r="B23" s="32" t="s">
        <v>58</v>
      </c>
      <c r="C23" s="22">
        <v>6</v>
      </c>
      <c r="D23" s="33">
        <v>8288090</v>
      </c>
      <c r="E23" s="23"/>
      <c r="F23" s="33">
        <v>6313843</v>
      </c>
    </row>
    <row r="24" spans="2:11" ht="15.6">
      <c r="B24" s="32" t="s">
        <v>5</v>
      </c>
      <c r="C24" s="22">
        <v>8</v>
      </c>
      <c r="D24" s="33">
        <v>16460630</v>
      </c>
      <c r="E24" s="23"/>
      <c r="F24" s="33">
        <v>17825145</v>
      </c>
    </row>
    <row r="25" spans="2:11" ht="15.6">
      <c r="B25" s="32" t="s">
        <v>75</v>
      </c>
      <c r="C25" s="22">
        <v>3</v>
      </c>
      <c r="D25" s="33">
        <v>3080417</v>
      </c>
      <c r="E25" s="23"/>
      <c r="F25" s="33">
        <v>2521528</v>
      </c>
      <c r="G25" s="19"/>
      <c r="H25" s="20"/>
      <c r="I25" s="12"/>
      <c r="J25" s="12"/>
    </row>
    <row r="26" spans="2:11" ht="15.6">
      <c r="B26" s="32" t="s">
        <v>76</v>
      </c>
      <c r="C26" s="22"/>
      <c r="D26" s="33">
        <v>1287003</v>
      </c>
      <c r="E26" s="23"/>
      <c r="F26" s="33">
        <v>1396782</v>
      </c>
      <c r="K26" s="8"/>
    </row>
    <row r="27" spans="2:11" ht="15.6">
      <c r="B27" s="34" t="s">
        <v>125</v>
      </c>
      <c r="C27" s="22">
        <v>4</v>
      </c>
      <c r="D27" s="33">
        <v>2866443</v>
      </c>
      <c r="E27" s="23"/>
      <c r="F27" s="33">
        <v>2267659</v>
      </c>
    </row>
    <row r="28" spans="2:11" ht="15.6">
      <c r="B28" s="34" t="s">
        <v>101</v>
      </c>
      <c r="C28" s="22">
        <v>5</v>
      </c>
      <c r="D28" s="33">
        <v>5136</v>
      </c>
      <c r="E28" s="23"/>
      <c r="F28" s="33">
        <v>982480</v>
      </c>
    </row>
    <row r="29" spans="2:11" ht="15.6">
      <c r="B29" s="34" t="s">
        <v>126</v>
      </c>
      <c r="C29" s="22">
        <v>2</v>
      </c>
      <c r="D29" s="33">
        <v>1070183</v>
      </c>
      <c r="E29" s="23"/>
      <c r="F29" s="33">
        <v>1588789</v>
      </c>
      <c r="H29" s="12"/>
    </row>
    <row r="30" spans="2:11" ht="15.6">
      <c r="B30" s="32" t="s">
        <v>10</v>
      </c>
      <c r="C30" s="22">
        <v>9</v>
      </c>
      <c r="D30" s="33">
        <v>7930382</v>
      </c>
      <c r="E30" s="23"/>
      <c r="F30" s="33">
        <v>2992004</v>
      </c>
    </row>
    <row r="31" spans="2:11" ht="15.6">
      <c r="B31" s="35" t="s">
        <v>65</v>
      </c>
      <c r="C31" s="22"/>
      <c r="D31" s="36">
        <f>SUM(D23:D30)</f>
        <v>40988284</v>
      </c>
      <c r="E31" s="37"/>
      <c r="F31" s="36">
        <f>SUM(F23:F30)</f>
        <v>35888230</v>
      </c>
    </row>
    <row r="32" spans="2:11" ht="15.6">
      <c r="B32" s="38"/>
      <c r="C32" s="22"/>
      <c r="D32" s="33"/>
      <c r="E32" s="23"/>
      <c r="F32" s="33"/>
    </row>
    <row r="33" spans="2:8" ht="17.399999999999999">
      <c r="B33" s="35" t="s">
        <v>0</v>
      </c>
      <c r="C33" s="22"/>
      <c r="D33" s="39">
        <f>D20+D31</f>
        <v>468357826</v>
      </c>
      <c r="E33" s="37"/>
      <c r="F33" s="39">
        <f>F20+F31</f>
        <v>475228584</v>
      </c>
    </row>
    <row r="34" spans="2:8" ht="15.6">
      <c r="B34" s="27"/>
      <c r="C34" s="22"/>
      <c r="D34" s="33"/>
      <c r="E34" s="23"/>
      <c r="F34" s="33"/>
    </row>
    <row r="35" spans="2:8" ht="15.6">
      <c r="B35" s="27" t="s">
        <v>1</v>
      </c>
      <c r="C35" s="22"/>
      <c r="D35" s="33"/>
      <c r="E35" s="23"/>
      <c r="F35" s="33"/>
    </row>
    <row r="36" spans="2:8" ht="15.6">
      <c r="B36" s="38" t="s">
        <v>70</v>
      </c>
      <c r="C36" s="22"/>
      <c r="D36" s="33"/>
      <c r="E36" s="23"/>
      <c r="F36" s="33"/>
    </row>
    <row r="37" spans="2:8" ht="15.6">
      <c r="B37" s="32" t="s">
        <v>6</v>
      </c>
      <c r="C37" s="22">
        <v>10</v>
      </c>
      <c r="D37" s="33">
        <v>46043272</v>
      </c>
      <c r="E37" s="23"/>
      <c r="F37" s="33">
        <v>46043272</v>
      </c>
    </row>
    <row r="38" spans="2:8" ht="15.6">
      <c r="B38" s="32" t="s">
        <v>40</v>
      </c>
      <c r="C38" s="22"/>
      <c r="D38" s="33">
        <v>1348105</v>
      </c>
      <c r="E38" s="23"/>
      <c r="F38" s="33">
        <v>1348105</v>
      </c>
    </row>
    <row r="39" spans="2:8" ht="15.6">
      <c r="B39" s="32" t="s">
        <v>41</v>
      </c>
      <c r="C39" s="22"/>
      <c r="D39" s="33">
        <v>77030943</v>
      </c>
      <c r="E39" s="23"/>
      <c r="F39" s="33">
        <v>84294954</v>
      </c>
    </row>
    <row r="40" spans="2:8" ht="15.6">
      <c r="B40" s="32" t="s">
        <v>112</v>
      </c>
      <c r="C40" s="22"/>
      <c r="D40" s="33">
        <v>895713</v>
      </c>
      <c r="E40" s="23"/>
      <c r="F40" s="33">
        <v>-16365766</v>
      </c>
    </row>
    <row r="41" spans="2:8" ht="15.6">
      <c r="B41" s="32"/>
      <c r="C41" s="22"/>
      <c r="D41" s="33"/>
      <c r="E41" s="23"/>
      <c r="F41" s="33"/>
    </row>
    <row r="42" spans="2:8" ht="15.6">
      <c r="B42" s="35" t="s">
        <v>66</v>
      </c>
      <c r="C42" s="22"/>
      <c r="D42" s="36">
        <f>SUM(D37:D41)</f>
        <v>125318033</v>
      </c>
      <c r="E42" s="37"/>
      <c r="F42" s="36">
        <f>SUM(F37:F41)</f>
        <v>115320565</v>
      </c>
    </row>
    <row r="43" spans="2:8" ht="15.6">
      <c r="B43" s="27"/>
      <c r="C43" s="22"/>
      <c r="D43" s="33"/>
      <c r="E43" s="23"/>
      <c r="F43" s="33"/>
      <c r="H43" s="12"/>
    </row>
    <row r="44" spans="2:8" ht="15.6">
      <c r="B44" s="27" t="s">
        <v>59</v>
      </c>
      <c r="C44" s="22"/>
      <c r="D44" s="40">
        <v>99902</v>
      </c>
      <c r="E44" s="23"/>
      <c r="F44" s="40">
        <v>110808</v>
      </c>
    </row>
    <row r="45" spans="2:8" ht="15.6">
      <c r="B45" s="38"/>
      <c r="C45" s="22"/>
      <c r="D45" s="33"/>
      <c r="E45" s="23"/>
      <c r="F45" s="33"/>
    </row>
    <row r="46" spans="2:8" ht="15.6">
      <c r="B46" s="35" t="s">
        <v>39</v>
      </c>
      <c r="C46" s="22"/>
      <c r="D46" s="36">
        <f>D42+D44</f>
        <v>125417935</v>
      </c>
      <c r="E46" s="37"/>
      <c r="F46" s="36">
        <f>F42+F44</f>
        <v>115431373</v>
      </c>
      <c r="H46" s="12"/>
    </row>
    <row r="47" spans="2:8" ht="15.6">
      <c r="B47" s="38"/>
      <c r="C47" s="22"/>
      <c r="D47" s="33"/>
      <c r="E47" s="23"/>
      <c r="F47" s="33"/>
    </row>
    <row r="48" spans="2:8" ht="15.6">
      <c r="B48" s="27" t="s">
        <v>71</v>
      </c>
      <c r="C48" s="22"/>
      <c r="D48" s="33"/>
      <c r="E48" s="23"/>
      <c r="F48" s="33"/>
    </row>
    <row r="49" spans="2:10" ht="15.6">
      <c r="B49" s="32" t="s">
        <v>11</v>
      </c>
      <c r="C49" s="22">
        <v>11</v>
      </c>
      <c r="D49" s="33">
        <v>8184828</v>
      </c>
      <c r="E49" s="23"/>
      <c r="F49" s="33">
        <v>8221617</v>
      </c>
    </row>
    <row r="50" spans="2:10" ht="15.6">
      <c r="B50" s="32" t="s">
        <v>108</v>
      </c>
      <c r="C50" s="22">
        <v>12</v>
      </c>
      <c r="D50" s="33">
        <v>130404252</v>
      </c>
      <c r="E50" s="23"/>
      <c r="F50" s="33">
        <v>0</v>
      </c>
    </row>
    <row r="51" spans="2:10" ht="15.6">
      <c r="B51" s="32" t="s">
        <v>12</v>
      </c>
      <c r="C51" s="22"/>
      <c r="D51" s="33">
        <v>1376751</v>
      </c>
      <c r="E51" s="23"/>
      <c r="F51" s="33">
        <v>1402896</v>
      </c>
    </row>
    <row r="52" spans="2:10" ht="15.6">
      <c r="B52" s="41" t="s">
        <v>8</v>
      </c>
      <c r="C52" s="22"/>
      <c r="D52" s="33">
        <v>9100441</v>
      </c>
      <c r="E52" s="23"/>
      <c r="F52" s="33">
        <v>10527296</v>
      </c>
    </row>
    <row r="53" spans="2:10" ht="15.6">
      <c r="B53" s="32" t="s">
        <v>45</v>
      </c>
      <c r="C53" s="22"/>
      <c r="D53" s="33">
        <v>58591501</v>
      </c>
      <c r="E53" s="23"/>
      <c r="F53" s="33">
        <v>58591501</v>
      </c>
    </row>
    <row r="54" spans="2:10" ht="15.6">
      <c r="B54" s="32" t="s">
        <v>133</v>
      </c>
      <c r="C54" s="22"/>
      <c r="D54" s="33">
        <v>6959849</v>
      </c>
      <c r="E54" s="23"/>
      <c r="F54" s="33">
        <v>6959849</v>
      </c>
    </row>
    <row r="55" spans="2:10" ht="15.6">
      <c r="B55" s="32" t="s">
        <v>46</v>
      </c>
      <c r="C55" s="22"/>
      <c r="D55" s="33">
        <v>168993</v>
      </c>
      <c r="E55" s="23"/>
      <c r="F55" s="33">
        <v>168993</v>
      </c>
    </row>
    <row r="56" spans="2:10" ht="15.6">
      <c r="B56" s="34" t="s">
        <v>60</v>
      </c>
      <c r="C56" s="22"/>
      <c r="D56" s="33">
        <v>5453223</v>
      </c>
      <c r="E56" s="23"/>
      <c r="F56" s="33">
        <v>705084</v>
      </c>
      <c r="G56" s="12"/>
    </row>
    <row r="57" spans="2:10" ht="15.6">
      <c r="B57" s="34" t="s">
        <v>61</v>
      </c>
      <c r="C57" s="22"/>
      <c r="D57" s="33">
        <v>783175</v>
      </c>
      <c r="E57" s="23"/>
      <c r="F57" s="33">
        <v>790548</v>
      </c>
    </row>
    <row r="58" spans="2:10" ht="15.6">
      <c r="B58" s="35" t="s">
        <v>42</v>
      </c>
      <c r="C58" s="22"/>
      <c r="D58" s="36">
        <f>SUM(D49:D57)</f>
        <v>221023013</v>
      </c>
      <c r="E58" s="37"/>
      <c r="F58" s="36">
        <f>SUM(F49:F57)</f>
        <v>87367784</v>
      </c>
      <c r="G58" s="12"/>
    </row>
    <row r="59" spans="2:10" ht="15.6">
      <c r="B59" s="38"/>
      <c r="C59" s="22"/>
      <c r="D59" s="33"/>
      <c r="E59" s="23"/>
      <c r="F59" s="33"/>
    </row>
    <row r="60" spans="2:10" ht="15.6">
      <c r="B60" s="27" t="s">
        <v>72</v>
      </c>
      <c r="C60" s="22"/>
      <c r="D60" s="33"/>
      <c r="E60" s="23"/>
      <c r="F60" s="33"/>
      <c r="G60" s="12"/>
    </row>
    <row r="61" spans="2:10" ht="15.6">
      <c r="B61" s="41" t="s">
        <v>47</v>
      </c>
      <c r="C61" s="22">
        <v>11</v>
      </c>
      <c r="D61" s="33">
        <v>7390645</v>
      </c>
      <c r="E61" s="23"/>
      <c r="F61" s="33">
        <v>7300885</v>
      </c>
      <c r="G61" s="18"/>
    </row>
    <row r="62" spans="2:10" ht="15.6">
      <c r="B62" s="41" t="s">
        <v>73</v>
      </c>
      <c r="C62" s="22">
        <v>12</v>
      </c>
      <c r="D62" s="33">
        <v>59470680</v>
      </c>
      <c r="E62" s="23"/>
      <c r="F62" s="33">
        <v>219809516</v>
      </c>
      <c r="G62" s="18"/>
      <c r="H62" s="12"/>
      <c r="I62" s="12"/>
      <c r="J62" s="12"/>
    </row>
    <row r="63" spans="2:10" ht="15.6">
      <c r="B63" s="32" t="s">
        <v>12</v>
      </c>
      <c r="C63" s="22"/>
      <c r="D63" s="33">
        <v>741</v>
      </c>
      <c r="E63" s="23"/>
      <c r="F63" s="33">
        <v>2964</v>
      </c>
      <c r="G63" s="18"/>
    </row>
    <row r="64" spans="2:10" ht="15.6">
      <c r="B64" s="38" t="s">
        <v>67</v>
      </c>
      <c r="C64" s="22"/>
      <c r="D64" s="33">
        <v>2013991</v>
      </c>
      <c r="E64" s="23"/>
      <c r="F64" s="33">
        <v>1796891</v>
      </c>
      <c r="G64" s="18"/>
    </row>
    <row r="65" spans="2:7" ht="15.6">
      <c r="B65" s="41" t="s">
        <v>9</v>
      </c>
      <c r="C65" s="22">
        <v>13</v>
      </c>
      <c r="D65" s="33">
        <v>35402647</v>
      </c>
      <c r="E65" s="23"/>
      <c r="F65" s="33">
        <v>30589669</v>
      </c>
      <c r="G65" s="18"/>
    </row>
    <row r="66" spans="2:7" ht="15.6">
      <c r="B66" s="41" t="s">
        <v>7</v>
      </c>
      <c r="C66" s="22"/>
      <c r="D66" s="33">
        <v>5725887</v>
      </c>
      <c r="E66" s="23"/>
      <c r="F66" s="33">
        <v>4907412</v>
      </c>
      <c r="G66" s="18"/>
    </row>
    <row r="67" spans="2:7" ht="15.6">
      <c r="B67" s="38" t="s">
        <v>134</v>
      </c>
      <c r="C67" s="22"/>
      <c r="D67" s="33">
        <v>894062</v>
      </c>
      <c r="E67" s="23"/>
      <c r="F67" s="33">
        <v>894062</v>
      </c>
      <c r="G67" s="18"/>
    </row>
    <row r="68" spans="2:7" ht="15.6">
      <c r="B68" s="34" t="s">
        <v>46</v>
      </c>
      <c r="C68" s="22"/>
      <c r="D68" s="33">
        <v>31720</v>
      </c>
      <c r="E68" s="23"/>
      <c r="F68" s="33">
        <v>31720</v>
      </c>
      <c r="G68" s="18"/>
    </row>
    <row r="69" spans="2:7" ht="15.6">
      <c r="B69" s="34" t="s">
        <v>135</v>
      </c>
      <c r="C69" s="22"/>
      <c r="D69" s="33">
        <v>4874130</v>
      </c>
      <c r="E69" s="23"/>
      <c r="F69" s="33">
        <v>261764</v>
      </c>
      <c r="G69" s="18"/>
    </row>
    <row r="70" spans="2:7" ht="15.6">
      <c r="B70" s="34" t="s">
        <v>60</v>
      </c>
      <c r="C70" s="22">
        <v>14</v>
      </c>
      <c r="D70" s="33">
        <v>1861</v>
      </c>
      <c r="E70" s="23"/>
      <c r="F70" s="33">
        <v>1861</v>
      </c>
      <c r="G70" s="18"/>
    </row>
    <row r="71" spans="2:7" ht="15.6">
      <c r="B71" s="34" t="s">
        <v>61</v>
      </c>
      <c r="C71" s="22"/>
      <c r="D71" s="33">
        <v>6110514</v>
      </c>
      <c r="E71" s="23"/>
      <c r="F71" s="33">
        <v>6832683</v>
      </c>
      <c r="G71" s="18"/>
    </row>
    <row r="72" spans="2:7" ht="15.6">
      <c r="B72" s="30" t="s">
        <v>43</v>
      </c>
      <c r="C72" s="22"/>
      <c r="D72" s="36">
        <f>SUM(D61:D71)</f>
        <v>121916878</v>
      </c>
      <c r="E72" s="37"/>
      <c r="F72" s="36">
        <f>SUM(F61:F71)</f>
        <v>272429427</v>
      </c>
    </row>
    <row r="73" spans="2:7" ht="15.6">
      <c r="B73" s="38"/>
      <c r="C73" s="22"/>
      <c r="D73" s="33"/>
      <c r="E73" s="23"/>
      <c r="F73" s="33"/>
    </row>
    <row r="74" spans="2:7" ht="16.5" customHeight="1">
      <c r="B74" s="35" t="s">
        <v>44</v>
      </c>
      <c r="C74" s="22"/>
      <c r="D74" s="39">
        <f>D46+D58+D72</f>
        <v>468357826</v>
      </c>
      <c r="E74" s="37"/>
      <c r="F74" s="39">
        <f>F46+F58+F72</f>
        <v>475228584</v>
      </c>
    </row>
    <row r="75" spans="2:7" ht="16.5" customHeight="1">
      <c r="B75" s="27"/>
      <c r="C75" s="22"/>
      <c r="D75" s="42"/>
      <c r="E75" s="23"/>
      <c r="F75" s="23"/>
    </row>
    <row r="76" spans="2:7" ht="16.5" customHeight="1">
      <c r="B76" s="43" t="s">
        <v>124</v>
      </c>
      <c r="C76" s="22"/>
      <c r="D76" s="44"/>
      <c r="E76" s="23"/>
      <c r="F76" s="45"/>
    </row>
    <row r="77" spans="2:7" ht="16.5" customHeight="1">
      <c r="B77" s="43" t="s">
        <v>123</v>
      </c>
      <c r="C77" s="17" t="s">
        <v>57</v>
      </c>
      <c r="D77" s="46"/>
      <c r="E77" s="23"/>
      <c r="F77" s="43" t="s">
        <v>87</v>
      </c>
    </row>
    <row r="78" spans="2:7" ht="16.5" customHeight="1">
      <c r="B78" s="43"/>
      <c r="C78" s="17"/>
      <c r="D78" s="46"/>
      <c r="E78" s="23"/>
      <c r="F78" s="43"/>
    </row>
    <row r="79" spans="2:7" ht="16.5" customHeight="1">
      <c r="B79" s="43" t="s">
        <v>120</v>
      </c>
      <c r="C79" s="17" t="s">
        <v>57</v>
      </c>
      <c r="D79" s="47"/>
      <c r="E79" s="47"/>
      <c r="F79" s="48" t="s">
        <v>121</v>
      </c>
    </row>
    <row r="80" spans="2:7" ht="16.5" customHeight="1">
      <c r="B80" s="38"/>
      <c r="C80" s="22"/>
      <c r="D80" s="23"/>
      <c r="E80" s="23"/>
      <c r="F80" s="23"/>
    </row>
    <row r="81" spans="2:6" ht="16.5" customHeight="1">
      <c r="B81" s="38"/>
      <c r="C81" s="22"/>
      <c r="D81" s="23"/>
      <c r="E81" s="23"/>
      <c r="F81" s="23"/>
    </row>
    <row r="82" spans="2:6" ht="16.5" customHeight="1">
      <c r="B82" s="38"/>
      <c r="C82" s="22"/>
      <c r="D82" s="23"/>
      <c r="E82" s="23"/>
      <c r="F82" s="23"/>
    </row>
    <row r="83" spans="2:6" ht="16.5" customHeight="1">
      <c r="B83" s="38"/>
      <c r="C83" s="22"/>
      <c r="D83" s="23"/>
      <c r="E83" s="23"/>
      <c r="F83" s="23"/>
    </row>
    <row r="84" spans="2:6" ht="16.5" customHeight="1">
      <c r="B84" s="27"/>
      <c r="C84" s="22"/>
      <c r="D84" s="23"/>
      <c r="E84" s="23"/>
      <c r="F84" s="23"/>
    </row>
    <row r="85" spans="2:6" ht="16.5" customHeight="1">
      <c r="B85" s="38"/>
      <c r="C85" s="22"/>
      <c r="D85" s="23"/>
      <c r="E85" s="23"/>
      <c r="F85" s="23"/>
    </row>
    <row r="86" spans="2:6" ht="16.5" customHeight="1">
      <c r="B86" s="38"/>
      <c r="C86" s="22"/>
      <c r="D86" s="23"/>
      <c r="E86" s="23"/>
      <c r="F86" s="23"/>
    </row>
    <row r="87" spans="2:6" ht="16.5" customHeight="1">
      <c r="B87" s="27"/>
      <c r="C87" s="22"/>
      <c r="D87" s="23"/>
      <c r="E87" s="23"/>
      <c r="F87" s="23"/>
    </row>
    <row r="88" spans="2:6" ht="16.5" customHeight="1">
      <c r="B88" s="49"/>
      <c r="C88" s="50"/>
      <c r="D88" s="51"/>
      <c r="E88" s="51"/>
      <c r="F88" s="51"/>
    </row>
    <row r="89" spans="2:6" ht="16.5" customHeight="1">
      <c r="B89" s="49"/>
      <c r="C89" s="50"/>
      <c r="D89" s="51"/>
      <c r="E89" s="51"/>
      <c r="F89" s="51"/>
    </row>
    <row r="90" spans="2:6" ht="16.5" customHeight="1">
      <c r="B90" s="52"/>
      <c r="C90" s="50"/>
      <c r="D90" s="51"/>
      <c r="E90" s="51"/>
      <c r="F90" s="51"/>
    </row>
    <row r="91" spans="2:6" ht="16.5" customHeight="1">
      <c r="B91" s="53"/>
      <c r="C91" s="50"/>
      <c r="D91" s="51"/>
      <c r="E91" s="51"/>
      <c r="F91" s="51"/>
    </row>
    <row r="92" spans="2:6" ht="16.5" customHeight="1">
      <c r="B92" s="53"/>
      <c r="C92" s="50"/>
      <c r="D92" s="51"/>
      <c r="E92" s="51"/>
      <c r="F92" s="51"/>
    </row>
    <row r="93" spans="2:6" ht="16.5" customHeight="1">
      <c r="B93" s="54"/>
      <c r="C93" s="50"/>
      <c r="D93" s="51"/>
      <c r="E93" s="51"/>
      <c r="F93" s="51"/>
    </row>
    <row r="94" spans="2:6" ht="16.5" customHeight="1">
      <c r="B94" s="53"/>
      <c r="C94" s="50"/>
      <c r="D94" s="51"/>
      <c r="E94" s="51"/>
      <c r="F94" s="51"/>
    </row>
    <row r="95" spans="2:6" ht="16.5" customHeight="1">
      <c r="B95" s="53"/>
      <c r="C95" s="50"/>
      <c r="D95" s="51"/>
      <c r="E95" s="51"/>
      <c r="F95" s="51"/>
    </row>
    <row r="96" spans="2:6" ht="16.5" customHeight="1">
      <c r="B96" s="53"/>
      <c r="C96" s="50"/>
      <c r="D96" s="51"/>
      <c r="E96" s="51"/>
      <c r="F96" s="51"/>
    </row>
    <row r="97" spans="2:6" ht="16.5" customHeight="1">
      <c r="B97" s="55"/>
      <c r="C97" s="50"/>
      <c r="D97" s="51"/>
      <c r="E97" s="51"/>
      <c r="F97" s="51"/>
    </row>
    <row r="98" spans="2:6" ht="16.5" customHeight="1">
      <c r="B98" s="49"/>
      <c r="C98" s="50"/>
      <c r="D98" s="51"/>
      <c r="E98" s="51"/>
      <c r="F98" s="51"/>
    </row>
    <row r="99" spans="2:6" ht="16.5" customHeight="1">
      <c r="B99" s="49"/>
      <c r="C99" s="50"/>
      <c r="D99" s="51"/>
      <c r="E99" s="51"/>
      <c r="F99" s="51"/>
    </row>
    <row r="100" spans="2:6" ht="16.5" customHeight="1">
      <c r="B100" s="55"/>
      <c r="C100" s="50"/>
      <c r="D100" s="51"/>
      <c r="E100" s="51"/>
      <c r="F100" s="51"/>
    </row>
    <row r="101" spans="2:6" ht="16.5" customHeight="1">
      <c r="B101" s="53"/>
      <c r="C101" s="50"/>
      <c r="D101" s="51"/>
      <c r="E101" s="51"/>
      <c r="F101" s="51"/>
    </row>
    <row r="102" spans="2:6" ht="16.5" customHeight="1">
      <c r="B102" s="55"/>
      <c r="C102" s="50"/>
      <c r="D102" s="51"/>
      <c r="E102" s="51"/>
      <c r="F102" s="51"/>
    </row>
    <row r="103" spans="2:6" ht="16.5" customHeight="1">
      <c r="B103" s="53"/>
      <c r="C103" s="50"/>
      <c r="D103" s="51"/>
      <c r="E103" s="51"/>
      <c r="F103" s="51"/>
    </row>
    <row r="104" spans="2:6" ht="16.5" customHeight="1">
      <c r="B104" s="52"/>
      <c r="C104" s="50"/>
      <c r="D104" s="51"/>
      <c r="E104" s="51"/>
      <c r="F104" s="51"/>
    </row>
    <row r="105" spans="2:6" ht="16.5" customHeight="1">
      <c r="B105" s="52"/>
      <c r="C105" s="50"/>
      <c r="D105" s="51"/>
      <c r="E105" s="51"/>
      <c r="F105" s="51"/>
    </row>
    <row r="106" spans="2:6" ht="16.5" customHeight="1">
      <c r="B106" s="56"/>
      <c r="C106" s="50"/>
      <c r="D106" s="51"/>
      <c r="E106" s="51"/>
      <c r="F106" s="51"/>
    </row>
    <row r="107" spans="2:6" ht="16.5" customHeight="1">
      <c r="B107" s="53"/>
      <c r="C107" s="50"/>
      <c r="D107" s="51"/>
      <c r="E107" s="51"/>
      <c r="F107" s="51"/>
    </row>
    <row r="108" spans="2:6" ht="16.5" customHeight="1">
      <c r="B108" s="52"/>
      <c r="C108" s="50"/>
      <c r="D108" s="51"/>
      <c r="E108" s="51"/>
      <c r="F108" s="51"/>
    </row>
    <row r="109" spans="2:6" ht="16.5" customHeight="1">
      <c r="B109" s="49"/>
      <c r="C109" s="50"/>
      <c r="D109" s="51"/>
      <c r="E109" s="51"/>
      <c r="F109" s="51"/>
    </row>
    <row r="110" spans="2:6" ht="16.5" customHeight="1">
      <c r="B110" s="52"/>
      <c r="C110" s="50"/>
      <c r="D110" s="51"/>
      <c r="E110" s="51"/>
      <c r="F110" s="51"/>
    </row>
    <row r="111" spans="2:6" ht="16.5" customHeight="1">
      <c r="B111" s="56"/>
      <c r="C111" s="50"/>
      <c r="D111" s="51"/>
      <c r="E111" s="51"/>
      <c r="F111" s="51"/>
    </row>
    <row r="112" spans="2:6" ht="16.5" customHeight="1">
      <c r="B112" s="56"/>
      <c r="C112" s="50"/>
      <c r="D112" s="51"/>
      <c r="E112" s="51"/>
      <c r="F112" s="51"/>
    </row>
    <row r="113" spans="2:2" ht="16.5" customHeight="1">
      <c r="B113" s="3"/>
    </row>
    <row r="114" spans="2:2" ht="16.5" customHeight="1">
      <c r="B114" s="6"/>
    </row>
    <row r="115" spans="2:2" ht="16.5" customHeight="1"/>
    <row r="116" spans="2:2" ht="16.5" customHeight="1">
      <c r="B116" s="5"/>
    </row>
    <row r="117" spans="2:2" ht="16.5" customHeight="1">
      <c r="B117" s="7"/>
    </row>
    <row r="118" spans="2:2" ht="16.5" customHeight="1">
      <c r="B118" s="3"/>
    </row>
    <row r="119" spans="2:2" ht="16.5" customHeight="1">
      <c r="B119" s="3"/>
    </row>
    <row r="120" spans="2:2" ht="16.5" customHeight="1">
      <c r="B120" s="3"/>
    </row>
    <row r="121" spans="2:2" ht="16.5" customHeight="1">
      <c r="B121" s="3"/>
    </row>
    <row r="122" spans="2:2" ht="16.5" customHeight="1">
      <c r="B122" s="3"/>
    </row>
    <row r="123" spans="2:2" ht="16.5" customHeight="1"/>
    <row r="124" spans="2:2" ht="16.5" customHeight="1"/>
    <row r="125" spans="2:2" ht="16.5" customHeight="1"/>
    <row r="126" spans="2:2" ht="16.5" customHeight="1"/>
    <row r="127" spans="2:2" ht="16.5" customHeight="1"/>
    <row r="128" spans="2:2" ht="16.5" customHeight="1"/>
  </sheetData>
  <mergeCells count="1">
    <mergeCell ref="B8:F8"/>
  </mergeCells>
  <phoneticPr fontId="137" type="noConversion"/>
  <pageMargins left="0.7" right="0.7" top="0.75" bottom="0.75" header="0.3" footer="0.3"/>
  <pageSetup paperSize="9" scale="57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48"/>
  <sheetViews>
    <sheetView zoomScale="75" zoomScaleNormal="75" workbookViewId="0">
      <selection activeCell="C42" sqref="C42:G49"/>
    </sheetView>
  </sheetViews>
  <sheetFormatPr defaultColWidth="8.77734375" defaultRowHeight="13.8"/>
  <cols>
    <col min="1" max="1" width="66.6640625" style="51" customWidth="1"/>
    <col min="2" max="2" width="14.21875" style="51" customWidth="1"/>
    <col min="3" max="3" width="25.21875" style="51" customWidth="1"/>
    <col min="4" max="4" width="2.33203125" style="51" customWidth="1"/>
    <col min="5" max="5" width="23.88671875" style="51" customWidth="1"/>
    <col min="6" max="6" width="7.44140625" style="51" customWidth="1"/>
    <col min="7" max="7" width="28.33203125" style="51" customWidth="1"/>
    <col min="8" max="16384" width="8.77734375" style="51"/>
  </cols>
  <sheetData>
    <row r="2" spans="1:7" ht="14.55" customHeight="1">
      <c r="A2" s="57"/>
      <c r="B2" s="57"/>
      <c r="C2" s="57"/>
      <c r="D2" s="57"/>
      <c r="E2" s="57"/>
      <c r="F2" s="58"/>
    </row>
    <row r="3" spans="1:7" ht="72" customHeight="1">
      <c r="A3" s="147" t="s">
        <v>148</v>
      </c>
      <c r="B3" s="147"/>
      <c r="C3" s="147"/>
      <c r="D3" s="147"/>
      <c r="E3" s="147"/>
      <c r="F3" s="59"/>
    </row>
    <row r="4" spans="1:7">
      <c r="A4" s="60"/>
      <c r="B4" s="60"/>
      <c r="C4" s="60"/>
      <c r="D4" s="60"/>
      <c r="E4" s="60"/>
      <c r="F4" s="59"/>
    </row>
    <row r="5" spans="1:7">
      <c r="A5" s="61" t="s">
        <v>84</v>
      </c>
      <c r="B5" s="62" t="s">
        <v>117</v>
      </c>
      <c r="C5" s="63">
        <v>45199</v>
      </c>
      <c r="D5" s="64"/>
      <c r="E5" s="63">
        <v>44834</v>
      </c>
      <c r="F5" s="59"/>
    </row>
    <row r="6" spans="1:7">
      <c r="A6" s="65"/>
      <c r="B6" s="64"/>
      <c r="C6" s="66" t="s">
        <v>106</v>
      </c>
      <c r="D6" s="66"/>
      <c r="E6" s="66" t="s">
        <v>106</v>
      </c>
      <c r="F6" s="67"/>
    </row>
    <row r="7" spans="1:7">
      <c r="A7" s="68" t="s">
        <v>15</v>
      </c>
      <c r="B7" s="64">
        <v>15</v>
      </c>
      <c r="C7" s="69">
        <v>126033013</v>
      </c>
      <c r="D7" s="69"/>
      <c r="E7" s="69">
        <v>104552290</v>
      </c>
      <c r="F7" s="70"/>
    </row>
    <row r="8" spans="1:7">
      <c r="A8" s="49"/>
      <c r="B8" s="64"/>
      <c r="C8" s="71"/>
      <c r="D8" s="64"/>
      <c r="E8" s="71"/>
      <c r="F8" s="71"/>
      <c r="G8" s="72"/>
    </row>
    <row r="9" spans="1:7">
      <c r="A9" s="68" t="s">
        <v>16</v>
      </c>
      <c r="B9" s="64">
        <v>16</v>
      </c>
      <c r="C9" s="69">
        <v>-106550498</v>
      </c>
      <c r="D9" s="73"/>
      <c r="E9" s="69">
        <v>-85977322</v>
      </c>
      <c r="F9" s="70"/>
    </row>
    <row r="10" spans="1:7">
      <c r="A10" s="49"/>
      <c r="B10" s="64"/>
      <c r="C10" s="71"/>
      <c r="D10" s="64"/>
      <c r="E10" s="71"/>
      <c r="F10" s="71"/>
    </row>
    <row r="11" spans="1:7" ht="14.4" thickBot="1">
      <c r="A11" s="74" t="s">
        <v>55</v>
      </c>
      <c r="B11" s="64"/>
      <c r="C11" s="75">
        <f>SUM(C7:C9)</f>
        <v>19482515</v>
      </c>
      <c r="D11" s="64"/>
      <c r="E11" s="75">
        <f>SUM(E7:E9)</f>
        <v>18574968</v>
      </c>
      <c r="F11" s="70"/>
    </row>
    <row r="12" spans="1:7">
      <c r="A12" s="76"/>
      <c r="B12" s="64"/>
      <c r="C12" s="71"/>
      <c r="D12" s="64"/>
      <c r="E12" s="71"/>
      <c r="F12" s="71"/>
    </row>
    <row r="13" spans="1:7">
      <c r="A13" s="76" t="s">
        <v>13</v>
      </c>
      <c r="B13" s="64">
        <v>17</v>
      </c>
      <c r="C13" s="77">
        <v>-9688554</v>
      </c>
      <c r="D13" s="73"/>
      <c r="E13" s="77">
        <v>-7856896</v>
      </c>
      <c r="F13" s="77"/>
    </row>
    <row r="14" spans="1:7">
      <c r="A14" s="76" t="s">
        <v>14</v>
      </c>
      <c r="B14" s="64"/>
      <c r="C14" s="77">
        <v>-1708278</v>
      </c>
      <c r="D14" s="73"/>
      <c r="E14" s="77">
        <v>-1486354</v>
      </c>
      <c r="F14" s="71"/>
    </row>
    <row r="15" spans="1:7">
      <c r="A15" s="76" t="s">
        <v>48</v>
      </c>
      <c r="B15" s="64">
        <v>18</v>
      </c>
      <c r="C15" s="77">
        <v>-23551022</v>
      </c>
      <c r="D15" s="73"/>
      <c r="E15" s="77">
        <v>-25823977</v>
      </c>
      <c r="F15" s="78"/>
    </row>
    <row r="16" spans="1:7">
      <c r="A16" s="78" t="s">
        <v>49</v>
      </c>
      <c r="B16" s="64">
        <v>19</v>
      </c>
      <c r="C16" s="77">
        <v>1524778</v>
      </c>
      <c r="D16" s="73"/>
      <c r="E16" s="77">
        <v>1659752</v>
      </c>
      <c r="F16" s="77"/>
    </row>
    <row r="17" spans="1:6">
      <c r="A17" s="76" t="s">
        <v>50</v>
      </c>
      <c r="B17" s="64"/>
      <c r="C17" s="77">
        <v>26634197</v>
      </c>
      <c r="D17" s="73"/>
      <c r="E17" s="77">
        <v>-45041389</v>
      </c>
      <c r="F17" s="77"/>
    </row>
    <row r="18" spans="1:6">
      <c r="A18" s="76" t="s">
        <v>136</v>
      </c>
      <c r="B18" s="64"/>
      <c r="C18" s="77">
        <v>0</v>
      </c>
      <c r="D18" s="73"/>
      <c r="E18" s="77">
        <v>0</v>
      </c>
      <c r="F18" s="77"/>
    </row>
    <row r="19" spans="1:6">
      <c r="A19" s="76" t="s">
        <v>118</v>
      </c>
      <c r="B19" s="64"/>
      <c r="C19" s="77">
        <v>4098378</v>
      </c>
      <c r="D19" s="73"/>
      <c r="E19" s="77">
        <v>3030383</v>
      </c>
      <c r="F19" s="77"/>
    </row>
    <row r="20" spans="1:6">
      <c r="A20" s="76" t="s">
        <v>119</v>
      </c>
      <c r="B20" s="64"/>
      <c r="C20" s="77">
        <v>-6020713</v>
      </c>
      <c r="D20" s="73"/>
      <c r="E20" s="77">
        <v>-3875519</v>
      </c>
      <c r="F20" s="77"/>
    </row>
    <row r="21" spans="1:6">
      <c r="A21" s="76" t="s">
        <v>77</v>
      </c>
      <c r="B21" s="64">
        <v>20</v>
      </c>
      <c r="C21" s="77">
        <v>1582480</v>
      </c>
      <c r="D21" s="73"/>
      <c r="E21" s="77">
        <v>290730</v>
      </c>
      <c r="F21" s="71"/>
    </row>
    <row r="22" spans="1:6">
      <c r="A22" s="76" t="s">
        <v>17</v>
      </c>
      <c r="B22" s="64"/>
      <c r="C22" s="77">
        <v>0</v>
      </c>
      <c r="D22" s="73"/>
      <c r="E22" s="77">
        <v>50403</v>
      </c>
      <c r="F22" s="71"/>
    </row>
    <row r="23" spans="1:6">
      <c r="A23" s="76" t="s">
        <v>116</v>
      </c>
      <c r="B23" s="64"/>
      <c r="C23" s="77">
        <v>-2352</v>
      </c>
      <c r="D23" s="73"/>
      <c r="E23" s="77">
        <v>0</v>
      </c>
      <c r="F23" s="71"/>
    </row>
    <row r="24" spans="1:6">
      <c r="A24" s="68" t="s">
        <v>88</v>
      </c>
      <c r="B24" s="73"/>
      <c r="C24" s="79">
        <f>SUM(C13:C23)</f>
        <v>-7131086</v>
      </c>
      <c r="D24" s="79"/>
      <c r="E24" s="79">
        <f>SUM(E13:E23)</f>
        <v>-79052867</v>
      </c>
      <c r="F24" s="70"/>
    </row>
    <row r="25" spans="1:6">
      <c r="A25" s="49"/>
      <c r="B25" s="64"/>
      <c r="C25" s="71"/>
      <c r="D25" s="64"/>
      <c r="E25" s="71"/>
      <c r="F25" s="71"/>
    </row>
    <row r="26" spans="1:6" ht="14.4" thickBot="1">
      <c r="A26" s="74" t="s">
        <v>89</v>
      </c>
      <c r="B26" s="62"/>
      <c r="C26" s="75">
        <f>C11+C24</f>
        <v>12351429</v>
      </c>
      <c r="D26" s="62"/>
      <c r="E26" s="75">
        <f>E11+E24</f>
        <v>-60477899</v>
      </c>
      <c r="F26" s="70"/>
    </row>
    <row r="27" spans="1:6">
      <c r="A27" s="60"/>
      <c r="B27" s="64"/>
      <c r="C27" s="71"/>
      <c r="D27" s="64"/>
      <c r="E27" s="71"/>
      <c r="F27" s="71"/>
    </row>
    <row r="28" spans="1:6">
      <c r="A28" s="49" t="s">
        <v>90</v>
      </c>
      <c r="B28" s="73"/>
      <c r="C28" s="77">
        <v>-5142274</v>
      </c>
      <c r="D28" s="73"/>
      <c r="E28" s="77">
        <v>-590451</v>
      </c>
      <c r="F28" s="77"/>
    </row>
    <row r="29" spans="1:6">
      <c r="A29" s="49"/>
      <c r="B29" s="49"/>
      <c r="C29" s="49"/>
      <c r="D29" s="49"/>
      <c r="E29" s="49"/>
      <c r="F29" s="49"/>
    </row>
    <row r="30" spans="1:6" ht="14.4" thickBot="1">
      <c r="A30" s="74" t="s">
        <v>78</v>
      </c>
      <c r="B30" s="64"/>
      <c r="C30" s="75">
        <f>C26+C28</f>
        <v>7209155</v>
      </c>
      <c r="D30" s="64"/>
      <c r="E30" s="75">
        <f>E26+E28</f>
        <v>-61068350</v>
      </c>
      <c r="F30" s="70"/>
    </row>
    <row r="31" spans="1:6">
      <c r="A31" s="49"/>
      <c r="B31" s="64"/>
      <c r="C31" s="71"/>
      <c r="D31" s="64"/>
      <c r="E31" s="71"/>
      <c r="F31" s="71"/>
    </row>
    <row r="33" spans="1:6">
      <c r="A33" s="49" t="s">
        <v>114</v>
      </c>
      <c r="B33" s="73"/>
      <c r="C33" s="77">
        <v>7220061</v>
      </c>
      <c r="D33" s="73"/>
      <c r="E33" s="77">
        <v>-48296576</v>
      </c>
      <c r="F33" s="77"/>
    </row>
    <row r="34" spans="1:6">
      <c r="A34" s="49" t="s">
        <v>113</v>
      </c>
      <c r="B34" s="64"/>
      <c r="C34" s="77">
        <v>-10906</v>
      </c>
      <c r="D34" s="64"/>
      <c r="E34" s="77">
        <v>-12771774</v>
      </c>
      <c r="F34" s="71"/>
    </row>
    <row r="35" spans="1:6">
      <c r="A35" s="49"/>
      <c r="B35" s="64"/>
      <c r="C35" s="71"/>
      <c r="D35" s="64"/>
      <c r="E35" s="71"/>
      <c r="F35" s="71"/>
    </row>
    <row r="36" spans="1:6" ht="15.6">
      <c r="A36" s="43" t="s">
        <v>124</v>
      </c>
      <c r="B36" s="64"/>
      <c r="C36" s="71"/>
      <c r="D36" s="64"/>
      <c r="E36" s="71"/>
      <c r="F36" s="71"/>
    </row>
    <row r="37" spans="1:6" ht="15.6">
      <c r="A37" s="43" t="s">
        <v>123</v>
      </c>
      <c r="B37" s="80"/>
      <c r="C37" s="81" t="s">
        <v>91</v>
      </c>
      <c r="E37" s="82" t="s">
        <v>87</v>
      </c>
      <c r="F37" s="64"/>
    </row>
    <row r="38" spans="1:6">
      <c r="A38" s="81"/>
      <c r="B38" s="80"/>
      <c r="C38" s="81"/>
      <c r="E38" s="83"/>
      <c r="F38" s="64"/>
    </row>
    <row r="39" spans="1:6" s="135" customFormat="1">
      <c r="A39" s="135" t="s">
        <v>120</v>
      </c>
      <c r="C39" s="81" t="s">
        <v>91</v>
      </c>
      <c r="E39" s="135" t="s">
        <v>121</v>
      </c>
    </row>
    <row r="47" spans="1:6">
      <c r="C47" s="72"/>
      <c r="D47" s="72"/>
      <c r="E47" s="72"/>
    </row>
    <row r="48" spans="1:6">
      <c r="C48" s="72"/>
      <c r="D48" s="72"/>
      <c r="E48" s="72"/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M89"/>
  <sheetViews>
    <sheetView topLeftCell="A52" zoomScale="81" zoomScaleNormal="81" workbookViewId="0">
      <selection activeCell="F91" sqref="F91"/>
    </sheetView>
  </sheetViews>
  <sheetFormatPr defaultColWidth="8.77734375" defaultRowHeight="13.8"/>
  <cols>
    <col min="1" max="1" width="3.21875" style="51" customWidth="1"/>
    <col min="2" max="2" width="2" style="51" customWidth="1"/>
    <col min="3" max="3" width="79.33203125" style="107" customWidth="1"/>
    <col min="4" max="4" width="29.6640625" style="51" customWidth="1"/>
    <col min="5" max="5" width="1.44140625" style="51" customWidth="1"/>
    <col min="6" max="6" width="30.44140625" style="51" customWidth="1"/>
    <col min="7" max="7" width="2.21875" style="51" customWidth="1"/>
    <col min="8" max="8" width="8.77734375" style="51"/>
    <col min="9" max="9" width="14.21875" style="51" bestFit="1" customWidth="1"/>
    <col min="10" max="16384" width="8.77734375" style="51"/>
  </cols>
  <sheetData>
    <row r="4" spans="1:9">
      <c r="A4" s="11"/>
      <c r="B4" s="11"/>
      <c r="C4" s="15"/>
      <c r="D4" s="84"/>
      <c r="E4" s="84"/>
      <c r="F4" s="84"/>
      <c r="G4" s="84"/>
      <c r="I4" s="85"/>
    </row>
    <row r="5" spans="1:9">
      <c r="A5" s="11"/>
      <c r="B5" s="11"/>
      <c r="C5" s="148" t="s">
        <v>100</v>
      </c>
      <c r="D5" s="148"/>
      <c r="E5" s="148"/>
      <c r="F5" s="148"/>
      <c r="G5" s="86"/>
      <c r="I5" s="85"/>
    </row>
    <row r="6" spans="1:9" ht="20.55" customHeight="1">
      <c r="A6" s="11"/>
      <c r="B6" s="11"/>
      <c r="C6" s="149" t="s">
        <v>149</v>
      </c>
      <c r="D6" s="149"/>
      <c r="E6" s="149"/>
      <c r="F6" s="149"/>
      <c r="G6" s="86"/>
      <c r="I6" s="85"/>
    </row>
    <row r="7" spans="1:9">
      <c r="A7" s="11"/>
      <c r="B7" s="11"/>
      <c r="C7" s="15"/>
      <c r="D7" s="84"/>
      <c r="E7" s="84"/>
      <c r="F7" s="84"/>
      <c r="G7" s="84"/>
      <c r="I7" s="85"/>
    </row>
    <row r="8" spans="1:9">
      <c r="A8" s="11"/>
      <c r="B8" s="11"/>
      <c r="C8" s="87" t="s">
        <v>85</v>
      </c>
      <c r="D8" s="88" t="s">
        <v>105</v>
      </c>
      <c r="E8" s="89"/>
      <c r="F8" s="88" t="s">
        <v>105</v>
      </c>
      <c r="G8" s="88"/>
      <c r="I8" s="90"/>
    </row>
    <row r="9" spans="1:9" ht="35.549999999999997" customHeight="1">
      <c r="A9" s="10" t="s">
        <v>18</v>
      </c>
      <c r="B9" s="10"/>
      <c r="C9" s="91"/>
      <c r="D9" s="92" t="s">
        <v>150</v>
      </c>
      <c r="E9" s="92"/>
      <c r="F9" s="92" t="s">
        <v>151</v>
      </c>
      <c r="G9" s="92"/>
      <c r="I9" s="93"/>
    </row>
    <row r="10" spans="1:9">
      <c r="A10" s="10" t="s">
        <v>92</v>
      </c>
      <c r="B10" s="10"/>
      <c r="C10" s="15"/>
      <c r="D10" s="94">
        <f>ОПиУ!C26</f>
        <v>12351429</v>
      </c>
      <c r="E10" s="84"/>
      <c r="F10" s="94">
        <f>ОПиУ!E26</f>
        <v>-60477899</v>
      </c>
      <c r="G10" s="94"/>
      <c r="I10" s="95"/>
    </row>
    <row r="11" spans="1:9">
      <c r="A11" s="9"/>
      <c r="B11" s="9"/>
      <c r="C11" s="15"/>
      <c r="D11" s="9"/>
      <c r="E11" s="9"/>
      <c r="F11" s="9"/>
      <c r="G11" s="9"/>
      <c r="I11" s="94"/>
    </row>
    <row r="12" spans="1:9">
      <c r="A12" s="9"/>
      <c r="B12" s="9"/>
      <c r="C12" s="14" t="s">
        <v>19</v>
      </c>
      <c r="D12" s="96">
        <f>SUM(D13:D22)</f>
        <v>18073529</v>
      </c>
      <c r="E12" s="97"/>
      <c r="F12" s="96">
        <f>SUM(F13:F22)</f>
        <v>91633558</v>
      </c>
      <c r="G12" s="96"/>
      <c r="I12" s="94"/>
    </row>
    <row r="13" spans="1:9">
      <c r="A13" s="9"/>
      <c r="B13" s="9"/>
      <c r="C13" s="15" t="str">
        <f>[53]SCF!$C11</f>
        <v>Износ и амортизацию</v>
      </c>
      <c r="D13" s="98">
        <v>22301546</v>
      </c>
      <c r="E13" s="84"/>
      <c r="F13" s="98">
        <v>22830764</v>
      </c>
      <c r="G13" s="98"/>
      <c r="I13" s="98"/>
    </row>
    <row r="14" spans="1:9">
      <c r="A14" s="9"/>
      <c r="B14" s="9"/>
      <c r="C14" s="15" t="str">
        <f>[53]SCF!$C12</f>
        <v xml:space="preserve">Финансовые расходы </v>
      </c>
      <c r="D14" s="98">
        <v>23551022</v>
      </c>
      <c r="E14" s="84"/>
      <c r="F14" s="98">
        <v>25823977</v>
      </c>
      <c r="G14" s="98"/>
      <c r="I14" s="98"/>
    </row>
    <row r="15" spans="1:9">
      <c r="A15" s="9"/>
      <c r="B15" s="9"/>
      <c r="C15" s="15" t="str">
        <f>[53]SCF!$C13</f>
        <v xml:space="preserve">Финансовые доходы </v>
      </c>
      <c r="D15" s="98">
        <v>-1524778</v>
      </c>
      <c r="E15" s="84"/>
      <c r="F15" s="98">
        <v>-1659752</v>
      </c>
      <c r="G15" s="98"/>
      <c r="I15" s="98"/>
    </row>
    <row r="16" spans="1:9">
      <c r="A16" s="9"/>
      <c r="B16" s="9"/>
      <c r="C16" s="15" t="str">
        <f>[53]SCF!$C14</f>
        <v xml:space="preserve">Обесценение финансовых инструментов </v>
      </c>
      <c r="D16" s="98">
        <v>-1582480</v>
      </c>
      <c r="E16" s="84"/>
      <c r="F16" s="98">
        <v>-290730</v>
      </c>
      <c r="G16" s="98"/>
      <c r="I16" s="98"/>
    </row>
    <row r="17" spans="1:13">
      <c r="A17" s="9"/>
      <c r="B17" s="9"/>
      <c r="C17" s="15" t="str">
        <f>[53]SCF!$C16</f>
        <v>Резерв по неиспользованным отпускам</v>
      </c>
      <c r="D17" s="98">
        <v>0</v>
      </c>
      <c r="E17" s="84"/>
      <c r="F17" s="98">
        <v>18457</v>
      </c>
      <c r="G17" s="84"/>
      <c r="I17" s="98"/>
    </row>
    <row r="18" spans="1:13">
      <c r="A18" s="9"/>
      <c r="B18" s="9"/>
      <c r="C18" s="15" t="str">
        <f>[53]SCF!$C18</f>
        <v>Прибыль (убытки) от выбытия основных средств и НМА</v>
      </c>
      <c r="D18" s="98">
        <v>1987842</v>
      </c>
      <c r="E18" s="84"/>
      <c r="F18" s="98">
        <v>2110</v>
      </c>
      <c r="G18" s="98"/>
      <c r="I18" s="98"/>
    </row>
    <row r="19" spans="1:13">
      <c r="A19" s="9"/>
      <c r="B19" s="9"/>
      <c r="C19" s="15" t="str">
        <f>[53]SCF!$C19</f>
        <v>Прибыль (убыток) от выбытия инвестиций , обесценение инвестиций</v>
      </c>
      <c r="D19" s="98">
        <v>2352</v>
      </c>
      <c r="E19" s="9"/>
      <c r="F19" s="98">
        <v>0</v>
      </c>
      <c r="G19" s="9"/>
      <c r="I19" s="98"/>
      <c r="M19" s="144"/>
    </row>
    <row r="20" spans="1:13">
      <c r="A20" s="9"/>
      <c r="B20" s="9"/>
      <c r="C20" s="15" t="str">
        <f>[53]SCF!$C22</f>
        <v>Доход (убыток) от курсовой разницы</v>
      </c>
      <c r="D20" s="98">
        <v>-26634197</v>
      </c>
      <c r="E20" s="9"/>
      <c r="F20" s="98">
        <v>45041389</v>
      </c>
      <c r="G20" s="9"/>
      <c r="I20" s="98"/>
    </row>
    <row r="21" spans="1:13">
      <c r="A21" s="9"/>
      <c r="B21" s="9"/>
      <c r="C21" s="15" t="str">
        <f>[53]SCF!$C27</f>
        <v>Доля в прибыли ассоциированных предприятий</v>
      </c>
      <c r="D21" s="98"/>
      <c r="E21" s="9"/>
      <c r="F21" s="98">
        <v>-50403</v>
      </c>
      <c r="G21" s="84"/>
      <c r="I21" s="98"/>
    </row>
    <row r="22" spans="1:13">
      <c r="A22" s="9"/>
      <c r="B22" s="9"/>
      <c r="C22" s="15" t="s">
        <v>127</v>
      </c>
      <c r="D22" s="98">
        <v>-27778</v>
      </c>
      <c r="E22" s="84"/>
      <c r="F22" s="98">
        <v>-82254</v>
      </c>
      <c r="G22" s="98"/>
      <c r="I22" s="98"/>
    </row>
    <row r="23" spans="1:13" ht="34.5" customHeight="1">
      <c r="A23" s="150" t="s">
        <v>20</v>
      </c>
      <c r="B23" s="150"/>
      <c r="C23" s="150"/>
      <c r="D23" s="100">
        <f>D10+D12</f>
        <v>30424958</v>
      </c>
      <c r="E23" s="100"/>
      <c r="F23" s="100">
        <f>F10+F12</f>
        <v>31155659</v>
      </c>
      <c r="G23" s="94"/>
      <c r="I23" s="98"/>
    </row>
    <row r="24" spans="1:13" ht="19.5" customHeight="1">
      <c r="A24" s="10"/>
      <c r="B24" s="101"/>
      <c r="C24" s="101"/>
      <c r="D24" s="100"/>
      <c r="E24" s="102"/>
      <c r="F24" s="94"/>
      <c r="G24" s="94"/>
      <c r="I24" s="98"/>
    </row>
    <row r="25" spans="1:13">
      <c r="A25" s="10" t="s">
        <v>93</v>
      </c>
      <c r="B25" s="10"/>
      <c r="C25" s="13"/>
      <c r="D25" s="96">
        <f>SUM(D26:D33)</f>
        <v>8338700</v>
      </c>
      <c r="E25" s="103"/>
      <c r="F25" s="94">
        <f>SUM(F26:F33)</f>
        <v>12855063</v>
      </c>
      <c r="G25" s="94"/>
      <c r="I25" s="98"/>
    </row>
    <row r="26" spans="1:13">
      <c r="A26" s="11"/>
      <c r="B26" s="11"/>
      <c r="C26" s="106" t="s">
        <v>109</v>
      </c>
      <c r="D26" s="98">
        <v>-2813477</v>
      </c>
      <c r="E26" s="99"/>
      <c r="F26" s="98">
        <v>639060</v>
      </c>
      <c r="G26" s="98"/>
      <c r="I26" s="98"/>
    </row>
    <row r="27" spans="1:13">
      <c r="A27" s="11"/>
      <c r="B27" s="11"/>
      <c r="C27" s="106" t="s">
        <v>21</v>
      </c>
      <c r="D27" s="98">
        <v>1678509</v>
      </c>
      <c r="E27" s="98"/>
      <c r="F27" s="98">
        <v>7836276</v>
      </c>
      <c r="G27" s="99"/>
      <c r="I27" s="98"/>
    </row>
    <row r="28" spans="1:13">
      <c r="A28" s="11"/>
      <c r="B28" s="11"/>
      <c r="C28" s="106" t="s">
        <v>22</v>
      </c>
      <c r="D28" s="98">
        <v>-558889</v>
      </c>
      <c r="E28" s="98"/>
      <c r="F28" s="98">
        <v>1046165</v>
      </c>
      <c r="G28" s="99"/>
      <c r="I28" s="98"/>
    </row>
    <row r="29" spans="1:13">
      <c r="A29" s="11"/>
      <c r="B29" s="11"/>
      <c r="C29" s="106" t="s">
        <v>110</v>
      </c>
      <c r="D29" s="98">
        <v>-19125</v>
      </c>
      <c r="E29" s="98"/>
      <c r="F29" s="98">
        <v>106063</v>
      </c>
      <c r="G29" s="99"/>
      <c r="I29" s="98"/>
    </row>
    <row r="30" spans="1:13">
      <c r="A30" s="11"/>
      <c r="B30" s="11"/>
      <c r="C30" s="106" t="s">
        <v>111</v>
      </c>
      <c r="D30" s="98">
        <v>10477735</v>
      </c>
      <c r="E30" s="98"/>
      <c r="F30" s="98">
        <v>2031281</v>
      </c>
      <c r="G30" s="99"/>
      <c r="I30" s="98"/>
    </row>
    <row r="31" spans="1:13">
      <c r="A31" s="11"/>
      <c r="B31" s="11"/>
      <c r="C31" s="106" t="s">
        <v>23</v>
      </c>
      <c r="D31" s="98">
        <v>418475</v>
      </c>
      <c r="E31" s="98"/>
      <c r="F31" s="98">
        <v>2629946</v>
      </c>
      <c r="G31" s="99"/>
      <c r="I31" s="98"/>
    </row>
    <row r="32" spans="1:13">
      <c r="A32" s="11"/>
      <c r="B32" s="11"/>
      <c r="C32" s="106" t="s">
        <v>152</v>
      </c>
      <c r="D32" s="98">
        <v>0</v>
      </c>
      <c r="E32" s="98"/>
      <c r="F32" s="98">
        <v>99951</v>
      </c>
      <c r="G32" s="99"/>
      <c r="I32" s="98"/>
    </row>
    <row r="33" spans="1:9">
      <c r="A33" s="11"/>
      <c r="B33" s="11"/>
      <c r="C33" s="106" t="s">
        <v>137</v>
      </c>
      <c r="D33" s="98">
        <v>-844528</v>
      </c>
      <c r="E33" s="98"/>
      <c r="F33" s="98">
        <v>-1533679</v>
      </c>
      <c r="G33" s="99"/>
      <c r="I33" s="98"/>
    </row>
    <row r="34" spans="1:9">
      <c r="A34" s="9"/>
      <c r="B34" s="9"/>
      <c r="C34" s="13"/>
      <c r="D34" s="9"/>
      <c r="E34" s="9"/>
      <c r="F34" s="9"/>
      <c r="G34" s="9"/>
      <c r="I34" s="98"/>
    </row>
    <row r="35" spans="1:9">
      <c r="A35" s="10" t="s">
        <v>94</v>
      </c>
      <c r="B35" s="10"/>
      <c r="C35" s="15"/>
      <c r="D35" s="96">
        <f>D23+D25</f>
        <v>38763658</v>
      </c>
      <c r="E35" s="84"/>
      <c r="F35" s="94">
        <f>F23+F25</f>
        <v>44010722</v>
      </c>
      <c r="G35" s="94"/>
      <c r="I35" s="94"/>
    </row>
    <row r="36" spans="1:9">
      <c r="A36" s="10"/>
      <c r="B36" s="10"/>
      <c r="C36" s="15"/>
      <c r="D36" s="96"/>
      <c r="E36" s="84"/>
      <c r="F36" s="94"/>
      <c r="G36" s="94"/>
      <c r="I36" s="98"/>
    </row>
    <row r="37" spans="1:9">
      <c r="A37" s="104" t="s">
        <v>102</v>
      </c>
      <c r="B37" s="104"/>
      <c r="C37" s="15"/>
      <c r="D37" s="94">
        <v>-21436801</v>
      </c>
      <c r="E37" s="84"/>
      <c r="F37" s="94">
        <v>-24144768</v>
      </c>
      <c r="G37" s="94"/>
      <c r="I37" s="98"/>
    </row>
    <row r="38" spans="1:9">
      <c r="A38" s="104"/>
      <c r="B38" s="104"/>
      <c r="C38" s="15"/>
      <c r="D38" s="105"/>
      <c r="E38" s="84"/>
      <c r="F38" s="97"/>
      <c r="G38" s="97"/>
      <c r="I38" s="94"/>
    </row>
    <row r="39" spans="1:9">
      <c r="A39" s="104" t="s">
        <v>103</v>
      </c>
      <c r="B39" s="10"/>
      <c r="C39" s="15"/>
      <c r="D39" s="94">
        <v>-856007</v>
      </c>
      <c r="E39" s="94"/>
      <c r="F39" s="94">
        <v>-1923622</v>
      </c>
      <c r="G39" s="84"/>
      <c r="I39" s="98"/>
    </row>
    <row r="40" spans="1:9">
      <c r="A40" s="104"/>
      <c r="B40" s="10"/>
      <c r="C40" s="15"/>
      <c r="D40" s="84"/>
      <c r="E40" s="84"/>
      <c r="F40" s="84"/>
      <c r="G40" s="84"/>
      <c r="I40" s="98"/>
    </row>
    <row r="41" spans="1:9">
      <c r="A41" s="104"/>
      <c r="B41" s="10"/>
      <c r="C41" s="15"/>
      <c r="D41" s="84"/>
      <c r="E41" s="84"/>
      <c r="F41" s="84"/>
      <c r="G41" s="84"/>
      <c r="I41" s="98"/>
    </row>
    <row r="42" spans="1:9">
      <c r="A42" s="10" t="s">
        <v>95</v>
      </c>
      <c r="B42" s="10"/>
      <c r="C42" s="15"/>
      <c r="D42" s="94">
        <f>D35+D37+D39</f>
        <v>16470850</v>
      </c>
      <c r="E42" s="84"/>
      <c r="F42" s="94">
        <f>F35+F37+F39</f>
        <v>17942332</v>
      </c>
      <c r="G42" s="94"/>
      <c r="I42" s="98"/>
    </row>
    <row r="43" spans="1:9">
      <c r="A43" s="10"/>
      <c r="B43" s="10"/>
      <c r="C43" s="15"/>
      <c r="D43" s="94"/>
      <c r="E43" s="84"/>
      <c r="F43" s="94"/>
      <c r="G43" s="94"/>
      <c r="I43" s="98"/>
    </row>
    <row r="44" spans="1:9" ht="27.45" customHeight="1">
      <c r="A44" s="10" t="s">
        <v>24</v>
      </c>
      <c r="B44" s="10"/>
      <c r="C44" s="15"/>
      <c r="D44" s="84"/>
      <c r="E44" s="84"/>
      <c r="F44" s="84"/>
      <c r="G44" s="84"/>
      <c r="I44" s="98"/>
    </row>
    <row r="45" spans="1:9">
      <c r="A45" s="11"/>
      <c r="B45" s="11"/>
      <c r="C45" s="14"/>
      <c r="D45" s="97"/>
      <c r="E45" s="97"/>
      <c r="F45" s="97"/>
      <c r="G45" s="97"/>
      <c r="I45" s="98"/>
    </row>
    <row r="46" spans="1:9">
      <c r="A46" s="11"/>
      <c r="B46" s="11"/>
      <c r="C46" s="106" t="s">
        <v>138</v>
      </c>
      <c r="D46" s="98">
        <v>1280000</v>
      </c>
      <c r="E46" s="98"/>
      <c r="F46" s="98">
        <v>0</v>
      </c>
      <c r="G46" s="99"/>
      <c r="I46" s="98"/>
    </row>
    <row r="47" spans="1:9">
      <c r="A47" s="11"/>
      <c r="B47" s="11"/>
      <c r="C47" s="106" t="s">
        <v>139</v>
      </c>
      <c r="D47" s="98">
        <v>100050</v>
      </c>
      <c r="E47" s="98"/>
      <c r="F47" s="98">
        <v>10860</v>
      </c>
      <c r="G47" s="99"/>
      <c r="I47" s="98"/>
    </row>
    <row r="48" spans="1:9">
      <c r="A48" s="11"/>
      <c r="B48" s="11"/>
      <c r="C48" s="106" t="s">
        <v>140</v>
      </c>
      <c r="D48" s="98">
        <v>0</v>
      </c>
      <c r="E48" s="98"/>
      <c r="F48" s="98">
        <v>40464</v>
      </c>
      <c r="G48" s="99"/>
      <c r="I48" s="98"/>
    </row>
    <row r="49" spans="1:9">
      <c r="A49" s="11"/>
      <c r="B49" s="11"/>
      <c r="C49" s="106" t="s">
        <v>63</v>
      </c>
      <c r="D49" s="98">
        <v>453014</v>
      </c>
      <c r="E49" s="98"/>
      <c r="F49" s="98">
        <v>541982.25</v>
      </c>
      <c r="G49" s="99"/>
      <c r="I49" s="98"/>
    </row>
    <row r="50" spans="1:9">
      <c r="A50" s="11"/>
      <c r="B50" s="11"/>
      <c r="C50" s="106" t="s">
        <v>107</v>
      </c>
      <c r="D50" s="98">
        <v>205122</v>
      </c>
      <c r="E50" s="98"/>
      <c r="F50" s="98">
        <v>18907</v>
      </c>
      <c r="G50" s="99"/>
      <c r="I50" s="98"/>
    </row>
    <row r="51" spans="1:9">
      <c r="A51" s="11"/>
      <c r="B51" s="11"/>
      <c r="C51" s="106" t="s">
        <v>128</v>
      </c>
      <c r="D51" s="98">
        <v>880365.96510999964</v>
      </c>
      <c r="E51" s="98"/>
      <c r="F51" s="98">
        <v>1873407</v>
      </c>
      <c r="G51" s="99"/>
      <c r="I51" s="98"/>
    </row>
    <row r="52" spans="1:9">
      <c r="A52" s="11"/>
      <c r="B52" s="11"/>
      <c r="C52" s="106" t="s">
        <v>25</v>
      </c>
      <c r="D52" s="98">
        <v>-18235561</v>
      </c>
      <c r="E52" s="98"/>
      <c r="F52" s="98">
        <v>-13053754</v>
      </c>
      <c r="G52" s="99"/>
      <c r="I52" s="98"/>
    </row>
    <row r="53" spans="1:9">
      <c r="A53" s="11"/>
      <c r="B53" s="11"/>
      <c r="C53" s="106" t="s">
        <v>26</v>
      </c>
      <c r="D53" s="98">
        <v>-25342</v>
      </c>
      <c r="E53" s="98"/>
      <c r="F53" s="98">
        <v>-33866</v>
      </c>
      <c r="G53" s="99"/>
      <c r="I53" s="98"/>
    </row>
    <row r="54" spans="1:9">
      <c r="A54" s="11"/>
      <c r="B54" s="11"/>
      <c r="C54" s="106" t="s">
        <v>129</v>
      </c>
      <c r="D54" s="98">
        <v>-2500</v>
      </c>
      <c r="E54" s="98"/>
      <c r="F54" s="98">
        <v>-19286</v>
      </c>
      <c r="G54" s="99"/>
      <c r="I54" s="98"/>
    </row>
    <row r="55" spans="1:9">
      <c r="A55" s="11"/>
      <c r="B55" s="11"/>
      <c r="C55" s="106" t="s">
        <v>141</v>
      </c>
      <c r="D55" s="98">
        <v>34834</v>
      </c>
      <c r="E55" s="98"/>
      <c r="F55" s="98">
        <v>0</v>
      </c>
      <c r="G55" s="99"/>
      <c r="I55" s="98"/>
    </row>
    <row r="56" spans="1:9">
      <c r="A56" s="11"/>
      <c r="B56" s="11"/>
      <c r="C56" s="106" t="s">
        <v>159</v>
      </c>
      <c r="D56" s="98">
        <v>94721</v>
      </c>
      <c r="E56" s="98"/>
      <c r="F56" s="98"/>
      <c r="G56" s="99"/>
      <c r="I56" s="98"/>
    </row>
    <row r="57" spans="1:9">
      <c r="A57" s="11"/>
      <c r="B57" s="11"/>
      <c r="C57" s="106" t="s">
        <v>81</v>
      </c>
      <c r="D57" s="98">
        <v>2963256</v>
      </c>
      <c r="E57" s="98"/>
      <c r="F57" s="98">
        <v>793609</v>
      </c>
      <c r="G57" s="99"/>
      <c r="I57" s="98"/>
    </row>
    <row r="58" spans="1:9">
      <c r="A58" s="11"/>
      <c r="B58" s="11"/>
      <c r="C58" s="106" t="s">
        <v>142</v>
      </c>
      <c r="D58" s="98">
        <v>246</v>
      </c>
      <c r="E58" s="98"/>
      <c r="F58" s="98">
        <v>18795</v>
      </c>
      <c r="G58" s="99"/>
      <c r="I58" s="98"/>
    </row>
    <row r="59" spans="1:9">
      <c r="A59" s="11"/>
      <c r="B59" s="11"/>
      <c r="C59" s="106"/>
      <c r="D59" s="98"/>
      <c r="E59" s="98"/>
      <c r="F59" s="98"/>
      <c r="G59" s="99"/>
      <c r="I59" s="98"/>
    </row>
    <row r="60" spans="1:9">
      <c r="A60" s="10" t="s">
        <v>82</v>
      </c>
      <c r="B60" s="10"/>
      <c r="C60" s="15"/>
      <c r="D60" s="94">
        <f>SUM(D46:D58)</f>
        <v>-12251794.03489</v>
      </c>
      <c r="E60" s="94"/>
      <c r="F60" s="94">
        <f>SUM(F46:F59)</f>
        <v>-9808881.75</v>
      </c>
      <c r="G60" s="94"/>
      <c r="I60" s="98"/>
    </row>
    <row r="61" spans="1:9">
      <c r="A61" s="10"/>
      <c r="B61" s="10"/>
      <c r="C61" s="15"/>
      <c r="D61" s="94"/>
      <c r="E61" s="84"/>
      <c r="F61" s="94"/>
      <c r="G61" s="94"/>
      <c r="I61" s="94"/>
    </row>
    <row r="62" spans="1:9" ht="25.05" customHeight="1">
      <c r="A62" s="10" t="s">
        <v>27</v>
      </c>
      <c r="B62" s="10"/>
      <c r="C62" s="15"/>
      <c r="D62" s="84"/>
      <c r="E62" s="84"/>
      <c r="F62" s="84"/>
      <c r="G62" s="84"/>
      <c r="I62" s="94"/>
    </row>
    <row r="63" spans="1:9">
      <c r="A63" s="10"/>
      <c r="B63" s="10"/>
      <c r="C63" s="14"/>
      <c r="D63" s="10"/>
      <c r="E63" s="10"/>
      <c r="F63" s="10"/>
      <c r="G63" s="10"/>
      <c r="I63" s="94"/>
    </row>
    <row r="64" spans="1:9">
      <c r="A64" s="11"/>
      <c r="B64" s="11"/>
      <c r="C64" s="106" t="s">
        <v>79</v>
      </c>
      <c r="D64" s="98">
        <v>32711865</v>
      </c>
      <c r="E64" s="98"/>
      <c r="F64" s="98">
        <v>98632591</v>
      </c>
      <c r="G64" s="99"/>
      <c r="I64" s="94"/>
    </row>
    <row r="65" spans="1:9">
      <c r="A65" s="11"/>
      <c r="B65" s="11"/>
      <c r="C65" s="106" t="s">
        <v>153</v>
      </c>
      <c r="D65" s="98">
        <v>609375</v>
      </c>
      <c r="E65" s="98"/>
      <c r="F65" s="98">
        <v>0</v>
      </c>
      <c r="G65" s="99"/>
      <c r="I65" s="94"/>
    </row>
    <row r="66" spans="1:9" ht="16.05" customHeight="1">
      <c r="A66" s="11"/>
      <c r="B66" s="11"/>
      <c r="C66" s="106" t="s">
        <v>28</v>
      </c>
      <c r="D66" s="98">
        <v>-36413577</v>
      </c>
      <c r="E66" s="98"/>
      <c r="F66" s="98">
        <v>-104583009</v>
      </c>
      <c r="G66" s="11"/>
      <c r="I66" s="85"/>
    </row>
    <row r="67" spans="1:9" ht="16.05" customHeight="1">
      <c r="A67" s="11"/>
      <c r="B67" s="11"/>
      <c r="C67" s="106" t="s">
        <v>154</v>
      </c>
      <c r="D67" s="98">
        <v>-500000</v>
      </c>
      <c r="E67" s="98"/>
      <c r="F67" s="98">
        <v>-500000</v>
      </c>
      <c r="G67" s="11"/>
      <c r="I67" s="85"/>
    </row>
    <row r="68" spans="1:9" ht="16.05" customHeight="1">
      <c r="A68" s="11"/>
      <c r="B68" s="11"/>
      <c r="C68" s="106" t="s">
        <v>29</v>
      </c>
      <c r="D68" s="98">
        <v>-2034000</v>
      </c>
      <c r="E68" s="98"/>
      <c r="F68" s="98">
        <v>-2810021</v>
      </c>
      <c r="G68" s="11"/>
      <c r="I68" s="85"/>
    </row>
    <row r="69" spans="1:9" ht="16.05" customHeight="1">
      <c r="A69" s="11"/>
      <c r="B69" s="11"/>
      <c r="C69" s="106" t="s">
        <v>156</v>
      </c>
      <c r="D69" s="98">
        <v>4152280</v>
      </c>
      <c r="E69" s="98"/>
      <c r="F69" s="98">
        <v>0</v>
      </c>
      <c r="G69" s="11"/>
      <c r="I69" s="85"/>
    </row>
    <row r="70" spans="1:9" ht="16.05" customHeight="1">
      <c r="A70" s="11"/>
      <c r="B70" s="11"/>
      <c r="C70" s="106" t="s">
        <v>155</v>
      </c>
      <c r="D70" s="98">
        <v>2400000</v>
      </c>
      <c r="E70" s="98"/>
      <c r="F70" s="98">
        <v>0</v>
      </c>
      <c r="G70" s="11"/>
      <c r="I70" s="85"/>
    </row>
    <row r="71" spans="1:9" ht="16.05" customHeight="1">
      <c r="A71" s="11"/>
      <c r="B71" s="11"/>
      <c r="C71" s="106" t="s">
        <v>143</v>
      </c>
      <c r="D71" s="98">
        <v>0</v>
      </c>
      <c r="E71" s="98"/>
      <c r="F71" s="98">
        <v>-157586</v>
      </c>
      <c r="G71" s="11"/>
      <c r="I71" s="85"/>
    </row>
    <row r="72" spans="1:9">
      <c r="A72" s="11"/>
      <c r="B72" s="11"/>
      <c r="C72" s="15"/>
      <c r="D72" s="11"/>
      <c r="E72" s="11"/>
      <c r="F72" s="11"/>
      <c r="G72" s="11"/>
      <c r="I72" s="85"/>
    </row>
    <row r="73" spans="1:9">
      <c r="A73" s="10" t="s">
        <v>83</v>
      </c>
      <c r="B73" s="84"/>
      <c r="C73" s="15"/>
      <c r="D73" s="94">
        <f>SUM(D64:D72)</f>
        <v>925943</v>
      </c>
      <c r="E73" s="94"/>
      <c r="F73" s="94">
        <f>SUM(F64:F72)</f>
        <v>-9418025</v>
      </c>
      <c r="G73" s="94"/>
      <c r="I73" s="85"/>
    </row>
    <row r="74" spans="1:9">
      <c r="A74" s="11"/>
      <c r="B74" s="11"/>
      <c r="C74" s="15"/>
      <c r="D74" s="11"/>
      <c r="E74" s="11"/>
      <c r="F74" s="11"/>
      <c r="G74" s="11"/>
      <c r="I74" s="85"/>
    </row>
    <row r="75" spans="1:9">
      <c r="A75" s="10" t="s">
        <v>30</v>
      </c>
      <c r="B75" s="10"/>
      <c r="C75" s="14"/>
      <c r="D75" s="94">
        <f>D42+D60+D73</f>
        <v>5144998.9651100002</v>
      </c>
      <c r="E75" s="97"/>
      <c r="F75" s="94">
        <f>F42+F60+F73</f>
        <v>-1284574.75</v>
      </c>
      <c r="G75" s="94"/>
      <c r="I75" s="85"/>
    </row>
    <row r="76" spans="1:9">
      <c r="A76" s="11"/>
      <c r="B76" s="11"/>
      <c r="C76" s="15"/>
      <c r="D76" s="11"/>
      <c r="E76" s="11"/>
      <c r="F76" s="11"/>
      <c r="G76" s="11"/>
      <c r="I76" s="85"/>
    </row>
    <row r="77" spans="1:9">
      <c r="A77" s="10" t="s">
        <v>31</v>
      </c>
      <c r="B77" s="10"/>
      <c r="C77" s="14"/>
      <c r="D77" s="94">
        <v>2992004</v>
      </c>
      <c r="E77" s="94"/>
      <c r="F77" s="94">
        <v>4598104</v>
      </c>
      <c r="G77" s="94"/>
      <c r="I77" s="85"/>
    </row>
    <row r="78" spans="1:9">
      <c r="A78" s="11"/>
      <c r="B78" s="11"/>
      <c r="C78" s="15"/>
      <c r="D78" s="11"/>
      <c r="E78" s="11"/>
      <c r="F78" s="11"/>
      <c r="G78" s="11"/>
      <c r="I78" s="85"/>
    </row>
    <row r="79" spans="1:9">
      <c r="A79" s="11"/>
      <c r="B79" s="11"/>
      <c r="C79" s="14" t="s">
        <v>80</v>
      </c>
      <c r="D79" s="98">
        <v>-7391</v>
      </c>
      <c r="E79" s="98"/>
      <c r="F79" s="98">
        <v>-14272</v>
      </c>
      <c r="G79" s="11"/>
      <c r="I79" s="85"/>
    </row>
    <row r="80" spans="1:9">
      <c r="A80" s="10"/>
      <c r="B80" s="10"/>
      <c r="C80" s="14" t="s">
        <v>56</v>
      </c>
      <c r="D80" s="98">
        <v>-199230</v>
      </c>
      <c r="E80" s="98"/>
      <c r="F80" s="98">
        <v>368969</v>
      </c>
      <c r="G80" s="97"/>
      <c r="I80" s="85"/>
    </row>
    <row r="81" spans="1:9" ht="12.6" customHeight="1">
      <c r="A81" s="10"/>
      <c r="B81" s="10"/>
      <c r="C81" s="14"/>
      <c r="D81" s="98"/>
      <c r="E81" s="98"/>
      <c r="F81" s="98"/>
      <c r="G81" s="97"/>
      <c r="I81" s="85"/>
    </row>
    <row r="82" spans="1:9">
      <c r="A82" s="10" t="s">
        <v>32</v>
      </c>
      <c r="B82" s="10"/>
      <c r="C82" s="14"/>
      <c r="D82" s="94">
        <f>D75+D77+D79+D80</f>
        <v>7930381.9651100002</v>
      </c>
      <c r="E82" s="97"/>
      <c r="F82" s="94">
        <f>F75+F77+F79+F80</f>
        <v>3668226.25</v>
      </c>
      <c r="G82" s="94"/>
      <c r="I82" s="85"/>
    </row>
    <row r="83" spans="1:9">
      <c r="A83" s="10"/>
      <c r="B83" s="10"/>
      <c r="C83" s="15"/>
      <c r="D83" s="11"/>
      <c r="E83" s="11"/>
      <c r="F83" s="11"/>
      <c r="G83" s="11"/>
      <c r="I83" s="85"/>
    </row>
    <row r="84" spans="1:9">
      <c r="A84" s="10"/>
      <c r="B84" s="10"/>
      <c r="C84" s="15"/>
      <c r="D84" s="11"/>
      <c r="E84" s="11"/>
      <c r="F84" s="11"/>
      <c r="G84" s="11"/>
      <c r="I84" s="85"/>
    </row>
    <row r="85" spans="1:9">
      <c r="A85" s="10"/>
      <c r="B85" s="10"/>
      <c r="C85" s="15"/>
      <c r="D85" s="11"/>
      <c r="E85" s="11"/>
      <c r="F85" s="11"/>
      <c r="G85" s="11"/>
      <c r="I85" s="85"/>
    </row>
    <row r="86" spans="1:9" ht="15.6">
      <c r="A86" s="10"/>
      <c r="B86" s="10"/>
      <c r="C86" s="43" t="s">
        <v>122</v>
      </c>
      <c r="D86" s="11"/>
      <c r="E86" s="11"/>
      <c r="F86" s="11"/>
      <c r="G86" s="11"/>
      <c r="I86" s="85"/>
    </row>
    <row r="87" spans="1:9" ht="15.6">
      <c r="A87" s="11"/>
      <c r="B87" s="11"/>
      <c r="C87" s="43" t="s">
        <v>123</v>
      </c>
      <c r="D87" s="97" t="s">
        <v>96</v>
      </c>
      <c r="E87" s="97"/>
      <c r="F87" s="10" t="s">
        <v>87</v>
      </c>
      <c r="G87" s="94"/>
      <c r="I87" s="85"/>
    </row>
    <row r="88" spans="1:9">
      <c r="A88" s="11"/>
      <c r="B88" s="11"/>
      <c r="C88" s="14"/>
      <c r="D88" s="97"/>
      <c r="E88" s="97"/>
      <c r="F88" s="94"/>
      <c r="G88" s="94"/>
      <c r="I88" s="85"/>
    </row>
    <row r="89" spans="1:9">
      <c r="A89" s="11"/>
      <c r="B89" s="11"/>
      <c r="C89" s="14" t="s">
        <v>120</v>
      </c>
      <c r="D89" s="97" t="s">
        <v>96</v>
      </c>
      <c r="E89" s="84"/>
      <c r="F89" s="14" t="s">
        <v>121</v>
      </c>
      <c r="G89" s="84"/>
      <c r="I89" s="85"/>
    </row>
  </sheetData>
  <mergeCells count="3">
    <mergeCell ref="C5:F5"/>
    <mergeCell ref="C6:F6"/>
    <mergeCell ref="A23:C23"/>
  </mergeCells>
  <phoneticPr fontId="137" type="noConversion"/>
  <pageMargins left="0.25" right="0.25" top="0.75" bottom="0.75" header="0.3" footer="0.3"/>
  <pageSetup paperSize="9" scale="6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3"/>
  <sheetViews>
    <sheetView tabSelected="1" zoomScale="75" zoomScaleNormal="75" workbookViewId="0">
      <selection activeCell="O40" sqref="O40"/>
    </sheetView>
  </sheetViews>
  <sheetFormatPr defaultColWidth="9.21875" defaultRowHeight="13.8"/>
  <cols>
    <col min="1" max="1" width="3.77734375" style="49" customWidth="1"/>
    <col min="2" max="2" width="64.5546875" style="56" customWidth="1"/>
    <col min="3" max="3" width="2.21875" style="49" customWidth="1"/>
    <col min="4" max="4" width="19.5546875" style="49" customWidth="1"/>
    <col min="5" max="5" width="2.44140625" style="49" customWidth="1"/>
    <col min="6" max="6" width="15.21875" style="49" customWidth="1"/>
    <col min="7" max="7" width="1.77734375" style="49" customWidth="1"/>
    <col min="8" max="8" width="17.21875" style="49" hidden="1" customWidth="1"/>
    <col min="9" max="9" width="15.5546875" style="49" customWidth="1"/>
    <col min="10" max="10" width="2.77734375" style="49" customWidth="1"/>
    <col min="11" max="11" width="21" style="49" customWidth="1"/>
    <col min="12" max="12" width="2.21875" style="49" customWidth="1"/>
    <col min="13" max="13" width="22" style="49" customWidth="1"/>
    <col min="14" max="14" width="2.77734375" style="49" customWidth="1"/>
    <col min="15" max="15" width="22" style="49" customWidth="1"/>
    <col min="16" max="16" width="2.77734375" style="49" customWidth="1"/>
    <col min="17" max="17" width="20" style="49" customWidth="1"/>
    <col min="18" max="18" width="4.21875" style="49" customWidth="1"/>
    <col min="19" max="19" width="15.109375" style="76" bestFit="1" customWidth="1"/>
    <col min="20" max="20" width="9.21875" style="76"/>
    <col min="21" max="21" width="9.21875" style="76" customWidth="1"/>
    <col min="22" max="16384" width="9.21875" style="76"/>
  </cols>
  <sheetData>
    <row r="1" spans="2:17">
      <c r="B1" s="11"/>
    </row>
    <row r="2" spans="2:17">
      <c r="B2" s="11"/>
    </row>
    <row r="3" spans="2:17">
      <c r="B3" s="11"/>
    </row>
    <row r="5" spans="2:17">
      <c r="B5" s="151" t="s">
        <v>99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2:17">
      <c r="B6" s="152" t="s">
        <v>157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</row>
    <row r="7" spans="2:17">
      <c r="B7" s="52"/>
    </row>
    <row r="8" spans="2:17">
      <c r="B8" s="109"/>
      <c r="Q8" s="110" t="s">
        <v>105</v>
      </c>
    </row>
    <row r="9" spans="2:17" ht="14.4" thickBot="1">
      <c r="B9" s="109"/>
    </row>
    <row r="10" spans="2:17" ht="78.75" customHeight="1" thickBot="1">
      <c r="B10" s="137" t="s">
        <v>86</v>
      </c>
      <c r="C10" s="111"/>
      <c r="D10" s="112" t="s">
        <v>6</v>
      </c>
      <c r="E10" s="111"/>
      <c r="F10" s="112" t="s">
        <v>54</v>
      </c>
      <c r="G10" s="111"/>
      <c r="H10" s="112" t="s">
        <v>98</v>
      </c>
      <c r="I10" s="112" t="s">
        <v>41</v>
      </c>
      <c r="J10" s="111"/>
      <c r="K10" s="113" t="s">
        <v>97</v>
      </c>
      <c r="L10" s="111"/>
      <c r="M10" s="114" t="s">
        <v>53</v>
      </c>
      <c r="N10" s="115"/>
      <c r="O10" s="114" t="s">
        <v>115</v>
      </c>
      <c r="P10" s="111"/>
      <c r="Q10" s="114" t="s">
        <v>52</v>
      </c>
    </row>
    <row r="11" spans="2:17" ht="14.4" thickBot="1">
      <c r="B11" s="116" t="s">
        <v>144</v>
      </c>
      <c r="C11" s="117"/>
      <c r="D11" s="118">
        <v>46043272</v>
      </c>
      <c r="E11" s="119"/>
      <c r="F11" s="118">
        <v>1348105</v>
      </c>
      <c r="G11" s="119"/>
      <c r="H11" s="118"/>
      <c r="I11" s="118">
        <v>100844230.704</v>
      </c>
      <c r="J11" s="119"/>
      <c r="K11" s="118">
        <v>-21760117</v>
      </c>
      <c r="L11" s="119"/>
      <c r="M11" s="118">
        <f>D11+F11+I11+K11</f>
        <v>126475490.704</v>
      </c>
      <c r="N11" s="119"/>
      <c r="O11" s="118">
        <v>52753959</v>
      </c>
      <c r="P11" s="119"/>
      <c r="Q11" s="118">
        <f>M11+O11</f>
        <v>179229449.704</v>
      </c>
    </row>
    <row r="12" spans="2:17" ht="19.2" customHeight="1">
      <c r="B12" s="138" t="s">
        <v>51</v>
      </c>
      <c r="C12" s="117"/>
      <c r="D12" s="139"/>
      <c r="E12" s="120"/>
      <c r="F12" s="139"/>
      <c r="G12" s="120"/>
      <c r="H12" s="139"/>
      <c r="I12" s="121"/>
      <c r="J12" s="122"/>
      <c r="K12" s="140">
        <v>-21002243</v>
      </c>
      <c r="L12" s="122"/>
      <c r="M12" s="140">
        <f>K12</f>
        <v>-21002243</v>
      </c>
      <c r="N12" s="122"/>
      <c r="O12" s="140">
        <v>-8674588</v>
      </c>
      <c r="P12" s="122"/>
      <c r="Q12" s="140">
        <f>M12+O12</f>
        <v>-29676831</v>
      </c>
    </row>
    <row r="13" spans="2:17" ht="19.2" customHeight="1" thickBot="1">
      <c r="B13" s="141" t="s">
        <v>3</v>
      </c>
      <c r="C13" s="124"/>
      <c r="D13" s="142"/>
      <c r="E13" s="120"/>
      <c r="F13" s="142"/>
      <c r="G13" s="120"/>
      <c r="H13" s="142"/>
      <c r="I13" s="143">
        <v>-7652677</v>
      </c>
      <c r="J13" s="122"/>
      <c r="K13" s="143"/>
      <c r="L13" s="122"/>
      <c r="M13" s="143">
        <v>-7652677</v>
      </c>
      <c r="N13" s="122"/>
      <c r="O13" s="143"/>
      <c r="P13" s="122"/>
      <c r="Q13" s="143">
        <v>-7652677</v>
      </c>
    </row>
    <row r="14" spans="2:17" ht="25.8" customHeight="1" thickBot="1">
      <c r="B14" s="126" t="s">
        <v>2</v>
      </c>
      <c r="C14" s="127"/>
      <c r="D14" s="108">
        <f>SUM(D12:D13)</f>
        <v>0</v>
      </c>
      <c r="E14" s="128"/>
      <c r="F14" s="108">
        <f t="shared" ref="F14:Q14" si="0">SUM(F12:F13)</f>
        <v>0</v>
      </c>
      <c r="G14" s="128">
        <f t="shared" si="0"/>
        <v>0</v>
      </c>
      <c r="H14" s="108">
        <f t="shared" si="0"/>
        <v>0</v>
      </c>
      <c r="I14" s="108">
        <f t="shared" si="0"/>
        <v>-7652677</v>
      </c>
      <c r="J14" s="128">
        <f t="shared" si="0"/>
        <v>0</v>
      </c>
      <c r="K14" s="108">
        <f t="shared" si="0"/>
        <v>-21002243</v>
      </c>
      <c r="L14" s="128">
        <f t="shared" si="0"/>
        <v>0</v>
      </c>
      <c r="M14" s="108">
        <f t="shared" si="0"/>
        <v>-28654920</v>
      </c>
      <c r="N14" s="128">
        <f t="shared" si="0"/>
        <v>0</v>
      </c>
      <c r="O14" s="108">
        <f t="shared" si="0"/>
        <v>-8674588</v>
      </c>
      <c r="P14" s="128">
        <f t="shared" si="0"/>
        <v>0</v>
      </c>
      <c r="Q14" s="108">
        <f t="shared" si="0"/>
        <v>-37329508</v>
      </c>
    </row>
    <row r="15" spans="2:17" ht="14.4">
      <c r="B15" s="123" t="s">
        <v>4</v>
      </c>
      <c r="C15" s="124"/>
      <c r="D15" s="125"/>
      <c r="E15" s="120"/>
      <c r="F15" s="125"/>
      <c r="G15" s="120"/>
      <c r="H15" s="125"/>
      <c r="I15" s="121">
        <v>-8896600</v>
      </c>
      <c r="J15" s="122"/>
      <c r="K15" s="121">
        <v>8896600</v>
      </c>
      <c r="L15" s="122"/>
      <c r="M15" s="121"/>
      <c r="N15" s="122"/>
      <c r="O15" s="121"/>
      <c r="P15" s="122"/>
      <c r="Q15" s="121"/>
    </row>
    <row r="16" spans="2:17" ht="19.2" customHeight="1">
      <c r="B16" s="123" t="s">
        <v>145</v>
      </c>
      <c r="C16" s="124"/>
      <c r="D16" s="125"/>
      <c r="E16" s="120"/>
      <c r="F16" s="125"/>
      <c r="G16" s="120"/>
      <c r="H16" s="125"/>
      <c r="I16" s="121"/>
      <c r="J16" s="122"/>
      <c r="K16" s="121">
        <v>16805747</v>
      </c>
      <c r="L16" s="122"/>
      <c r="M16" s="121">
        <v>16805747</v>
      </c>
      <c r="N16" s="122"/>
      <c r="O16" s="121">
        <v>-43968563</v>
      </c>
      <c r="P16" s="122"/>
      <c r="Q16" s="121">
        <f>M16+O16</f>
        <v>-27162816</v>
      </c>
    </row>
    <row r="17" spans="2:22" ht="19.2" customHeight="1" thickBot="1">
      <c r="B17" s="123" t="s">
        <v>146</v>
      </c>
      <c r="C17" s="124"/>
      <c r="D17" s="121"/>
      <c r="E17" s="122"/>
      <c r="F17" s="121"/>
      <c r="G17" s="122"/>
      <c r="H17" s="121"/>
      <c r="I17" s="121"/>
      <c r="J17" s="122"/>
      <c r="K17" s="121">
        <v>694247</v>
      </c>
      <c r="L17" s="122"/>
      <c r="M17" s="121">
        <v>694247</v>
      </c>
      <c r="N17" s="122"/>
      <c r="O17" s="121">
        <v>0</v>
      </c>
      <c r="P17" s="122"/>
      <c r="Q17" s="121">
        <v>694247</v>
      </c>
    </row>
    <row r="18" spans="2:22" ht="19.2" customHeight="1" thickBot="1">
      <c r="B18" s="116" t="s">
        <v>131</v>
      </c>
      <c r="C18" s="117"/>
      <c r="D18" s="118">
        <f>D11+D14+D15+D16+D17</f>
        <v>46043272</v>
      </c>
      <c r="E18" s="119"/>
      <c r="F18" s="118">
        <f t="shared" ref="F18:Q18" si="1">F11+F14+F15+F16+F17</f>
        <v>1348105</v>
      </c>
      <c r="G18" s="119"/>
      <c r="H18" s="129">
        <f t="shared" si="1"/>
        <v>0</v>
      </c>
      <c r="I18" s="118">
        <f t="shared" si="1"/>
        <v>84294953.703999996</v>
      </c>
      <c r="J18" s="119"/>
      <c r="K18" s="118">
        <f t="shared" si="1"/>
        <v>-16365766</v>
      </c>
      <c r="L18" s="119"/>
      <c r="M18" s="118">
        <f t="shared" si="1"/>
        <v>115320564.704</v>
      </c>
      <c r="N18" s="119"/>
      <c r="O18" s="118">
        <f t="shared" si="1"/>
        <v>110808</v>
      </c>
      <c r="P18" s="119"/>
      <c r="Q18" s="118">
        <f t="shared" si="1"/>
        <v>115431372.704</v>
      </c>
    </row>
    <row r="19" spans="2:22" ht="19.2" customHeight="1" thickBot="1">
      <c r="B19" s="130"/>
      <c r="C19" s="117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</row>
    <row r="20" spans="2:22" ht="14.4" thickBot="1">
      <c r="B20" s="116" t="s">
        <v>130</v>
      </c>
      <c r="C20" s="117"/>
      <c r="D20" s="118">
        <v>46043272</v>
      </c>
      <c r="E20" s="119"/>
      <c r="F20" s="118">
        <v>1348105</v>
      </c>
      <c r="G20" s="119"/>
      <c r="H20" s="129" t="e">
        <v>#REF!</v>
      </c>
      <c r="I20" s="118">
        <v>84294953.703999996</v>
      </c>
      <c r="J20" s="119"/>
      <c r="K20" s="118">
        <v>-16365766</v>
      </c>
      <c r="L20" s="119"/>
      <c r="M20" s="118">
        <v>115320564.704</v>
      </c>
      <c r="N20" s="119"/>
      <c r="O20" s="118">
        <v>110808</v>
      </c>
      <c r="P20" s="119"/>
      <c r="Q20" s="118">
        <v>115431372.704</v>
      </c>
    </row>
    <row r="21" spans="2:22" ht="15" thickBot="1">
      <c r="B21" s="123" t="s">
        <v>68</v>
      </c>
      <c r="C21" s="124"/>
      <c r="D21" s="125"/>
      <c r="E21" s="120"/>
      <c r="F21" s="125"/>
      <c r="G21" s="120"/>
      <c r="H21" s="125"/>
      <c r="I21" s="121"/>
      <c r="J21" s="122"/>
      <c r="K21" s="121">
        <v>7220061</v>
      </c>
      <c r="L21" s="122"/>
      <c r="M21" s="121">
        <v>7220061</v>
      </c>
      <c r="N21" s="122"/>
      <c r="O21" s="121">
        <v>-10906</v>
      </c>
      <c r="P21" s="122"/>
      <c r="Q21" s="121">
        <f>M21+O21</f>
        <v>7209155</v>
      </c>
    </row>
    <row r="22" spans="2:22" ht="15" thickBot="1">
      <c r="B22" s="126" t="s">
        <v>2</v>
      </c>
      <c r="C22" s="127"/>
      <c r="D22" s="108"/>
      <c r="E22" s="128"/>
      <c r="F22" s="108"/>
      <c r="G22" s="128"/>
      <c r="H22" s="108"/>
      <c r="I22" s="108"/>
      <c r="J22" s="128"/>
      <c r="K22" s="108">
        <f>SUM(K21:K21)</f>
        <v>7220061</v>
      </c>
      <c r="L22" s="128"/>
      <c r="M22" s="108">
        <f>SUM(M21:M21)</f>
        <v>7220061</v>
      </c>
      <c r="N22" s="128"/>
      <c r="O22" s="108">
        <f>SUM(O21:O21)</f>
        <v>-10906</v>
      </c>
      <c r="P22" s="128"/>
      <c r="Q22" s="108">
        <f>SUM(Q21:Q21)</f>
        <v>7209155</v>
      </c>
    </row>
    <row r="23" spans="2:22" ht="15.45" customHeight="1">
      <c r="B23" s="123" t="s">
        <v>4</v>
      </c>
      <c r="C23" s="124"/>
      <c r="D23" s="125"/>
      <c r="E23" s="120"/>
      <c r="F23" s="125"/>
      <c r="G23" s="120"/>
      <c r="H23" s="125"/>
      <c r="I23" s="121">
        <v>-7264011</v>
      </c>
      <c r="J23" s="122"/>
      <c r="K23" s="121">
        <v>7264011</v>
      </c>
      <c r="L23" s="122">
        <v>0</v>
      </c>
      <c r="M23" s="121"/>
      <c r="N23" s="122"/>
      <c r="O23" s="121"/>
      <c r="P23" s="122"/>
      <c r="Q23" s="121"/>
    </row>
    <row r="24" spans="2:22" ht="19.2" customHeight="1" thickBot="1">
      <c r="B24" s="123" t="s">
        <v>146</v>
      </c>
      <c r="C24" s="124"/>
      <c r="D24" s="125"/>
      <c r="E24" s="120"/>
      <c r="F24" s="125"/>
      <c r="G24" s="120"/>
      <c r="H24" s="125"/>
      <c r="I24" s="121"/>
      <c r="J24" s="122"/>
      <c r="K24" s="121">
        <f>[54]CSCE!$L$21+[54]CSCE!$L$23</f>
        <v>2777407</v>
      </c>
      <c r="L24" s="122"/>
      <c r="M24" s="121">
        <v>2777407</v>
      </c>
      <c r="N24" s="122"/>
      <c r="O24" s="121">
        <v>0</v>
      </c>
      <c r="P24" s="122"/>
      <c r="Q24" s="121">
        <v>2777407</v>
      </c>
    </row>
    <row r="25" spans="2:22" ht="15" thickBot="1">
      <c r="B25" s="126" t="s">
        <v>104</v>
      </c>
      <c r="C25" s="127"/>
      <c r="D25" s="108">
        <v>0</v>
      </c>
      <c r="E25" s="128"/>
      <c r="F25" s="108">
        <f>SUM(F23:F24)</f>
        <v>0</v>
      </c>
      <c r="G25" s="128"/>
      <c r="H25" s="108">
        <v>0</v>
      </c>
      <c r="I25" s="108">
        <f>SUM(I23:I24)</f>
        <v>-7264011</v>
      </c>
      <c r="J25" s="128">
        <f>SUM(I23:I24)</f>
        <v>-7264011</v>
      </c>
      <c r="K25" s="108">
        <f>SUM(K23:K24)</f>
        <v>10041418</v>
      </c>
      <c r="L25" s="128"/>
      <c r="M25" s="108">
        <f>SUM(M23:M24)</f>
        <v>2777407</v>
      </c>
      <c r="N25" s="128"/>
      <c r="O25" s="108">
        <f>SUM(O23:O24)</f>
        <v>0</v>
      </c>
      <c r="P25" s="128"/>
      <c r="Q25" s="108">
        <f>SUM(Q23:Q24)</f>
        <v>2777407</v>
      </c>
    </row>
    <row r="26" spans="2:22" ht="19.2" customHeight="1" thickBot="1">
      <c r="B26" s="116" t="s">
        <v>158</v>
      </c>
      <c r="C26" s="117"/>
      <c r="D26" s="118">
        <f>D20+D22+D25</f>
        <v>46043272</v>
      </c>
      <c r="E26" s="119"/>
      <c r="F26" s="118">
        <f>F20+F22+F25</f>
        <v>1348105</v>
      </c>
      <c r="G26" s="119">
        <v>0</v>
      </c>
      <c r="H26" s="118">
        <v>0</v>
      </c>
      <c r="I26" s="118">
        <f>I20+I22+I25</f>
        <v>77030942.703999996</v>
      </c>
      <c r="J26" s="119"/>
      <c r="K26" s="118">
        <f>K20+K22+K25</f>
        <v>895713</v>
      </c>
      <c r="L26" s="119">
        <v>0</v>
      </c>
      <c r="M26" s="118">
        <f>M20+M22+M25</f>
        <v>125318032.704</v>
      </c>
      <c r="N26" s="119"/>
      <c r="O26" s="118">
        <f>O20+O22+O25</f>
        <v>99902</v>
      </c>
      <c r="P26" s="119"/>
      <c r="Q26" s="118">
        <f>Q20+Q22+Q25</f>
        <v>125417934.704</v>
      </c>
      <c r="T26" s="131"/>
      <c r="V26" s="131"/>
    </row>
    <row r="27" spans="2:22" ht="28.2" customHeight="1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</row>
    <row r="28" spans="2:22"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</row>
    <row r="29" spans="2:22" ht="15.6">
      <c r="B29" s="43" t="s">
        <v>122</v>
      </c>
      <c r="C29" s="97"/>
      <c r="D29" s="76"/>
      <c r="H29" s="97"/>
      <c r="I29" s="97"/>
      <c r="K29" s="132"/>
      <c r="M29" s="96"/>
      <c r="N29" s="97"/>
      <c r="O29" s="97"/>
    </row>
    <row r="30" spans="2:22" ht="15.6">
      <c r="B30" s="43" t="s">
        <v>123</v>
      </c>
      <c r="C30" s="97"/>
      <c r="D30" s="131" t="s">
        <v>57</v>
      </c>
      <c r="E30" s="131"/>
      <c r="F30" s="131"/>
      <c r="G30" s="131"/>
      <c r="H30" s="131"/>
      <c r="I30" s="14" t="s">
        <v>87</v>
      </c>
      <c r="J30" s="131"/>
      <c r="K30" s="131"/>
      <c r="L30" s="131"/>
      <c r="M30" s="131"/>
      <c r="N30" s="131"/>
      <c r="O30" s="131"/>
    </row>
    <row r="31" spans="2:22">
      <c r="B31" s="133"/>
      <c r="C31" s="134"/>
      <c r="D31" s="134"/>
      <c r="E31" s="134"/>
      <c r="F31" s="134"/>
      <c r="H31" s="134"/>
      <c r="I31" s="134"/>
      <c r="M31" s="134"/>
      <c r="N31" s="134"/>
      <c r="O31" s="134"/>
      <c r="Q31" s="134"/>
    </row>
    <row r="32" spans="2:22">
      <c r="B32" s="136" t="s">
        <v>120</v>
      </c>
      <c r="C32" s="97"/>
      <c r="D32" s="131" t="s">
        <v>57</v>
      </c>
      <c r="E32" s="97"/>
      <c r="F32" s="97"/>
      <c r="H32" s="97"/>
      <c r="I32" s="60" t="s">
        <v>121</v>
      </c>
      <c r="K32" s="97"/>
      <c r="M32" s="97"/>
      <c r="N32" s="97"/>
      <c r="O32" s="97"/>
      <c r="Q32" s="97"/>
    </row>
    <row r="33" spans="9:9">
      <c r="I33" s="60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2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3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Props1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2023-11-14T03:54:33Z</cp:lastPrinted>
  <dcterms:created xsi:type="dcterms:W3CDTF">2011-02-24T07:16:58Z</dcterms:created>
  <dcterms:modified xsi:type="dcterms:W3CDTF">2023-11-14T04:27:05Z</dcterms:modified>
</cp:coreProperties>
</file>