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\Фридом финанс\для КАСЕ\фин.отчетность 3кв.2021\"/>
    </mc:Choice>
  </mc:AlternateContent>
  <xr:revisionPtr revIDLastSave="0" documentId="8_{6C6E20C2-9DD1-479C-84C4-56B4F81EC956}" xr6:coauthVersionLast="43" xr6:coauthVersionMax="43" xr10:uidLastSave="{00000000-0000-0000-0000-000000000000}"/>
  <bookViews>
    <workbookView xWindow="-120" yWindow="-120" windowWidth="29040" windowHeight="15840" xr2:uid="{581E8D9B-7961-4EFB-B967-9633602BCF7E}"/>
  </bookViews>
  <sheets>
    <sheet name="Формы по МСФО" sheetId="1" r:id="rId1"/>
  </sheets>
  <externalReferences>
    <externalReference r:id="rId2"/>
    <externalReference r:id="rId3"/>
    <externalReference r:id="rId4"/>
    <externalReference r:id="rId5"/>
  </externalReferences>
  <definedNames>
    <definedName name="_ARR100">#REF!</definedName>
    <definedName name="_ARR101">#REF!</definedName>
    <definedName name="_ARR4">[1]PBC!#REF!</definedName>
    <definedName name="_ARR42">[1]PBC!#REF!</definedName>
    <definedName name="_ARR43">[1]PBC!#REF!</definedName>
    <definedName name="_ARR44">[1]PBC!#REF!</definedName>
    <definedName name="_ARR45">[1]PBC!#REF!</definedName>
    <definedName name="_ARR46">[1]PBC!#REF!</definedName>
    <definedName name="_arr49">#REF!</definedName>
    <definedName name="_ARR53">#REF!</definedName>
    <definedName name="_ARR54">#REF!</definedName>
    <definedName name="_ARR77">#REF!</definedName>
    <definedName name="_arr78">#REF!</definedName>
    <definedName name="_arr79">#REF!</definedName>
    <definedName name="_arr80">#REF!</definedName>
    <definedName name="_arr82">#REF!</definedName>
    <definedName name="_arr83">#REF!</definedName>
    <definedName name="_arr84">#REF!</definedName>
    <definedName name="_ARR85">#REF!</definedName>
    <definedName name="_ARR86">#REF!</definedName>
    <definedName name="_ARR88">#REF!</definedName>
    <definedName name="_ARR89">#REF!</definedName>
    <definedName name="_ARR90">#REF!</definedName>
    <definedName name="_arr99">#REF!</definedName>
    <definedName name="a">[1]PBC!#REF!</definedName>
    <definedName name="arrr">#REF!</definedName>
    <definedName name="ok">[2]!ok</definedName>
    <definedName name="okk">[2]!okk</definedName>
    <definedName name="SAPBEXrevision" hidden="1">1</definedName>
    <definedName name="SAPBEXsysID" hidden="1">"MWP"</definedName>
    <definedName name="SAPBEXwbID" hidden="1">"4IPYBDWFLLTF6E1JTX7Z4WU8C"</definedName>
    <definedName name="классификатор">#REF!</definedName>
    <definedName name="Макрос1">[2]!Макрос1</definedName>
    <definedName name="Упорядочить_по_областям">[3]!Упорядочить_по_областям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8" i="1" l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D125" i="1" s="1"/>
  <c r="C118" i="1"/>
  <c r="C125" i="1" s="1"/>
  <c r="D115" i="1"/>
  <c r="D114" i="1" s="1"/>
  <c r="C115" i="1"/>
  <c r="C114" i="1" s="1"/>
  <c r="D113" i="1"/>
  <c r="D112" i="1" s="1"/>
  <c r="D116" i="1" s="1"/>
  <c r="C113" i="1"/>
  <c r="C112" i="1" s="1"/>
  <c r="C116" i="1" s="1"/>
  <c r="D109" i="1"/>
  <c r="C109" i="1"/>
  <c r="D108" i="1"/>
  <c r="C108" i="1"/>
  <c r="D107" i="1"/>
  <c r="C107" i="1"/>
  <c r="D106" i="1"/>
  <c r="C106" i="1"/>
  <c r="C104" i="1" s="1"/>
  <c r="D105" i="1"/>
  <c r="C105" i="1"/>
  <c r="D104" i="1"/>
  <c r="D103" i="1"/>
  <c r="C103" i="1"/>
  <c r="D102" i="1"/>
  <c r="C102" i="1"/>
  <c r="D101" i="1"/>
  <c r="C101" i="1"/>
  <c r="D100" i="1"/>
  <c r="D99" i="1" s="1"/>
  <c r="D110" i="1" s="1"/>
  <c r="C100" i="1"/>
  <c r="C99" i="1" s="1"/>
  <c r="C83" i="1"/>
  <c r="E83" i="1" s="1"/>
  <c r="A83" i="1"/>
  <c r="E82" i="1"/>
  <c r="E80" i="1"/>
  <c r="E78" i="1"/>
  <c r="D76" i="1"/>
  <c r="C76" i="1"/>
  <c r="C79" i="1" s="1"/>
  <c r="A64" i="1"/>
  <c r="A130" i="1" s="1"/>
  <c r="J62" i="1"/>
  <c r="I62" i="1"/>
  <c r="J61" i="1"/>
  <c r="I61" i="1"/>
  <c r="J60" i="1"/>
  <c r="I60" i="1"/>
  <c r="J59" i="1"/>
  <c r="I59" i="1"/>
  <c r="J58" i="1"/>
  <c r="I58" i="1"/>
  <c r="J57" i="1"/>
  <c r="I57" i="1"/>
  <c r="D57" i="1"/>
  <c r="J56" i="1"/>
  <c r="I56" i="1"/>
  <c r="J55" i="1"/>
  <c r="I55" i="1"/>
  <c r="C49" i="1" s="1"/>
  <c r="C50" i="1" s="1"/>
  <c r="C52" i="1" s="1"/>
  <c r="D55" i="1"/>
  <c r="J54" i="1"/>
  <c r="I54" i="1"/>
  <c r="C55" i="1" s="1"/>
  <c r="D54" i="1"/>
  <c r="N53" i="1"/>
  <c r="M53" i="1"/>
  <c r="C54" i="1" s="1"/>
  <c r="J53" i="1"/>
  <c r="D56" i="1" s="1"/>
  <c r="I53" i="1"/>
  <c r="C56" i="1" s="1"/>
  <c r="C53" i="1"/>
  <c r="N52" i="1"/>
  <c r="D53" i="1" s="1"/>
  <c r="M52" i="1"/>
  <c r="J52" i="1"/>
  <c r="I52" i="1"/>
  <c r="C57" i="1" s="1"/>
  <c r="N51" i="1"/>
  <c r="M51" i="1"/>
  <c r="J51" i="1"/>
  <c r="I51" i="1"/>
  <c r="N50" i="1"/>
  <c r="M50" i="1"/>
  <c r="J50" i="1"/>
  <c r="I50" i="1"/>
  <c r="N49" i="1"/>
  <c r="M49" i="1"/>
  <c r="J49" i="1"/>
  <c r="I49" i="1"/>
  <c r="D49" i="1"/>
  <c r="J48" i="1"/>
  <c r="I48" i="1"/>
  <c r="D48" i="1"/>
  <c r="D50" i="1" s="1"/>
  <c r="D52" i="1" s="1"/>
  <c r="C48" i="1"/>
  <c r="D33" i="1"/>
  <c r="C33" i="1"/>
  <c r="D32" i="1"/>
  <c r="D34" i="1" s="1"/>
  <c r="C32" i="1"/>
  <c r="C34" i="1" s="1"/>
  <c r="D29" i="1"/>
  <c r="C29" i="1"/>
  <c r="D28" i="1"/>
  <c r="C28" i="1"/>
  <c r="C27" i="1" s="1"/>
  <c r="C30" i="1" s="1"/>
  <c r="C35" i="1" s="1"/>
  <c r="D27" i="1"/>
  <c r="D26" i="1"/>
  <c r="C26" i="1"/>
  <c r="D25" i="1"/>
  <c r="C25" i="1"/>
  <c r="D24" i="1"/>
  <c r="C24" i="1"/>
  <c r="D23" i="1"/>
  <c r="C23" i="1"/>
  <c r="D22" i="1"/>
  <c r="C22" i="1"/>
  <c r="D21" i="1"/>
  <c r="D20" i="1" s="1"/>
  <c r="D30" i="1" s="1"/>
  <c r="D35" i="1" s="1"/>
  <c r="C21" i="1"/>
  <c r="C20" i="1"/>
  <c r="D17" i="1"/>
  <c r="C17" i="1"/>
  <c r="D16" i="1"/>
  <c r="C16" i="1"/>
  <c r="D15" i="1"/>
  <c r="C15" i="1"/>
  <c r="D14" i="1"/>
  <c r="D13" i="1" s="1"/>
  <c r="C14" i="1"/>
  <c r="C13" i="1"/>
  <c r="D12" i="1"/>
  <c r="C12" i="1"/>
  <c r="D11" i="1"/>
  <c r="C11" i="1"/>
  <c r="D10" i="1"/>
  <c r="C10" i="1"/>
  <c r="D9" i="1"/>
  <c r="C9" i="1"/>
  <c r="D8" i="1"/>
  <c r="C127" i="1" s="1"/>
  <c r="C8" i="1"/>
  <c r="C7" i="1"/>
  <c r="C18" i="1" s="1"/>
  <c r="G36" i="1" l="1"/>
  <c r="D58" i="1"/>
  <c r="D60" i="1" s="1"/>
  <c r="D62" i="1" s="1"/>
  <c r="D81" i="1" s="1"/>
  <c r="C126" i="1"/>
  <c r="C128" i="1" s="1"/>
  <c r="C58" i="1"/>
  <c r="C60" i="1" s="1"/>
  <c r="C62" i="1" s="1"/>
  <c r="D77" i="1" s="1"/>
  <c r="E77" i="1" s="1"/>
  <c r="C110" i="1"/>
  <c r="D126" i="1"/>
  <c r="D128" i="1" s="1"/>
  <c r="F35" i="1"/>
  <c r="F36" i="1"/>
  <c r="C84" i="1"/>
  <c r="D7" i="1"/>
  <c r="D18" i="1" s="1"/>
  <c r="G35" i="1" s="1"/>
  <c r="E76" i="1"/>
  <c r="E79" i="1" s="1"/>
  <c r="D79" i="1" l="1"/>
  <c r="E81" i="1"/>
  <c r="E84" i="1" s="1"/>
  <c r="D84" i="1"/>
</calcChain>
</file>

<file path=xl/sharedStrings.xml><?xml version="1.0" encoding="utf-8"?>
<sst xmlns="http://schemas.openxmlformats.org/spreadsheetml/2006/main" count="154" uniqueCount="114">
  <si>
    <t xml:space="preserve">ТОО "Capital Leasing Group" (Капитал Лизинг Груп) </t>
  </si>
  <si>
    <t>ФИНАНСОВАЯ ОТЧЕТНОСТЬ</t>
  </si>
  <si>
    <t>ОТЧЕТ О ФИНАНСОВОМ ПОЛОЖЕНИИ</t>
  </si>
  <si>
    <t>в тыс. тенге</t>
  </si>
  <si>
    <t>Прим.</t>
  </si>
  <si>
    <t>31 декабря 2020 года</t>
  </si>
  <si>
    <t>АКТИВЫ</t>
  </si>
  <si>
    <t>Краткосрочные активы</t>
  </si>
  <si>
    <t>Денежные средства и эквиваленты денежных средств</t>
  </si>
  <si>
    <t xml:space="preserve">Краткосрочная дебиторская задолженность					</t>
  </si>
  <si>
    <t>Запасы</t>
  </si>
  <si>
    <t>Текущие налоговые активы</t>
  </si>
  <si>
    <t>Прочие краткосрочные активы</t>
  </si>
  <si>
    <t>Долгосрочные активы</t>
  </si>
  <si>
    <t>Долгосрочная дебиторская задолженность</t>
  </si>
  <si>
    <t>Основные средства</t>
  </si>
  <si>
    <t>Нематериальные активы</t>
  </si>
  <si>
    <t>Прочие долгосрочные активы</t>
  </si>
  <si>
    <t>ИТОГО АКТИВЫ</t>
  </si>
  <si>
    <t>ОБЯЗАТЕЛЬСТВА</t>
  </si>
  <si>
    <t>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</si>
  <si>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</si>
  <si>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</si>
  <si>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</si>
  <si>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</si>
  <si>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</si>
  <si>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</si>
  <si>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Долгосрочные обязательства</t>
  </si>
  <si>
    <t>Долгосрочные финансовые обязательства</t>
  </si>
  <si>
    <t>Прочие долгосрочные обязательства</t>
  </si>
  <si>
    <t xml:space="preserve">Итого обязательства 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</si>
  <si>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</si>
  <si>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</si>
  <si>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</si>
  <si>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</si>
  <si>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ИТОГО ОБЯЗАТЕЛЬСТВА И КАПИТАЛ</t>
  </si>
  <si>
    <t>Директор</t>
  </si>
  <si>
    <t>(подпись)</t>
  </si>
  <si>
    <t>Главный бухгалтер</t>
  </si>
  <si>
    <t>ОТЧЕТ О СОВОКУПНОМ ДОХОДЕ</t>
  </si>
  <si>
    <t>1 полугодие 2021 г.</t>
  </si>
  <si>
    <t>1 полугодие 2020 г.</t>
  </si>
  <si>
    <t>Процентные доходы</t>
  </si>
  <si>
    <t>Доход от реализации продукции и оказания услуг</t>
  </si>
  <si>
    <t>Процентные расходы</t>
  </si>
  <si>
    <t>Себестоимость реализованной продукции и оказанных услуг</t>
  </si>
  <si>
    <t>Дох от фин аренды</t>
  </si>
  <si>
    <t>Чистый процентный доход</t>
  </si>
  <si>
    <t>Валовая прибыль</t>
  </si>
  <si>
    <t>дох от репо</t>
  </si>
  <si>
    <t>Расходы по ожидаемым кредитным убыткам</t>
  </si>
  <si>
    <t>Доходы от финансирования</t>
  </si>
  <si>
    <t>дох от депозита</t>
  </si>
  <si>
    <t>Чистый процентный доход после расходов по ожидаемым кредитным убыткам</t>
  </si>
  <si>
    <t>Прочие доходы</t>
  </si>
  <si>
    <t>дох от сопровод услуг</t>
  </si>
  <si>
    <t>Доходы от сопроводительных услуг</t>
  </si>
  <si>
    <t>Расходы на реализацию продукции и оказание услуг</t>
  </si>
  <si>
    <t>дох от превыш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</si>
  <si>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</si>
  <si>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</si>
  <si>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на финансирование</t>
  </si>
  <si>
    <t>Расходы по реализации</t>
  </si>
  <si>
    <t>Прочие расходы</t>
  </si>
  <si>
    <t>Прочие доходы/(расходы), нетто</t>
  </si>
  <si>
    <t>Прибыль (убыток) до налогообложения</t>
  </si>
  <si>
    <t>Расходы по налогу на прибыль</t>
  </si>
  <si>
    <t>Расходы по корпоративному подоходному налогу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</si>
  <si>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</si>
  <si>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</si>
  <si>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</si>
  <si>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Итого совокупный доход</t>
  </si>
  <si>
    <t>ОТЧЕТ ОБ ИЗМЕНЕНИЯХ В КАПИТАЛЕ</t>
  </si>
  <si>
    <t>Нераспределенная прибыль</t>
  </si>
  <si>
    <t>Итого</t>
  </si>
  <si>
    <t>на 1 января 2021 г.</t>
  </si>
  <si>
    <t>Прочий совокупный доход</t>
  </si>
  <si>
    <t>на 12 марта 2020 г.</t>
  </si>
  <si>
    <t>Прибыль/убыток за период</t>
  </si>
  <si>
    <t>ОТЧЕТ О ДВИЖЕНИИ ДЕНЕЖНЫХ СРЕДСТВ</t>
  </si>
  <si>
    <t>Движение денежных средств от операционной деятельности</t>
  </si>
  <si>
    <t>Поступление денежных средств</t>
  </si>
  <si>
    <t>реализация товаров</t>
  </si>
  <si>
    <t>предоставление услуг</t>
  </si>
  <si>
    <t>авансы полученные</t>
  </si>
  <si>
    <t>прочие поступления</t>
  </si>
  <si>
    <t>Выбытие денежных средств</t>
  </si>
  <si>
    <t>платежи поставщикам за товары и услуги</t>
  </si>
  <si>
    <t>авансы выданные</t>
  </si>
  <si>
    <t>выплаты по заработной плате</t>
  </si>
  <si>
    <t>другие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</si>
  <si>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</si>
  <si>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</si>
  <si>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</si>
  <si>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Прочие поступления</t>
  </si>
  <si>
    <t>приобретение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</si>
  <si>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</si>
  <si>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</si>
  <si>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</si>
  <si>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получение вознаграждения по финансируемой аренде</t>
  </si>
  <si>
    <t>выпуск облигаций</t>
  </si>
  <si>
    <t>погашение займов</t>
  </si>
  <si>
    <t>прочие выбытия</t>
  </si>
  <si>
    <t xml:space="preserve">Чистая сумма денежных средств от финансовой деятельности </t>
  </si>
  <si>
    <t xml:space="preserve">Итого увеличение/уменьшение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</si>
  <si>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</si>
  <si>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</si>
  <si>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по состоянию на 30 сентября 2021 г и 31 декабря 2020 г.</t>
  </si>
  <si>
    <t>30 сентября 
2021 года</t>
  </si>
  <si>
    <t>за 9 месяцев 2021  г. и 2020 г.</t>
  </si>
  <si>
    <t>9 месяцев 2021 г.</t>
  </si>
  <si>
    <t>9 месяцев 2020 г.</t>
  </si>
  <si>
    <t>на 30 сентября 2021 г.</t>
  </si>
  <si>
    <t xml:space="preserve">на 30 сентября 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</si>
</sst>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00"/>
    <numFmt numFmtId="167" formatCode="_-* #,##0_-;\-* #,##0_-;_-* &quot;-&quot;??_-;_-@_-"/>
    <numFmt numFmtId="168" formatCode="_(* #,##0_);_(* \(#,##0\);_(* &quot;-&quot;??_);_(@_)"/>
    <numFmt numFmtId="169" formatCode="000"/>
    <numFmt numFmtId="170" formatCode="[=0]&quot;-&quot;;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66" fontId="5" fillId="0" borderId="0" xfId="2" applyNumberFormat="1" applyFont="1" applyAlignment="1">
      <alignment horizontal="center" vertical="center"/>
    </xf>
    <xf numFmtId="167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168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right" vertical="center"/>
    </xf>
    <xf numFmtId="168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8" fontId="5" fillId="0" borderId="2" xfId="1" applyNumberFormat="1" applyFont="1" applyBorder="1" applyAlignment="1">
      <alignment horizontal="center" vertical="center"/>
    </xf>
    <xf numFmtId="167" fontId="5" fillId="0" borderId="2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3" xfId="2" applyFont="1" applyBorder="1" applyAlignment="1">
      <alignment vertical="center"/>
    </xf>
    <xf numFmtId="168" fontId="7" fillId="0" borderId="3" xfId="1" applyNumberFormat="1" applyFont="1" applyBorder="1" applyAlignment="1">
      <alignment horizontal="center" vertical="center"/>
    </xf>
    <xf numFmtId="167" fontId="6" fillId="0" borderId="3" xfId="1" applyNumberFormat="1" applyFont="1" applyBorder="1" applyAlignment="1">
      <alignment horizontal="right" vertical="center"/>
    </xf>
    <xf numFmtId="167" fontId="0" fillId="0" borderId="0" xfId="0" applyNumberFormat="1"/>
    <xf numFmtId="0" fontId="3" fillId="0" borderId="0" xfId="2" applyAlignment="1">
      <alignment horizontal="left"/>
    </xf>
    <xf numFmtId="168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168" fontId="0" fillId="0" borderId="0" xfId="1" applyNumberFormat="1" applyFont="1"/>
    <xf numFmtId="168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168" fontId="0" fillId="0" borderId="0" xfId="1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8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8" fontId="7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right" vertical="center"/>
    </xf>
    <xf numFmtId="16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168" fontId="10" fillId="0" borderId="1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8" fontId="5" fillId="0" borderId="3" xfId="1" applyNumberFormat="1" applyFont="1" applyFill="1" applyBorder="1" applyAlignment="1">
      <alignment horizontal="center" vertical="center"/>
    </xf>
    <xf numFmtId="167" fontId="5" fillId="0" borderId="3" xfId="1" applyNumberFormat="1" applyFont="1" applyFill="1" applyBorder="1" applyAlignment="1">
      <alignment horizontal="right" vertical="center"/>
    </xf>
    <xf numFmtId="16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68" fontId="7" fillId="0" borderId="3" xfId="1" applyNumberFormat="1" applyFont="1" applyFill="1" applyBorder="1" applyAlignment="1">
      <alignment horizontal="center" vertical="center"/>
    </xf>
    <xf numFmtId="167" fontId="6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10" fillId="0" borderId="0" xfId="1" applyNumberFormat="1" applyFont="1" applyFill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8" fontId="5" fillId="0" borderId="2" xfId="1" applyNumberFormat="1" applyFont="1" applyFill="1" applyBorder="1" applyAlignment="1">
      <alignment horizontal="center" vertical="center" wrapText="1"/>
    </xf>
    <xf numFmtId="167" fontId="5" fillId="0" borderId="2" xfId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 wrapText="1"/>
    </xf>
    <xf numFmtId="168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9" fontId="7" fillId="0" borderId="0" xfId="2" applyNumberFormat="1" applyFont="1" applyAlignment="1">
      <alignment vertical="center"/>
    </xf>
    <xf numFmtId="167" fontId="5" fillId="0" borderId="0" xfId="1" applyNumberFormat="1" applyFont="1" applyBorder="1" applyAlignment="1">
      <alignment horizontal="center" vertical="center"/>
    </xf>
    <xf numFmtId="170" fontId="5" fillId="0" borderId="0" xfId="2" applyNumberFormat="1" applyFont="1" applyAlignment="1">
      <alignment horizontal="center" vertical="center"/>
    </xf>
    <xf numFmtId="168" fontId="7" fillId="0" borderId="0" xfId="1" applyNumberFormat="1" applyFont="1" applyAlignment="1">
      <alignment horizontal="right" vertical="center"/>
    </xf>
    <xf numFmtId="167" fontId="7" fillId="0" borderId="0" xfId="1" applyNumberFormat="1" applyFont="1" applyBorder="1" applyAlignment="1">
      <alignment horizontal="center" vertical="center"/>
    </xf>
    <xf numFmtId="170" fontId="7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169" fontId="10" fillId="0" borderId="0" xfId="2" applyNumberFormat="1" applyFont="1" applyAlignment="1">
      <alignment vertical="center"/>
    </xf>
    <xf numFmtId="167" fontId="10" fillId="0" borderId="0" xfId="1" applyNumberFormat="1" applyFont="1" applyBorder="1" applyAlignment="1">
      <alignment horizontal="right" vertical="center"/>
    </xf>
    <xf numFmtId="1" fontId="5" fillId="0" borderId="2" xfId="2" applyNumberFormat="1" applyFont="1" applyBorder="1" applyAlignment="1">
      <alignment vertical="center"/>
    </xf>
    <xf numFmtId="167" fontId="5" fillId="0" borderId="2" xfId="1" applyNumberFormat="1" applyFont="1" applyBorder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8" fontId="10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vertical="center"/>
    </xf>
    <xf numFmtId="168" fontId="10" fillId="0" borderId="0" xfId="1" applyNumberFormat="1" applyFont="1" applyAlignment="1">
      <alignment horizontal="right" vertical="center"/>
    </xf>
    <xf numFmtId="168" fontId="10" fillId="0" borderId="0" xfId="1" applyNumberFormat="1" applyFont="1" applyBorder="1" applyAlignment="1">
      <alignment horizontal="right" vertical="center"/>
    </xf>
    <xf numFmtId="168" fontId="5" fillId="0" borderId="0" xfId="2" applyNumberFormat="1" applyFont="1" applyAlignment="1">
      <alignment horizontal="right" vertical="center"/>
    </xf>
    <xf numFmtId="168" fontId="5" fillId="0" borderId="2" xfId="1" applyNumberFormat="1" applyFont="1" applyBorder="1" applyAlignment="1">
      <alignment horizontal="right" vertical="center"/>
    </xf>
    <xf numFmtId="167" fontId="6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167" fontId="6" fillId="0" borderId="3" xfId="1" applyNumberFormat="1" applyFont="1" applyFill="1" applyBorder="1" applyAlignment="1">
      <alignment vertical="center" wrapText="1"/>
    </xf>
    <xf numFmtId="167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7" fontId="5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8" fontId="6" fillId="0" borderId="2" xfId="1" applyNumberFormat="1" applyFont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right" vertical="center"/>
    </xf>
  </cellXfs>
  <cellStyles count="3">
    <cellStyle name="Normal 4" xfId="2" xr:uid="{B0C56333-EBDE-45D0-B61A-0066EA90EA68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All%20Users\Documents\aws\Engagements\Nurbank%20JSC\Nurbank%20IFRS%20Audit%202006\Documents\Loan%20portfolio%20as%20at%2031.12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AMxFiles/94f3dy9qjsek8g5zts3h86an2ydpvprga86zy4s3ckh4c2dnzw3n/&#1085;&#1086;&#1103;%207%2012/f7a59e832ce64fccbf93279377b81ce1/TPE_Memo%20ME%209m%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Halyk\Documents%20and%20Settings\All%20Users\Documents\aws\Engagements\Halyk%20Bank\Audit%209m%202006\Documents\KLASS\1100\OK\PROWIZ99\PROWIZ99\USER\MANAT\CREDITY\REGION\ARHIV\OBL_CRED_30-06-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/Downloads/&#1058;&#1058;%209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"/>
      <sheetName val="1.1 portfolio by borrowers "/>
      <sheetName val="1.2 Key items"/>
      <sheetName val="1.3 Top 30 Borrowers"/>
      <sheetName val="2.1 Loans to individuals PBC"/>
      <sheetName val="sampling"/>
      <sheetName val="3.1 Loans to legal entities PBC"/>
      <sheetName val="Loss 100%"/>
      <sheetName val="PB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TPE_Memo"/>
      <sheetName val="TPE_Memo ME 9m 12"/>
    </sheetNames>
    <definedNames>
      <definedName name="ok" refersTo="#ССЫЛКА!"/>
      <definedName name="okk" refersTo="#ССЫЛКА!"/>
      <definedName name="Макрос1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</sheetNames>
    <definedNames>
      <definedName name="Упорядочить_по_областям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ББ, ОПУ"/>
      <sheetName val="Sheet2"/>
      <sheetName val="ОИК"/>
      <sheetName val="ДДС"/>
      <sheetName val="Sheet5"/>
      <sheetName val="Формы по МСФО"/>
    </sheetNames>
    <sheetDataSet>
      <sheetData sheetId="0">
        <row r="104">
          <cell r="C104">
            <v>336889894.20999998</v>
          </cell>
        </row>
        <row r="105">
          <cell r="C105">
            <v>11000727.27</v>
          </cell>
        </row>
        <row r="106">
          <cell r="C106">
            <v>1813729.76</v>
          </cell>
        </row>
        <row r="107">
          <cell r="C107">
            <v>48585337.869999997</v>
          </cell>
        </row>
        <row r="108">
          <cell r="C108">
            <v>164696514.29000002</v>
          </cell>
        </row>
        <row r="148">
          <cell r="C148">
            <v>7045306.8200000003</v>
          </cell>
        </row>
        <row r="149">
          <cell r="C149">
            <v>2176555.2000000002</v>
          </cell>
        </row>
        <row r="150">
          <cell r="C150">
            <v>525947.35</v>
          </cell>
        </row>
        <row r="151">
          <cell r="C151">
            <v>8748354.3800000008</v>
          </cell>
        </row>
        <row r="152">
          <cell r="C152">
            <v>8015972.3100000024</v>
          </cell>
        </row>
      </sheetData>
      <sheetData sheetId="1"/>
      <sheetData sheetId="2">
        <row r="19">
          <cell r="W19">
            <v>87062</v>
          </cell>
          <cell r="X19">
            <v>63863</v>
          </cell>
        </row>
        <row r="21">
          <cell r="W21">
            <v>346528</v>
          </cell>
          <cell r="X21">
            <v>194464</v>
          </cell>
        </row>
        <row r="22">
          <cell r="W22">
            <v>155</v>
          </cell>
          <cell r="X22">
            <v>34381</v>
          </cell>
        </row>
        <row r="23">
          <cell r="W23">
            <v>7306</v>
          </cell>
          <cell r="X23">
            <v>606</v>
          </cell>
        </row>
        <row r="25">
          <cell r="W25">
            <v>28988</v>
          </cell>
          <cell r="X25">
            <v>14312</v>
          </cell>
        </row>
        <row r="28">
          <cell r="W28">
            <v>2539546</v>
          </cell>
          <cell r="X28">
            <v>363559</v>
          </cell>
        </row>
        <row r="32">
          <cell r="W32">
            <v>5166</v>
          </cell>
          <cell r="X32">
            <v>4370</v>
          </cell>
        </row>
        <row r="35">
          <cell r="W35">
            <v>119</v>
          </cell>
          <cell r="X35">
            <v>143</v>
          </cell>
        </row>
        <row r="37">
          <cell r="W37">
            <v>58608</v>
          </cell>
          <cell r="X37">
            <v>25879</v>
          </cell>
        </row>
        <row r="41">
          <cell r="W41">
            <v>53333</v>
          </cell>
          <cell r="X41">
            <v>0</v>
          </cell>
        </row>
        <row r="42">
          <cell r="W42">
            <v>102644</v>
          </cell>
          <cell r="X42">
            <v>14158</v>
          </cell>
        </row>
        <row r="43">
          <cell r="W43">
            <v>462</v>
          </cell>
          <cell r="X43">
            <v>43</v>
          </cell>
        </row>
        <row r="44">
          <cell r="W44">
            <v>10022</v>
          </cell>
          <cell r="X44">
            <v>1211</v>
          </cell>
        </row>
        <row r="45">
          <cell r="W45">
            <v>3127</v>
          </cell>
          <cell r="X45">
            <v>1147</v>
          </cell>
        </row>
        <row r="46">
          <cell r="W46">
            <v>36959</v>
          </cell>
          <cell r="X46">
            <v>26714</v>
          </cell>
        </row>
        <row r="48">
          <cell r="W48">
            <v>1991421</v>
          </cell>
          <cell r="X48">
            <v>0</v>
          </cell>
        </row>
        <row r="52">
          <cell r="W52">
            <v>24085</v>
          </cell>
          <cell r="X52">
            <v>26921</v>
          </cell>
        </row>
        <row r="54">
          <cell r="W54">
            <v>600000</v>
          </cell>
          <cell r="X54">
            <v>600000</v>
          </cell>
        </row>
        <row r="59">
          <cell r="W59">
            <v>251425</v>
          </cell>
          <cell r="X59">
            <v>31383</v>
          </cell>
        </row>
        <row r="60">
          <cell r="W60">
            <v>3073478</v>
          </cell>
          <cell r="X60">
            <v>701577</v>
          </cell>
        </row>
        <row r="94">
          <cell r="W94">
            <v>213282</v>
          </cell>
          <cell r="X94">
            <v>16764</v>
          </cell>
        </row>
        <row r="95">
          <cell r="W95">
            <v>0</v>
          </cell>
          <cell r="X95">
            <v>0</v>
          </cell>
        </row>
        <row r="96">
          <cell r="W96">
            <v>213282</v>
          </cell>
          <cell r="X96">
            <v>16764</v>
          </cell>
        </row>
        <row r="97">
          <cell r="W97">
            <v>349704</v>
          </cell>
          <cell r="X97">
            <v>9748</v>
          </cell>
        </row>
        <row r="98">
          <cell r="W98">
            <v>6934</v>
          </cell>
          <cell r="X98">
            <v>141</v>
          </cell>
        </row>
        <row r="99">
          <cell r="W99">
            <v>15799</v>
          </cell>
          <cell r="X99">
            <v>838</v>
          </cell>
        </row>
        <row r="100">
          <cell r="W100">
            <v>118048</v>
          </cell>
          <cell r="X100">
            <v>8585</v>
          </cell>
        </row>
        <row r="101">
          <cell r="W101">
            <v>213262</v>
          </cell>
          <cell r="X101">
            <v>0</v>
          </cell>
        </row>
        <row r="102">
          <cell r="W102">
            <v>2769</v>
          </cell>
          <cell r="X102">
            <v>1217</v>
          </cell>
        </row>
        <row r="103">
          <cell r="W103">
            <v>0</v>
          </cell>
          <cell r="X103">
            <v>0</v>
          </cell>
        </row>
        <row r="104">
          <cell r="W104">
            <v>220042</v>
          </cell>
          <cell r="X104">
            <v>16013</v>
          </cell>
        </row>
        <row r="105">
          <cell r="W105">
            <v>0</v>
          </cell>
          <cell r="X105">
            <v>0</v>
          </cell>
        </row>
        <row r="106">
          <cell r="W106">
            <v>220042</v>
          </cell>
          <cell r="X106">
            <v>16013</v>
          </cell>
        </row>
        <row r="107">
          <cell r="W107">
            <v>0</v>
          </cell>
          <cell r="X107">
            <v>0</v>
          </cell>
        </row>
        <row r="108">
          <cell r="W108">
            <v>220042</v>
          </cell>
          <cell r="X108">
            <v>16013</v>
          </cell>
        </row>
      </sheetData>
      <sheetData sheetId="3"/>
      <sheetData sheetId="4">
        <row r="20">
          <cell r="Q20">
            <v>600000</v>
          </cell>
          <cell r="S20">
            <v>31383</v>
          </cell>
        </row>
        <row r="43">
          <cell r="A43" t="str">
            <v>Взносы участника</v>
          </cell>
          <cell r="Q43">
            <v>600000</v>
          </cell>
        </row>
      </sheetData>
      <sheetData sheetId="5">
        <row r="21">
          <cell r="W21">
            <v>317379</v>
          </cell>
          <cell r="X21">
            <v>103381</v>
          </cell>
        </row>
        <row r="22">
          <cell r="W22">
            <v>58288</v>
          </cell>
          <cell r="X22">
            <v>10911</v>
          </cell>
        </row>
        <row r="23">
          <cell r="W23">
            <v>911598</v>
          </cell>
          <cell r="X23">
            <v>20172</v>
          </cell>
        </row>
        <row r="25">
          <cell r="W25">
            <v>105013</v>
          </cell>
          <cell r="X25">
            <v>343695</v>
          </cell>
        </row>
        <row r="28">
          <cell r="W28">
            <v>3406015</v>
          </cell>
          <cell r="X28">
            <v>461903</v>
          </cell>
        </row>
        <row r="29">
          <cell r="W29" t="str">
            <v>-</v>
          </cell>
          <cell r="X29">
            <v>613</v>
          </cell>
        </row>
        <row r="30">
          <cell r="W30">
            <v>20172</v>
          </cell>
          <cell r="X30">
            <v>441</v>
          </cell>
        </row>
        <row r="33">
          <cell r="W33">
            <v>19168</v>
          </cell>
          <cell r="X33">
            <v>288</v>
          </cell>
        </row>
        <row r="34">
          <cell r="W34">
            <v>13344</v>
          </cell>
          <cell r="X34">
            <v>1292</v>
          </cell>
        </row>
        <row r="45">
          <cell r="X45">
            <v>2542</v>
          </cell>
        </row>
        <row r="48">
          <cell r="W48">
            <v>612</v>
          </cell>
          <cell r="X48">
            <v>4555</v>
          </cell>
        </row>
        <row r="59">
          <cell r="W59">
            <v>1993245</v>
          </cell>
          <cell r="X59" t="str">
            <v>-</v>
          </cell>
        </row>
        <row r="60">
          <cell r="W60">
            <v>28000</v>
          </cell>
          <cell r="X60" t="str">
            <v>-</v>
          </cell>
        </row>
        <row r="61">
          <cell r="W61">
            <v>256916</v>
          </cell>
          <cell r="X61">
            <v>2754</v>
          </cell>
        </row>
        <row r="65">
          <cell r="W65">
            <v>28000</v>
          </cell>
          <cell r="X65" t="str">
            <v>-</v>
          </cell>
        </row>
        <row r="68">
          <cell r="W68">
            <v>159929</v>
          </cell>
          <cell r="X68" t="str">
            <v>-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2BB7-AFE5-48C5-83E3-F1EFF0379D60}">
  <dimension ref="A1:N133"/>
  <sheetViews>
    <sheetView tabSelected="1" zoomScaleNormal="100" workbookViewId="0">
      <selection activeCell="E16" sqref="E16"/>
    </sheetView>
  </sheetViews>
  <sheetFormatPr defaultRowHeight="15" x14ac:dyDescent="0.25"/>
  <cols>
    <col min="1" max="1" width="60" customWidth="1"/>
    <col min="3" max="5" width="17.5703125" customWidth="1"/>
    <col min="6" max="8" width="13.5703125" hidden="1" customWidth="1"/>
    <col min="9" max="10" width="9.140625" hidden="1" customWidth="1"/>
    <col min="11" max="12" width="0" hidden="1" customWidth="1"/>
    <col min="13" max="13" width="12.42578125" hidden="1" customWidth="1"/>
    <col min="14" max="14" width="15.28515625" hidden="1" customWidth="1"/>
    <col min="15" max="20" width="0" hidden="1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107</v>
      </c>
    </row>
    <row r="5" spans="1:4" ht="24" customHeight="1" x14ac:dyDescent="0.25">
      <c r="A5" s="3" t="s">
        <v>3</v>
      </c>
      <c r="B5" s="4" t="s">
        <v>4</v>
      </c>
      <c r="C5" s="4" t="s">
        <v>108</v>
      </c>
      <c r="D5" s="4" t="s">
        <v>5</v>
      </c>
    </row>
    <row r="6" spans="1:4" x14ac:dyDescent="0.25">
      <c r="A6" s="5" t="s">
        <v>6</v>
      </c>
      <c r="B6" s="6"/>
      <c r="C6" s="6"/>
      <c r="D6" s="6"/>
    </row>
    <row r="7" spans="1:4" x14ac:dyDescent="0.25">
      <c r="A7" s="7" t="s">
        <v>7</v>
      </c>
      <c r="B7" s="8"/>
      <c r="C7" s="9">
        <f>SUM(C8:C12)</f>
        <v>470039</v>
      </c>
      <c r="D7" s="9">
        <f>SUM(D8:D12)</f>
        <v>307626</v>
      </c>
    </row>
    <row r="8" spans="1:4" x14ac:dyDescent="0.25">
      <c r="A8" s="10" t="s">
        <v>8</v>
      </c>
      <c r="B8" s="11">
        <v>7</v>
      </c>
      <c r="C8" s="12">
        <f>'[4]ББ, ОПУ'!W19</f>
        <v>87062</v>
      </c>
      <c r="D8" s="12">
        <f>'[4]ББ, ОПУ'!X19</f>
        <v>63863</v>
      </c>
    </row>
    <row r="9" spans="1:4" x14ac:dyDescent="0.25">
      <c r="A9" s="10" t="s">
        <v>9</v>
      </c>
      <c r="B9" s="11">
        <v>8</v>
      </c>
      <c r="C9" s="12">
        <f>'[4]ББ, ОПУ'!W21</f>
        <v>346528</v>
      </c>
      <c r="D9" s="12">
        <f>'[4]ББ, ОПУ'!X21</f>
        <v>194464</v>
      </c>
    </row>
    <row r="10" spans="1:4" x14ac:dyDescent="0.25">
      <c r="A10" s="10" t="s">
        <v>10</v>
      </c>
      <c r="B10" s="11">
        <v>9</v>
      </c>
      <c r="C10" s="12">
        <f>'[4]ББ, ОПУ'!W22</f>
        <v>155</v>
      </c>
      <c r="D10" s="12">
        <f>'[4]ББ, ОПУ'!X22</f>
        <v>34381</v>
      </c>
    </row>
    <row r="11" spans="1:4" x14ac:dyDescent="0.25">
      <c r="A11" s="10" t="s">
        <v>11</v>
      </c>
      <c r="B11" s="11"/>
      <c r="C11" s="12">
        <f>'[4]ББ, ОПУ'!W23</f>
        <v>7306</v>
      </c>
      <c r="D11" s="12">
        <f>'[4]ББ, ОПУ'!X23</f>
        <v>606</v>
      </c>
    </row>
    <row r="12" spans="1:4" x14ac:dyDescent="0.25">
      <c r="A12" s="10" t="s">
        <v>12</v>
      </c>
      <c r="B12" s="11">
        <v>10</v>
      </c>
      <c r="C12" s="12">
        <f>'[4]ББ, ОПУ'!W25</f>
        <v>28988</v>
      </c>
      <c r="D12" s="12">
        <f>'[4]ББ, ОПУ'!X25</f>
        <v>14312</v>
      </c>
    </row>
    <row r="13" spans="1:4" x14ac:dyDescent="0.25">
      <c r="A13" s="7" t="s">
        <v>13</v>
      </c>
      <c r="B13" s="13"/>
      <c r="C13" s="9">
        <f>SUM(C14:C17)</f>
        <v>2603439</v>
      </c>
      <c r="D13" s="9">
        <f>SUM(D14:D17)</f>
        <v>393951</v>
      </c>
    </row>
    <row r="14" spans="1:4" x14ac:dyDescent="0.25">
      <c r="A14" s="10" t="s">
        <v>14</v>
      </c>
      <c r="B14" s="11">
        <v>8</v>
      </c>
      <c r="C14" s="12">
        <f>'[4]ББ, ОПУ'!W28</f>
        <v>2539546</v>
      </c>
      <c r="D14" s="12">
        <f>'[4]ББ, ОПУ'!X28</f>
        <v>363559</v>
      </c>
    </row>
    <row r="15" spans="1:4" x14ac:dyDescent="0.25">
      <c r="A15" s="10" t="s">
        <v>15</v>
      </c>
      <c r="B15" s="11"/>
      <c r="C15" s="12">
        <f>'[4]ББ, ОПУ'!W32</f>
        <v>5166</v>
      </c>
      <c r="D15" s="12">
        <f>'[4]ББ, ОПУ'!X32</f>
        <v>4370</v>
      </c>
    </row>
    <row r="16" spans="1:4" x14ac:dyDescent="0.25">
      <c r="A16" s="10" t="s">
        <v>16</v>
      </c>
      <c r="B16" s="11"/>
      <c r="C16" s="12">
        <f>'[4]ББ, ОПУ'!W35</f>
        <v>119</v>
      </c>
      <c r="D16" s="12">
        <f>'[4]ББ, ОПУ'!X35</f>
        <v>143</v>
      </c>
    </row>
    <row r="17" spans="1:4" x14ac:dyDescent="0.25">
      <c r="A17" s="10" t="s">
        <v>17</v>
      </c>
      <c r="B17" s="11">
        <v>11</v>
      </c>
      <c r="C17" s="12">
        <f>'[4]ББ, ОПУ'!W37</f>
        <v>58608</v>
      </c>
      <c r="D17" s="12">
        <f>'[4]ББ, ОПУ'!X37</f>
        <v>25879</v>
      </c>
    </row>
    <row r="18" spans="1:4" ht="15.75" thickBot="1" x14ac:dyDescent="0.3">
      <c r="A18" s="14" t="s">
        <v>18</v>
      </c>
      <c r="B18" s="15"/>
      <c r="C18" s="16">
        <f>C7+C13</f>
        <v>3073478</v>
      </c>
      <c r="D18" s="16">
        <f>D7+D13</f>
        <v>701577</v>
      </c>
    </row>
    <row r="19" spans="1:4" x14ac:dyDescent="0.25">
      <c r="A19" s="7" t="s">
        <v>19</v>
      </c>
      <c r="B19" s="13"/>
      <c r="C19" s="9"/>
      <c r="D19" s="9"/>
    </row>
    <row r="20" spans="1:4" x14ac:dyDescent="0.25">
      <c r="A20" s="7" t="s">
        <v>20</v>
      </c>
      <c r="B20" s="13"/>
      <c r="C20" s="9">
        <f>SUM(C21:C26)</f>
        <v>206547</v>
      </c>
      <c r="D20" s="9">
        <f>SUM(D21:D26)</f>
        <v>43273</v>
      </c>
    </row>
    <row r="21" spans="1:4" x14ac:dyDescent="0.25">
      <c r="A21" s="10" t="s">
        <v>21</v>
      </c>
      <c r="B21" s="11">
        <v>5</v>
      </c>
      <c r="C21" s="12">
        <f>'[4]ББ, ОПУ'!W41</f>
        <v>53333</v>
      </c>
      <c r="D21" s="12">
        <f>'[4]ББ, ОПУ'!X41</f>
        <v>0</v>
      </c>
    </row>
    <row r="22" spans="1:4" x14ac:dyDescent="0.25">
      <c r="A22" s="10" t="s">
        <v>22</v>
      </c>
      <c r="B22" s="11">
        <v>12</v>
      </c>
      <c r="C22" s="12">
        <f>'[4]ББ, ОПУ'!W42</f>
        <v>102644</v>
      </c>
      <c r="D22" s="12">
        <f>'[4]ББ, ОПУ'!X42</f>
        <v>14158</v>
      </c>
    </row>
    <row r="23" spans="1:4" ht="15" customHeight="1" x14ac:dyDescent="0.25">
      <c r="A23" s="17" t="s">
        <v>23</v>
      </c>
      <c r="B23" s="11"/>
      <c r="C23" s="12">
        <f>'[4]ББ, ОПУ'!W43</f>
        <v>462</v>
      </c>
      <c r="D23" s="12">
        <f>'[4]ББ, ОПУ'!X43</f>
        <v>43</v>
      </c>
    </row>
    <row r="24" spans="1:4" x14ac:dyDescent="0.25">
      <c r="A24" s="10" t="s">
        <v>24</v>
      </c>
      <c r="B24" s="11">
        <v>13</v>
      </c>
      <c r="C24" s="12">
        <f>'[4]ББ, ОПУ'!W44</f>
        <v>10022</v>
      </c>
      <c r="D24" s="12">
        <f>'[4]ББ, ОПУ'!X44</f>
        <v>1211</v>
      </c>
    </row>
    <row r="25" spans="1:4" x14ac:dyDescent="0.25">
      <c r="A25" s="10" t="s">
        <v>25</v>
      </c>
      <c r="B25" s="11"/>
      <c r="C25" s="12">
        <f>'[4]ББ, ОПУ'!W45</f>
        <v>3127</v>
      </c>
      <c r="D25" s="12">
        <f>'[4]ББ, ОПУ'!X45</f>
        <v>1147</v>
      </c>
    </row>
    <row r="26" spans="1:4" x14ac:dyDescent="0.25">
      <c r="A26" s="10" t="s">
        <v>26</v>
      </c>
      <c r="B26" s="11">
        <v>14</v>
      </c>
      <c r="C26" s="12">
        <f>'[4]ББ, ОПУ'!W46</f>
        <v>36959</v>
      </c>
      <c r="D26" s="12">
        <f>'[4]ББ, ОПУ'!X46</f>
        <v>26714</v>
      </c>
    </row>
    <row r="27" spans="1:4" x14ac:dyDescent="0.25">
      <c r="A27" s="7" t="s">
        <v>27</v>
      </c>
      <c r="B27" s="13"/>
      <c r="C27" s="9">
        <f>SUM(C28:C29)</f>
        <v>2015506</v>
      </c>
      <c r="D27" s="9">
        <f>SUM(D28:D29)</f>
        <v>26921</v>
      </c>
    </row>
    <row r="28" spans="1:4" x14ac:dyDescent="0.25">
      <c r="A28" s="10" t="s">
        <v>28</v>
      </c>
      <c r="B28" s="11">
        <v>15</v>
      </c>
      <c r="C28" s="12">
        <f>'[4]ББ, ОПУ'!W48</f>
        <v>1991421</v>
      </c>
      <c r="D28" s="12">
        <f>'[4]ББ, ОПУ'!X48</f>
        <v>0</v>
      </c>
    </row>
    <row r="29" spans="1:4" x14ac:dyDescent="0.25">
      <c r="A29" s="10" t="s">
        <v>29</v>
      </c>
      <c r="B29" s="11">
        <v>16</v>
      </c>
      <c r="C29" s="12">
        <f>'[4]ББ, ОПУ'!W52</f>
        <v>24085</v>
      </c>
      <c r="D29" s="12">
        <f>'[4]ББ, ОПУ'!X52</f>
        <v>26921</v>
      </c>
    </row>
    <row r="30" spans="1:4" x14ac:dyDescent="0.25">
      <c r="A30" s="18" t="s">
        <v>30</v>
      </c>
      <c r="B30" s="19"/>
      <c r="C30" s="20">
        <f>C20+C27</f>
        <v>2222053</v>
      </c>
      <c r="D30" s="20">
        <f>D20+D27</f>
        <v>70194</v>
      </c>
    </row>
    <row r="31" spans="1:4" x14ac:dyDescent="0.25">
      <c r="A31" s="7" t="s">
        <v>31</v>
      </c>
      <c r="B31" s="13"/>
      <c r="C31" s="9"/>
      <c r="D31" s="9"/>
    </row>
    <row r="32" spans="1:4" x14ac:dyDescent="0.25">
      <c r="A32" s="10" t="s">
        <v>32</v>
      </c>
      <c r="B32" s="11">
        <v>17</v>
      </c>
      <c r="C32" s="12">
        <f>'[4]ББ, ОПУ'!W54</f>
        <v>600000</v>
      </c>
      <c r="D32" s="12">
        <f>'[4]ББ, ОПУ'!X54</f>
        <v>600000</v>
      </c>
    </row>
    <row r="33" spans="1:10" x14ac:dyDescent="0.25">
      <c r="A33" s="10" t="s">
        <v>33</v>
      </c>
      <c r="B33" s="11"/>
      <c r="C33" s="12">
        <f>'[4]ББ, ОПУ'!W59</f>
        <v>251425</v>
      </c>
      <c r="D33" s="12">
        <f>'[4]ББ, ОПУ'!X59</f>
        <v>31383</v>
      </c>
    </row>
    <row r="34" spans="1:10" x14ac:dyDescent="0.25">
      <c r="A34" s="18" t="s">
        <v>34</v>
      </c>
      <c r="B34" s="19"/>
      <c r="C34" s="20">
        <f>SUM(C32:C33)</f>
        <v>851425</v>
      </c>
      <c r="D34" s="20">
        <f>SUM(D32:D33)</f>
        <v>631383</v>
      </c>
    </row>
    <row r="35" spans="1:10" ht="15.75" thickBot="1" x14ac:dyDescent="0.3">
      <c r="A35" s="14" t="s">
        <v>35</v>
      </c>
      <c r="B35" s="15"/>
      <c r="C35" s="16">
        <f>C30+C34</f>
        <v>3073478</v>
      </c>
      <c r="D35" s="16">
        <f>D30+D34</f>
        <v>701577</v>
      </c>
      <c r="F35" s="21">
        <f>C35-C18</f>
        <v>0</v>
      </c>
      <c r="G35" s="21">
        <f>D35-D18</f>
        <v>0</v>
      </c>
    </row>
    <row r="36" spans="1:10" x14ac:dyDescent="0.25">
      <c r="A36" s="22"/>
      <c r="B36" s="23"/>
      <c r="C36" s="22"/>
      <c r="D36" s="22"/>
      <c r="F36" s="21">
        <f>C35-'[4]ББ, ОПУ'!W60</f>
        <v>0</v>
      </c>
      <c r="G36" s="21">
        <f>D35-'[4]ББ, ОПУ'!X60</f>
        <v>0</v>
      </c>
    </row>
    <row r="37" spans="1:10" x14ac:dyDescent="0.25">
      <c r="A37" s="24" t="s">
        <v>36</v>
      </c>
      <c r="B37" s="23"/>
      <c r="C37" s="25"/>
      <c r="D37" s="22"/>
    </row>
    <row r="38" spans="1:10" x14ac:dyDescent="0.25">
      <c r="A38" s="22"/>
      <c r="B38" s="23"/>
      <c r="C38" s="26" t="s">
        <v>37</v>
      </c>
      <c r="D38" s="22"/>
    </row>
    <row r="39" spans="1:10" x14ac:dyDescent="0.25">
      <c r="A39" s="24" t="s">
        <v>38</v>
      </c>
      <c r="B39" s="23"/>
      <c r="C39" s="25"/>
      <c r="D39" s="22"/>
    </row>
    <row r="40" spans="1:10" x14ac:dyDescent="0.25">
      <c r="A40" s="22"/>
      <c r="B40" s="23"/>
      <c r="C40" s="26" t="s">
        <v>37</v>
      </c>
      <c r="D40" s="22"/>
    </row>
    <row r="41" spans="1:10" x14ac:dyDescent="0.25">
      <c r="A41" s="27"/>
      <c r="B41" s="28"/>
      <c r="C41" s="27"/>
      <c r="D41" s="27"/>
    </row>
    <row r="42" spans="1:10" x14ac:dyDescent="0.25">
      <c r="A42" s="27"/>
      <c r="B42" s="28"/>
      <c r="C42" s="27"/>
      <c r="D42" s="27"/>
    </row>
    <row r="43" spans="1:10" x14ac:dyDescent="0.25">
      <c r="A43" s="1" t="s">
        <v>0</v>
      </c>
      <c r="B43" s="29"/>
      <c r="D43" s="2" t="s">
        <v>1</v>
      </c>
    </row>
    <row r="44" spans="1:10" ht="15.75" x14ac:dyDescent="0.25">
      <c r="A44" s="1" t="s">
        <v>39</v>
      </c>
      <c r="B44" s="30"/>
      <c r="C44" s="31"/>
      <c r="D44" s="31"/>
    </row>
    <row r="45" spans="1:10" x14ac:dyDescent="0.25">
      <c r="A45" s="1" t="s">
        <v>109</v>
      </c>
      <c r="B45" s="32"/>
      <c r="C45" s="33"/>
      <c r="D45" s="33"/>
    </row>
    <row r="46" spans="1:10" x14ac:dyDescent="0.25">
      <c r="A46" s="34"/>
      <c r="B46" s="35"/>
      <c r="C46" s="34"/>
      <c r="D46" s="36"/>
    </row>
    <row r="47" spans="1:10" ht="36" x14ac:dyDescent="0.25">
      <c r="A47" s="3" t="s">
        <v>3</v>
      </c>
      <c r="B47" s="37" t="s">
        <v>4</v>
      </c>
      <c r="C47" s="38" t="s">
        <v>110</v>
      </c>
      <c r="D47" s="38" t="s">
        <v>111</v>
      </c>
      <c r="G47" s="3" t="s">
        <v>3</v>
      </c>
      <c r="H47" s="4" t="s">
        <v>4</v>
      </c>
      <c r="I47" s="38" t="s">
        <v>40</v>
      </c>
      <c r="J47" s="38" t="s">
        <v>41</v>
      </c>
    </row>
    <row r="48" spans="1:10" x14ac:dyDescent="0.25">
      <c r="A48" s="39" t="s">
        <v>42</v>
      </c>
      <c r="B48" s="40">
        <v>4</v>
      </c>
      <c r="C48" s="41">
        <f>I51</f>
        <v>349704</v>
      </c>
      <c r="D48" s="41">
        <f>J51</f>
        <v>9748</v>
      </c>
      <c r="G48" s="39" t="s">
        <v>43</v>
      </c>
      <c r="H48" s="42">
        <v>10</v>
      </c>
      <c r="I48" s="41">
        <f>'[4]ББ, ОПУ'!W94</f>
        <v>213282</v>
      </c>
      <c r="J48" s="41">
        <f>'[4]ББ, ОПУ'!X94</f>
        <v>16764</v>
      </c>
    </row>
    <row r="49" spans="1:14" x14ac:dyDescent="0.25">
      <c r="A49" s="43" t="s">
        <v>44</v>
      </c>
      <c r="B49" s="40">
        <v>5</v>
      </c>
      <c r="C49" s="44">
        <f>-I55</f>
        <v>-213262</v>
      </c>
      <c r="D49" s="44">
        <f>-J55</f>
        <v>0</v>
      </c>
      <c r="G49" s="43" t="s">
        <v>45</v>
      </c>
      <c r="H49" s="42"/>
      <c r="I49" s="41">
        <f>'[4]ББ, ОПУ'!W95</f>
        <v>0</v>
      </c>
      <c r="J49" s="41">
        <f>'[4]ББ, ОПУ'!X95</f>
        <v>0</v>
      </c>
      <c r="L49" t="s">
        <v>46</v>
      </c>
      <c r="M49" s="29">
        <f>[4]Sheet1!C104/1000</f>
        <v>336889.89421</v>
      </c>
      <c r="N49" s="29">
        <f>[4]Sheet1!C148/1000</f>
        <v>7045.3068200000007</v>
      </c>
    </row>
    <row r="50" spans="1:14" x14ac:dyDescent="0.25">
      <c r="A50" s="45" t="s">
        <v>47</v>
      </c>
      <c r="B50" s="46"/>
      <c r="C50" s="47">
        <f>C48+C49</f>
        <v>136442</v>
      </c>
      <c r="D50" s="47">
        <f>D48+D49</f>
        <v>9748</v>
      </c>
      <c r="G50" s="45" t="s">
        <v>48</v>
      </c>
      <c r="H50" s="48"/>
      <c r="I50" s="41">
        <f>'[4]ББ, ОПУ'!W96</f>
        <v>213282</v>
      </c>
      <c r="J50" s="41">
        <f>'[4]ББ, ОПУ'!X96</f>
        <v>16764</v>
      </c>
      <c r="L50" t="s">
        <v>49</v>
      </c>
      <c r="M50" s="29">
        <f>[4]Sheet1!C105/1000</f>
        <v>11000.727269999999</v>
      </c>
      <c r="N50" s="29">
        <f>[4]Sheet1!C149/1000</f>
        <v>2176.5552000000002</v>
      </c>
    </row>
    <row r="51" spans="1:14" x14ac:dyDescent="0.25">
      <c r="A51" s="39" t="s">
        <v>50</v>
      </c>
      <c r="B51" s="40">
        <v>8</v>
      </c>
      <c r="C51" s="41">
        <v>0</v>
      </c>
      <c r="D51" s="41">
        <v>0</v>
      </c>
      <c r="G51" s="39" t="s">
        <v>51</v>
      </c>
      <c r="H51" s="42">
        <v>40</v>
      </c>
      <c r="I51" s="41">
        <f>'[4]ББ, ОПУ'!W97</f>
        <v>349704</v>
      </c>
      <c r="J51" s="41">
        <f>'[4]ББ, ОПУ'!X97</f>
        <v>9748</v>
      </c>
      <c r="L51" t="s">
        <v>52</v>
      </c>
      <c r="M51" s="29">
        <f>[4]Sheet1!C106/1000</f>
        <v>1813.7297599999999</v>
      </c>
      <c r="N51" s="29">
        <f>[4]Sheet1!C150/1000</f>
        <v>525.94735000000003</v>
      </c>
    </row>
    <row r="52" spans="1:14" ht="24" x14ac:dyDescent="0.25">
      <c r="A52" s="49" t="s">
        <v>53</v>
      </c>
      <c r="B52" s="50"/>
      <c r="C52" s="51">
        <f>C50</f>
        <v>136442</v>
      </c>
      <c r="D52" s="51">
        <f>D50</f>
        <v>9748</v>
      </c>
      <c r="G52" s="39" t="s">
        <v>54</v>
      </c>
      <c r="H52" s="42"/>
      <c r="I52" s="41">
        <f>'[4]ББ, ОПУ'!W98</f>
        <v>6934</v>
      </c>
      <c r="J52" s="41">
        <f>'[4]ББ, ОПУ'!X98</f>
        <v>141</v>
      </c>
      <c r="L52" t="s">
        <v>55</v>
      </c>
      <c r="M52" s="29">
        <f>[4]Sheet1!C107/1000</f>
        <v>48585.337869999996</v>
      </c>
      <c r="N52" s="29">
        <f>[4]Sheet1!C151/1000</f>
        <v>8748.3543800000007</v>
      </c>
    </row>
    <row r="53" spans="1:14" x14ac:dyDescent="0.25">
      <c r="A53" s="39" t="s">
        <v>56</v>
      </c>
      <c r="B53" s="40"/>
      <c r="C53" s="41">
        <f>M52</f>
        <v>48585.337869999996</v>
      </c>
      <c r="D53" s="41">
        <f>N52</f>
        <v>8748.3543800000007</v>
      </c>
      <c r="G53" s="39" t="s">
        <v>57</v>
      </c>
      <c r="H53" s="42"/>
      <c r="I53" s="41">
        <f>'[4]ББ, ОПУ'!W99</f>
        <v>15799</v>
      </c>
      <c r="J53" s="41">
        <f>'[4]ББ, ОПУ'!X99</f>
        <v>838</v>
      </c>
      <c r="L53" t="s">
        <v>58</v>
      </c>
      <c r="M53" s="29">
        <f>[4]Sheet1!C108/1000</f>
        <v>164696.51429000002</v>
      </c>
      <c r="N53" s="29">
        <f>[4]Sheet1!C152/1000</f>
        <v>8015.9723100000028</v>
      </c>
    </row>
    <row r="54" spans="1:14" ht="24" x14ac:dyDescent="0.25">
      <c r="A54" s="52" t="s">
        <v>59</v>
      </c>
      <c r="B54" s="40"/>
      <c r="C54" s="41">
        <f>M53</f>
        <v>164696.51429000002</v>
      </c>
      <c r="D54" s="41">
        <f>N53</f>
        <v>8015.9723100000028</v>
      </c>
      <c r="G54" s="39" t="s">
        <v>60</v>
      </c>
      <c r="H54" s="42">
        <v>70</v>
      </c>
      <c r="I54" s="41">
        <f>'[4]ББ, ОПУ'!W100</f>
        <v>118048</v>
      </c>
      <c r="J54" s="41">
        <f>'[4]ББ, ОПУ'!X100</f>
        <v>8585</v>
      </c>
      <c r="M54" s="29"/>
      <c r="N54" s="29"/>
    </row>
    <row r="55" spans="1:14" x14ac:dyDescent="0.25">
      <c r="A55" s="39" t="s">
        <v>60</v>
      </c>
      <c r="B55" s="40">
        <v>6</v>
      </c>
      <c r="C55" s="53">
        <f>-I54</f>
        <v>-118048</v>
      </c>
      <c r="D55" s="53">
        <f>-J54</f>
        <v>-8585</v>
      </c>
      <c r="G55" s="39" t="s">
        <v>61</v>
      </c>
      <c r="H55" s="42">
        <v>80</v>
      </c>
      <c r="I55" s="41">
        <f>'[4]ББ, ОПУ'!W101</f>
        <v>213262</v>
      </c>
      <c r="J55" s="41">
        <f>'[4]ББ, ОПУ'!X101</f>
        <v>0</v>
      </c>
    </row>
    <row r="56" spans="1:14" x14ac:dyDescent="0.25">
      <c r="A56" s="43" t="s">
        <v>62</v>
      </c>
      <c r="B56" s="40"/>
      <c r="C56" s="53">
        <f>-I53</f>
        <v>-15799</v>
      </c>
      <c r="D56" s="53">
        <f>-J53</f>
        <v>-838</v>
      </c>
      <c r="G56" s="43" t="s">
        <v>63</v>
      </c>
      <c r="H56" s="42"/>
      <c r="I56" s="41">
        <f>'[4]ББ, ОПУ'!W102</f>
        <v>2769</v>
      </c>
      <c r="J56" s="41">
        <f>'[4]ББ, ОПУ'!X102</f>
        <v>1217</v>
      </c>
    </row>
    <row r="57" spans="1:14" x14ac:dyDescent="0.25">
      <c r="A57" s="43" t="s">
        <v>64</v>
      </c>
      <c r="B57" s="40"/>
      <c r="C57" s="44">
        <f>I52-I56</f>
        <v>4165</v>
      </c>
      <c r="D57" s="44">
        <f>J52-J56</f>
        <v>-1076</v>
      </c>
      <c r="G57" s="43"/>
      <c r="H57" s="42"/>
      <c r="I57" s="41">
        <f>'[4]ББ, ОПУ'!W103</f>
        <v>0</v>
      </c>
      <c r="J57" s="41">
        <f>'[4]ББ, ОПУ'!X103</f>
        <v>0</v>
      </c>
    </row>
    <row r="58" spans="1:14" x14ac:dyDescent="0.25">
      <c r="A58" s="45" t="s">
        <v>65</v>
      </c>
      <c r="B58" s="46"/>
      <c r="C58" s="47">
        <f>SUM(C52:C57)</f>
        <v>220041.85216000001</v>
      </c>
      <c r="D58" s="47">
        <f>SUM(D52:D57)</f>
        <v>16013.326690000002</v>
      </c>
      <c r="G58" s="45" t="s">
        <v>65</v>
      </c>
      <c r="H58" s="54"/>
      <c r="I58" s="41">
        <f>'[4]ББ, ОПУ'!W104</f>
        <v>220042</v>
      </c>
      <c r="J58" s="41">
        <f>'[4]ББ, ОПУ'!X104</f>
        <v>16013</v>
      </c>
    </row>
    <row r="59" spans="1:14" x14ac:dyDescent="0.25">
      <c r="A59" s="39" t="s">
        <v>66</v>
      </c>
      <c r="B59" s="40"/>
      <c r="C59" s="41">
        <v>0</v>
      </c>
      <c r="D59" s="55">
        <v>0</v>
      </c>
      <c r="G59" s="39" t="s">
        <v>67</v>
      </c>
      <c r="H59" s="56"/>
      <c r="I59" s="41">
        <f>'[4]ББ, ОПУ'!W105</f>
        <v>0</v>
      </c>
      <c r="J59" s="41">
        <f>'[4]ББ, ОПУ'!X105</f>
        <v>0</v>
      </c>
    </row>
    <row r="60" spans="1:14" ht="36.75" thickBot="1" x14ac:dyDescent="0.3">
      <c r="A60" s="57" t="s">
        <v>68</v>
      </c>
      <c r="B60" s="58"/>
      <c r="C60" s="59">
        <f>C58</f>
        <v>220041.85216000001</v>
      </c>
      <c r="D60" s="59">
        <f>D58</f>
        <v>16013.326690000002</v>
      </c>
      <c r="G60" s="57" t="s">
        <v>68</v>
      </c>
      <c r="H60" s="60"/>
      <c r="I60" s="41">
        <f>'[4]ББ, ОПУ'!W106</f>
        <v>220042</v>
      </c>
      <c r="J60" s="41">
        <f>'[4]ББ, ОПУ'!X106</f>
        <v>16013</v>
      </c>
    </row>
    <row r="61" spans="1:14" x14ac:dyDescent="0.25">
      <c r="A61" s="39" t="s">
        <v>69</v>
      </c>
      <c r="B61" s="40"/>
      <c r="C61" s="41">
        <v>0</v>
      </c>
      <c r="D61" s="55">
        <v>0</v>
      </c>
      <c r="G61" s="39" t="s">
        <v>69</v>
      </c>
      <c r="H61" s="56"/>
      <c r="I61" s="41">
        <f>'[4]ББ, ОПУ'!W107</f>
        <v>0</v>
      </c>
      <c r="J61" s="41">
        <f>'[4]ББ, ОПУ'!X107</f>
        <v>0</v>
      </c>
    </row>
    <row r="62" spans="1:14" ht="24.75" thickBot="1" x14ac:dyDescent="0.3">
      <c r="A62" s="57" t="s">
        <v>70</v>
      </c>
      <c r="B62" s="61"/>
      <c r="C62" s="59">
        <f>C60</f>
        <v>220041.85216000001</v>
      </c>
      <c r="D62" s="59">
        <f>D60</f>
        <v>16013.326690000002</v>
      </c>
      <c r="G62" s="62" t="s">
        <v>71</v>
      </c>
      <c r="H62" s="63"/>
      <c r="I62" s="41">
        <f>'[4]ББ, ОПУ'!W108</f>
        <v>220042</v>
      </c>
      <c r="J62" s="41">
        <f>'[4]ББ, ОПУ'!X108</f>
        <v>16013</v>
      </c>
    </row>
    <row r="63" spans="1:14" x14ac:dyDescent="0.25">
      <c r="A63" s="34"/>
      <c r="B63" s="35"/>
      <c r="C63" s="34"/>
      <c r="D63" s="34"/>
    </row>
    <row r="64" spans="1:14" x14ac:dyDescent="0.25">
      <c r="A64" s="64" t="str">
        <f>A37</f>
        <v>Директор</v>
      </c>
      <c r="B64" s="35"/>
      <c r="C64" s="65"/>
      <c r="D64" s="34"/>
    </row>
    <row r="65" spans="1:8" x14ac:dyDescent="0.25">
      <c r="A65" s="34"/>
      <c r="B65" s="35"/>
      <c r="C65" s="66" t="s">
        <v>37</v>
      </c>
      <c r="D65" s="34"/>
    </row>
    <row r="66" spans="1:8" x14ac:dyDescent="0.25">
      <c r="A66" s="64" t="s">
        <v>38</v>
      </c>
      <c r="B66" s="35"/>
      <c r="C66" s="65"/>
      <c r="D66" s="34"/>
    </row>
    <row r="67" spans="1:8" x14ac:dyDescent="0.25">
      <c r="A67" s="34"/>
      <c r="B67" s="35"/>
      <c r="C67" s="66" t="s">
        <v>37</v>
      </c>
      <c r="D67" s="34"/>
    </row>
    <row r="68" spans="1:8" x14ac:dyDescent="0.25">
      <c r="A68" s="34"/>
      <c r="B68" s="35"/>
      <c r="C68" s="34"/>
      <c r="D68" s="34"/>
    </row>
    <row r="69" spans="1:8" x14ac:dyDescent="0.25">
      <c r="A69" s="34"/>
      <c r="B69" s="35"/>
      <c r="C69" s="34"/>
      <c r="D69" s="34"/>
    </row>
    <row r="70" spans="1:8" x14ac:dyDescent="0.25">
      <c r="B70" s="29"/>
    </row>
    <row r="71" spans="1:8" x14ac:dyDescent="0.25">
      <c r="A71" s="1" t="s">
        <v>0</v>
      </c>
      <c r="B71" s="29"/>
      <c r="E71" s="2" t="s">
        <v>1</v>
      </c>
    </row>
    <row r="72" spans="1:8" x14ac:dyDescent="0.25">
      <c r="A72" s="1" t="s">
        <v>72</v>
      </c>
      <c r="B72" s="29"/>
    </row>
    <row r="73" spans="1:8" x14ac:dyDescent="0.25">
      <c r="A73" s="1" t="s">
        <v>109</v>
      </c>
      <c r="B73" s="29"/>
    </row>
    <row r="74" spans="1:8" x14ac:dyDescent="0.25">
      <c r="A74" s="34"/>
      <c r="B74" s="35"/>
      <c r="C74" s="34"/>
      <c r="D74" s="34"/>
    </row>
    <row r="75" spans="1:8" ht="24" x14ac:dyDescent="0.25">
      <c r="A75" s="3" t="s">
        <v>3</v>
      </c>
      <c r="B75" s="4" t="s">
        <v>4</v>
      </c>
      <c r="C75" s="67" t="s">
        <v>32</v>
      </c>
      <c r="D75" s="67" t="s">
        <v>73</v>
      </c>
      <c r="E75" s="68" t="s">
        <v>74</v>
      </c>
      <c r="G75" s="10"/>
      <c r="H75" s="10"/>
    </row>
    <row r="76" spans="1:8" x14ac:dyDescent="0.25">
      <c r="A76" s="7" t="s">
        <v>75</v>
      </c>
      <c r="B76" s="69"/>
      <c r="C76" s="9">
        <f>[4]ОИК!Q20</f>
        <v>600000</v>
      </c>
      <c r="D76" s="70">
        <f>[4]ОИК!S20</f>
        <v>31383</v>
      </c>
      <c r="E76" s="70">
        <f>C76+D76</f>
        <v>631383</v>
      </c>
      <c r="G76" s="71"/>
      <c r="H76" s="70"/>
    </row>
    <row r="77" spans="1:8" x14ac:dyDescent="0.25">
      <c r="A77" s="10" t="s">
        <v>68</v>
      </c>
      <c r="B77" s="69"/>
      <c r="C77" s="72">
        <v>0</v>
      </c>
      <c r="D77" s="73">
        <f>C62</f>
        <v>220041.85216000001</v>
      </c>
      <c r="E77" s="70">
        <f t="shared" ref="E77:E78" si="0">C77+D77</f>
        <v>220041.85216000001</v>
      </c>
      <c r="G77" s="74"/>
      <c r="H77" s="70"/>
    </row>
    <row r="78" spans="1:8" x14ac:dyDescent="0.25">
      <c r="A78" s="75" t="s">
        <v>76</v>
      </c>
      <c r="B78" s="76"/>
      <c r="C78" s="77">
        <v>0</v>
      </c>
      <c r="D78" s="77">
        <v>0</v>
      </c>
      <c r="E78" s="70">
        <f t="shared" si="0"/>
        <v>0</v>
      </c>
      <c r="G78" s="71"/>
      <c r="H78" s="70"/>
    </row>
    <row r="79" spans="1:8" ht="15.75" thickBot="1" x14ac:dyDescent="0.3">
      <c r="A79" s="14" t="s">
        <v>112</v>
      </c>
      <c r="B79" s="78"/>
      <c r="C79" s="79">
        <f t="shared" ref="C79:D79" si="1">C76+C77+C78</f>
        <v>600000</v>
      </c>
      <c r="D79" s="79">
        <f t="shared" si="1"/>
        <v>251424.85216000001</v>
      </c>
      <c r="E79" s="79">
        <f>E76+E77+E78</f>
        <v>851424.85216000001</v>
      </c>
      <c r="G79" s="70"/>
      <c r="H79" s="70"/>
    </row>
    <row r="80" spans="1:8" x14ac:dyDescent="0.25">
      <c r="A80" s="7" t="s">
        <v>77</v>
      </c>
      <c r="B80" s="80"/>
      <c r="C80" s="81">
        <v>0</v>
      </c>
      <c r="D80" s="81">
        <v>0</v>
      </c>
      <c r="E80" s="82">
        <f>SUM(C80:D80)</f>
        <v>0</v>
      </c>
      <c r="G80" s="71"/>
      <c r="H80" s="71"/>
    </row>
    <row r="81" spans="1:8" x14ac:dyDescent="0.25">
      <c r="A81" s="10" t="s">
        <v>78</v>
      </c>
      <c r="B81" s="83"/>
      <c r="C81" s="84">
        <v>0</v>
      </c>
      <c r="D81" s="85">
        <f>D62</f>
        <v>16013.326690000002</v>
      </c>
      <c r="E81" s="82">
        <f>SUM(C81:D81)</f>
        <v>16013.326690000002</v>
      </c>
      <c r="G81" s="86"/>
      <c r="H81" s="86"/>
    </row>
    <row r="82" spans="1:8" x14ac:dyDescent="0.25">
      <c r="A82" s="75" t="s">
        <v>76</v>
      </c>
      <c r="B82" s="80"/>
      <c r="C82" s="77">
        <v>0</v>
      </c>
      <c r="D82" s="77">
        <v>0</v>
      </c>
      <c r="E82" s="82">
        <f>SUM(C82:D82)</f>
        <v>0</v>
      </c>
      <c r="G82" s="86"/>
      <c r="H82" s="86"/>
    </row>
    <row r="83" spans="1:8" x14ac:dyDescent="0.25">
      <c r="A83" s="75" t="str">
        <f>[4]ОИК!A43</f>
        <v>Взносы участника</v>
      </c>
      <c r="B83" s="80"/>
      <c r="C83" s="77">
        <f>[4]ОИК!Q43</f>
        <v>600000</v>
      </c>
      <c r="D83" s="77"/>
      <c r="E83" s="82">
        <f>SUM(C83:D83)</f>
        <v>600000</v>
      </c>
      <c r="G83" s="86"/>
      <c r="H83" s="86"/>
    </row>
    <row r="84" spans="1:8" ht="15.75" thickBot="1" x14ac:dyDescent="0.3">
      <c r="A84" s="14" t="s">
        <v>113</v>
      </c>
      <c r="B84" s="78"/>
      <c r="C84" s="87">
        <f>SUM(C80:C83)</f>
        <v>600000</v>
      </c>
      <c r="D84" s="87">
        <f>SUM(D80:D83)</f>
        <v>16013.326690000002</v>
      </c>
      <c r="E84" s="87">
        <f>SUM(E80:E83)</f>
        <v>616013.32669000002</v>
      </c>
      <c r="G84" s="86"/>
      <c r="H84" s="86"/>
    </row>
    <row r="86" spans="1:8" x14ac:dyDescent="0.25">
      <c r="A86" s="24" t="s">
        <v>36</v>
      </c>
      <c r="B86" s="22"/>
      <c r="C86" s="25"/>
      <c r="D86" s="22"/>
    </row>
    <row r="87" spans="1:8" x14ac:dyDescent="0.25">
      <c r="A87" s="22"/>
      <c r="B87" s="22"/>
      <c r="C87" s="26" t="s">
        <v>37</v>
      </c>
      <c r="D87" s="22"/>
    </row>
    <row r="88" spans="1:8" x14ac:dyDescent="0.25">
      <c r="A88" s="24" t="s">
        <v>38</v>
      </c>
      <c r="B88" s="22"/>
      <c r="C88" s="25"/>
      <c r="D88" s="22"/>
    </row>
    <row r="89" spans="1:8" x14ac:dyDescent="0.25">
      <c r="A89" s="22"/>
      <c r="B89" s="22"/>
      <c r="C89" s="26" t="s">
        <v>37</v>
      </c>
      <c r="D89" s="22"/>
    </row>
    <row r="93" spans="1:8" x14ac:dyDescent="0.25">
      <c r="A93" s="1" t="s">
        <v>0</v>
      </c>
      <c r="D93" s="2" t="s">
        <v>1</v>
      </c>
    </row>
    <row r="94" spans="1:8" x14ac:dyDescent="0.25">
      <c r="A94" s="1" t="s">
        <v>79</v>
      </c>
    </row>
    <row r="95" spans="1:8" x14ac:dyDescent="0.25">
      <c r="A95" s="1" t="s">
        <v>109</v>
      </c>
    </row>
    <row r="97" spans="1:4" x14ac:dyDescent="0.25">
      <c r="A97" s="3" t="s">
        <v>3</v>
      </c>
      <c r="B97" s="4" t="s">
        <v>4</v>
      </c>
      <c r="C97" s="38" t="s">
        <v>110</v>
      </c>
      <c r="D97" s="38" t="s">
        <v>111</v>
      </c>
    </row>
    <row r="98" spans="1:4" x14ac:dyDescent="0.25">
      <c r="A98" s="7" t="s">
        <v>80</v>
      </c>
      <c r="B98" s="7"/>
      <c r="C98" s="7"/>
      <c r="D98" s="7"/>
    </row>
    <row r="99" spans="1:4" x14ac:dyDescent="0.25">
      <c r="A99" s="88" t="s">
        <v>81</v>
      </c>
      <c r="B99" s="89"/>
      <c r="C99" s="90">
        <f>SUM(C100:C103)</f>
        <v>1392278</v>
      </c>
      <c r="D99" s="90">
        <f>SUM(D100:D103)</f>
        <v>478159</v>
      </c>
    </row>
    <row r="100" spans="1:4" x14ac:dyDescent="0.25">
      <c r="A100" s="91" t="s">
        <v>82</v>
      </c>
      <c r="B100" s="92"/>
      <c r="C100" s="93">
        <f>[4]ДДС!W21</f>
        <v>317379</v>
      </c>
      <c r="D100" s="93">
        <f>[4]ДДС!X21</f>
        <v>103381</v>
      </c>
    </row>
    <row r="101" spans="1:4" x14ac:dyDescent="0.25">
      <c r="A101" s="91" t="s">
        <v>83</v>
      </c>
      <c r="B101" s="92"/>
      <c r="C101" s="93">
        <f>[4]ДДС!W22</f>
        <v>58288</v>
      </c>
      <c r="D101" s="93">
        <f>[4]ДДС!X22</f>
        <v>10911</v>
      </c>
    </row>
    <row r="102" spans="1:4" x14ac:dyDescent="0.25">
      <c r="A102" s="91" t="s">
        <v>84</v>
      </c>
      <c r="B102" s="92"/>
      <c r="C102" s="93">
        <f>[4]ДДС!W23</f>
        <v>911598</v>
      </c>
      <c r="D102" s="93">
        <f>[4]ДДС!X23</f>
        <v>20172</v>
      </c>
    </row>
    <row r="103" spans="1:4" x14ac:dyDescent="0.25">
      <c r="A103" s="91" t="s">
        <v>85</v>
      </c>
      <c r="B103" s="92"/>
      <c r="C103" s="93">
        <f>[4]ДДС!W25</f>
        <v>105013</v>
      </c>
      <c r="D103" s="93">
        <f>[4]ДДС!X25</f>
        <v>343695</v>
      </c>
    </row>
    <row r="104" spans="1:4" x14ac:dyDescent="0.25">
      <c r="A104" s="88" t="s">
        <v>86</v>
      </c>
      <c r="B104" s="89"/>
      <c r="C104" s="90">
        <f>SUM(C105:C109)</f>
        <v>3458699</v>
      </c>
      <c r="D104" s="90">
        <f>SUM(D105:D109)</f>
        <v>464537</v>
      </c>
    </row>
    <row r="105" spans="1:4" x14ac:dyDescent="0.25">
      <c r="A105" s="91" t="s">
        <v>87</v>
      </c>
      <c r="B105" s="92"/>
      <c r="C105" s="93">
        <f>[4]ДДС!W28</f>
        <v>3406015</v>
      </c>
      <c r="D105" s="93">
        <f>[4]ДДС!X28</f>
        <v>461903</v>
      </c>
    </row>
    <row r="106" spans="1:4" x14ac:dyDescent="0.25">
      <c r="A106" s="91" t="s">
        <v>88</v>
      </c>
      <c r="B106" s="92"/>
      <c r="C106" s="93" t="str">
        <f>[4]ДДС!W29</f>
        <v>-</v>
      </c>
      <c r="D106" s="93">
        <f>[4]ДДС!X29</f>
        <v>613</v>
      </c>
    </row>
    <row r="107" spans="1:4" x14ac:dyDescent="0.25">
      <c r="A107" s="91" t="s">
        <v>89</v>
      </c>
      <c r="B107" s="92"/>
      <c r="C107" s="93">
        <f>[4]ДДС!W30</f>
        <v>20172</v>
      </c>
      <c r="D107" s="93">
        <f>[4]ДДС!X30</f>
        <v>441</v>
      </c>
    </row>
    <row r="108" spans="1:4" x14ac:dyDescent="0.25">
      <c r="A108" s="91" t="s">
        <v>90</v>
      </c>
      <c r="B108" s="92"/>
      <c r="C108" s="93">
        <f>[4]ДДС!W33</f>
        <v>19168</v>
      </c>
      <c r="D108" s="93">
        <f>[4]ДДС!X33</f>
        <v>288</v>
      </c>
    </row>
    <row r="109" spans="1:4" x14ac:dyDescent="0.25">
      <c r="A109" s="91" t="s">
        <v>91</v>
      </c>
      <c r="B109" s="92"/>
      <c r="C109" s="93">
        <f>[4]ДДС!W34</f>
        <v>13344</v>
      </c>
      <c r="D109" s="93">
        <f>[4]ДДС!X34</f>
        <v>1292</v>
      </c>
    </row>
    <row r="110" spans="1:4" x14ac:dyDescent="0.25">
      <c r="A110" s="94" t="s">
        <v>92</v>
      </c>
      <c r="B110" s="95"/>
      <c r="C110" s="96">
        <f>C99-C104</f>
        <v>-2066421</v>
      </c>
      <c r="D110" s="96">
        <f>D99-D104</f>
        <v>13622</v>
      </c>
    </row>
    <row r="111" spans="1:4" x14ac:dyDescent="0.25">
      <c r="A111" s="97" t="s">
        <v>93</v>
      </c>
      <c r="B111" s="97"/>
      <c r="C111" s="97"/>
      <c r="D111" s="97"/>
    </row>
    <row r="112" spans="1:4" x14ac:dyDescent="0.25">
      <c r="A112" s="88" t="s">
        <v>81</v>
      </c>
      <c r="B112" s="97"/>
      <c r="C112" s="97">
        <f>C113</f>
        <v>0</v>
      </c>
      <c r="D112" s="97">
        <f>D113</f>
        <v>2542</v>
      </c>
    </row>
    <row r="113" spans="1:4" x14ac:dyDescent="0.25">
      <c r="A113" s="98" t="s">
        <v>94</v>
      </c>
      <c r="B113" s="97"/>
      <c r="C113" s="98">
        <f>[4]ДДС!W45</f>
        <v>0</v>
      </c>
      <c r="D113" s="98">
        <f>[4]ДДС!X45</f>
        <v>2542</v>
      </c>
    </row>
    <row r="114" spans="1:4" x14ac:dyDescent="0.25">
      <c r="A114" s="88" t="s">
        <v>86</v>
      </c>
      <c r="B114" s="89"/>
      <c r="C114" s="90">
        <f>C115</f>
        <v>612</v>
      </c>
      <c r="D114" s="90">
        <f>D115</f>
        <v>4555</v>
      </c>
    </row>
    <row r="115" spans="1:4" x14ac:dyDescent="0.25">
      <c r="A115" s="91" t="s">
        <v>95</v>
      </c>
      <c r="B115" s="92"/>
      <c r="C115" s="93">
        <f>[4]ДДС!W48</f>
        <v>612</v>
      </c>
      <c r="D115" s="93">
        <f>[4]ДДС!X48</f>
        <v>4555</v>
      </c>
    </row>
    <row r="116" spans="1:4" x14ac:dyDescent="0.25">
      <c r="A116" s="94" t="s">
        <v>96</v>
      </c>
      <c r="B116" s="99"/>
      <c r="C116" s="100">
        <f>C112-C114</f>
        <v>-612</v>
      </c>
      <c r="D116" s="100">
        <f>D112-D114</f>
        <v>-2013</v>
      </c>
    </row>
    <row r="117" spans="1:4" x14ac:dyDescent="0.25">
      <c r="A117" s="33" t="s">
        <v>97</v>
      </c>
      <c r="B117" s="33"/>
      <c r="C117" s="33"/>
      <c r="D117" s="33"/>
    </row>
    <row r="118" spans="1:4" x14ac:dyDescent="0.25">
      <c r="A118" s="33" t="s">
        <v>81</v>
      </c>
      <c r="B118" s="101"/>
      <c r="C118" s="102">
        <f>SUM(C119:C121)</f>
        <v>2278161</v>
      </c>
      <c r="D118" s="102">
        <f>SUM(D119:D121)</f>
        <v>2754</v>
      </c>
    </row>
    <row r="119" spans="1:4" x14ac:dyDescent="0.25">
      <c r="A119" s="39" t="s">
        <v>98</v>
      </c>
      <c r="B119" s="103"/>
      <c r="C119" s="41">
        <f>[4]ДДС!W60</f>
        <v>28000</v>
      </c>
      <c r="D119" s="41" t="str">
        <f>[4]ДДС!X60</f>
        <v>-</v>
      </c>
    </row>
    <row r="120" spans="1:4" x14ac:dyDescent="0.25">
      <c r="A120" s="39" t="s">
        <v>99</v>
      </c>
      <c r="B120" s="103"/>
      <c r="C120" s="41">
        <f>[4]ДДС!W61</f>
        <v>256916</v>
      </c>
      <c r="D120" s="41">
        <f>[4]ДДС!X61</f>
        <v>2754</v>
      </c>
    </row>
    <row r="121" spans="1:4" x14ac:dyDescent="0.25">
      <c r="A121" s="39" t="s">
        <v>100</v>
      </c>
      <c r="B121" s="103"/>
      <c r="C121" s="41">
        <f>[4]ДДС!W59</f>
        <v>1993245</v>
      </c>
      <c r="D121" s="41" t="str">
        <f>[4]ДДС!X59</f>
        <v>-</v>
      </c>
    </row>
    <row r="122" spans="1:4" x14ac:dyDescent="0.25">
      <c r="A122" s="33" t="s">
        <v>86</v>
      </c>
      <c r="B122" s="101"/>
      <c r="C122" s="102">
        <f>SUM(C123:C124)</f>
        <v>187929</v>
      </c>
      <c r="D122" s="102">
        <f>SUM(D123:D124)</f>
        <v>0</v>
      </c>
    </row>
    <row r="123" spans="1:4" x14ac:dyDescent="0.25">
      <c r="A123" s="39" t="s">
        <v>101</v>
      </c>
      <c r="B123" s="103"/>
      <c r="C123" s="41">
        <f>[4]ДДС!W65</f>
        <v>28000</v>
      </c>
      <c r="D123" s="41" t="str">
        <f>[4]ДДС!X65</f>
        <v>-</v>
      </c>
    </row>
    <row r="124" spans="1:4" x14ac:dyDescent="0.25">
      <c r="A124" s="39" t="s">
        <v>102</v>
      </c>
      <c r="B124" s="103"/>
      <c r="C124" s="41">
        <f>[4]ДДС!W68</f>
        <v>159929</v>
      </c>
      <c r="D124" s="41" t="str">
        <f>[4]ДДС!X68</f>
        <v>-</v>
      </c>
    </row>
    <row r="125" spans="1:4" x14ac:dyDescent="0.25">
      <c r="A125" s="104" t="s">
        <v>103</v>
      </c>
      <c r="B125" s="105"/>
      <c r="C125" s="47">
        <f>C118-C122</f>
        <v>2090232</v>
      </c>
      <c r="D125" s="47">
        <f>D118-D122</f>
        <v>2754</v>
      </c>
    </row>
    <row r="126" spans="1:4" x14ac:dyDescent="0.25">
      <c r="A126" s="106" t="s">
        <v>104</v>
      </c>
      <c r="B126" s="101"/>
      <c r="C126" s="102">
        <f>C125+C116+C110</f>
        <v>23199</v>
      </c>
      <c r="D126" s="102">
        <f>D125+D116+D110</f>
        <v>14363</v>
      </c>
    </row>
    <row r="127" spans="1:4" x14ac:dyDescent="0.25">
      <c r="A127" s="52" t="s">
        <v>105</v>
      </c>
      <c r="B127" s="11">
        <v>7</v>
      </c>
      <c r="C127" s="41">
        <f>D8</f>
        <v>63863</v>
      </c>
      <c r="D127" s="41">
        <v>0</v>
      </c>
    </row>
    <row r="128" spans="1:4" ht="15.75" thickBot="1" x14ac:dyDescent="0.3">
      <c r="A128" s="107" t="s">
        <v>106</v>
      </c>
      <c r="B128" s="108">
        <f>B8</f>
        <v>7</v>
      </c>
      <c r="C128" s="109">
        <f>C126+C127</f>
        <v>87062</v>
      </c>
      <c r="D128" s="109">
        <f>D126+D127</f>
        <v>14363</v>
      </c>
    </row>
    <row r="130" spans="1:3" x14ac:dyDescent="0.25">
      <c r="A130" s="64" t="str">
        <f>A64</f>
        <v>Директор</v>
      </c>
      <c r="C130" s="65"/>
    </row>
    <row r="131" spans="1:3" x14ac:dyDescent="0.25">
      <c r="C131" s="66" t="s">
        <v>37</v>
      </c>
    </row>
    <row r="132" spans="1:3" x14ac:dyDescent="0.25">
      <c r="A132" s="64" t="s">
        <v>38</v>
      </c>
      <c r="C132" s="65"/>
    </row>
    <row r="133" spans="1:3" x14ac:dyDescent="0.25">
      <c r="C133" s="66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Формы по МСФО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Askhat Kabdulov</dc:creator>
  <cp:lastModifiedBy>Админ</cp:lastModifiedBy>
  <dcterms:created xsi:type="dcterms:W3CDTF">2021-11-12T12:08:19Z</dcterms:created>
  <dcterms:modified xsi:type="dcterms:W3CDTF">2021-11-12T12:27:33Z</dcterms:modified>
</cp:coreProperties>
</file>