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Отчеты\ФАСТИ\Отчеты с ФАСТИ для печати\2021\март 2021_\"/>
    </mc:Choice>
  </mc:AlternateContent>
  <bookViews>
    <workbookView xWindow="32760" yWindow="32760" windowWidth="23040" windowHeight="8970"/>
  </bookViews>
  <sheets>
    <sheet name="Баланс" sheetId="1" r:id="rId1"/>
    <sheet name="ОПиУ" sheetId="2" r:id="rId2"/>
  </sheets>
  <calcPr calcId="162913"/>
</workbook>
</file>

<file path=xl/calcChain.xml><?xml version="1.0" encoding="utf-8"?>
<calcChain xmlns="http://schemas.openxmlformats.org/spreadsheetml/2006/main">
  <c r="C101" i="2" l="1"/>
  <c r="F92" i="2"/>
  <c r="E92" i="2"/>
  <c r="D92" i="2"/>
  <c r="C92" i="2"/>
  <c r="D67" i="2"/>
  <c r="F63" i="2"/>
  <c r="E63" i="2"/>
  <c r="D63" i="2"/>
  <c r="C63" i="2"/>
  <c r="F57" i="2"/>
  <c r="F101" i="2" s="1"/>
  <c r="E57" i="2"/>
  <c r="E101" i="2" s="1"/>
  <c r="D57" i="2"/>
  <c r="D101" i="2" s="1"/>
  <c r="C57" i="2"/>
  <c r="F29" i="2"/>
  <c r="E29" i="2"/>
  <c r="D29" i="2"/>
  <c r="D27" i="2" s="1"/>
  <c r="C29" i="2"/>
  <c r="F27" i="2"/>
  <c r="E27" i="2"/>
  <c r="C27" i="2"/>
  <c r="F18" i="2"/>
  <c r="E18" i="2"/>
  <c r="D18" i="2"/>
  <c r="D12" i="2" s="1"/>
  <c r="D8" i="2" s="1"/>
  <c r="C18" i="2"/>
  <c r="F12" i="2"/>
  <c r="E12" i="2"/>
  <c r="C12" i="2"/>
  <c r="F8" i="2"/>
  <c r="F56" i="2" s="1"/>
  <c r="F102" i="2" s="1"/>
  <c r="F104" i="2" s="1"/>
  <c r="F106" i="2" s="1"/>
  <c r="E8" i="2"/>
  <c r="E56" i="2" s="1"/>
  <c r="C8" i="2"/>
  <c r="C56" i="2" s="1"/>
  <c r="C102" i="2" s="1"/>
  <c r="C104" i="2" s="1"/>
  <c r="C106" i="2" s="1"/>
  <c r="D56" i="2" l="1"/>
  <c r="D102" i="2" s="1"/>
  <c r="D104" i="2" s="1"/>
  <c r="D106" i="2" s="1"/>
  <c r="E102" i="2"/>
  <c r="E104" i="2" s="1"/>
  <c r="E106" i="2" s="1"/>
  <c r="C46" i="1"/>
  <c r="C41" i="1"/>
  <c r="C45" i="1"/>
  <c r="C44" i="1"/>
  <c r="C40" i="1"/>
  <c r="C23" i="1"/>
  <c r="D114" i="1" l="1"/>
  <c r="D12" i="1"/>
  <c r="D59" i="1"/>
  <c r="D107" i="1" l="1"/>
  <c r="D111" i="1" s="1"/>
  <c r="D69" i="1"/>
  <c r="D94" i="1" s="1"/>
  <c r="D46" i="1"/>
  <c r="D45" i="1"/>
  <c r="D44" i="1"/>
  <c r="D41" i="1"/>
  <c r="D39" i="1" s="1"/>
  <c r="D37" i="1" s="1"/>
  <c r="D40" i="1"/>
  <c r="D23" i="1"/>
  <c r="D17" i="1"/>
  <c r="D9" i="1"/>
  <c r="D60" i="1" l="1"/>
  <c r="D112" i="1"/>
  <c r="C107" i="1" l="1"/>
  <c r="C111" i="1" s="1"/>
  <c r="C9" i="1"/>
  <c r="C69" i="1"/>
  <c r="C94" i="1" s="1"/>
  <c r="C112" i="1" l="1"/>
  <c r="C39" i="1"/>
  <c r="C37" i="1" s="1"/>
  <c r="C60" i="1" s="1"/>
  <c r="C114" i="1" l="1"/>
</calcChain>
</file>

<file path=xl/sharedStrings.xml><?xml version="1.0" encoding="utf-8"?>
<sst xmlns="http://schemas.openxmlformats.org/spreadsheetml/2006/main" count="554" uniqueCount="349">
  <si>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</si>
  <si>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</si>
  <si>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</si>
  <si>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</si>
  <si>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</si>
  <si>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</si>
  <si>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</si>
  <si>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</si>
  <si>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</si>
  <si>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</si>
  <si>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</si>
  <si>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</si>
  <si>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</si>
  <si>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</si>
  <si>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</si>
  <si>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</si>
  <si>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</si>
  <si>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</si>
  <si>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</si>
  <si>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</si>
  <si>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</si>
  <si>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</si>
  <si>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</si>
  <si>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</si>
  <si>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</si>
  <si>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</si>
  <si>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</si>
  <si>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</si>
  <si>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</si>
  <si>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</si>
  <si>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</si>
  <si>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</si>
  <si>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</si>
  <si>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</si>
  <si>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</si>
  <si>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</si>
  <si>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</si>
  <si>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</si>
  <si>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</si>
  <si>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</si>
  <si>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</si>
  <si>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</si>
  <si>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</si>
  <si>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</si>
  <si>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</si>
  <si>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</si>
  <si>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</si>
  <si>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</si>
  <si>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</si>
  <si>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</si>
  <si>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</si>
  <si>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</si>
  <si>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</si>
  <si>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</si>
  <si>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</si>
  <si>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</si>
  <si>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</si>
  <si>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</si>
  <si>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</si>
  <si>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</si>
  <si>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</si>
  <si>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</si>
  <si>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</si>
  <si>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</si>
  <si>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</si>
  <si>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</si>
  <si>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</si>
  <si>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</si>
  <si>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</si>
  <si>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</si>
  <si>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</si>
  <si>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</si>
  <si>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</si>
  <si>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</si>
  <si>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</si>
  <si>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</si>
  <si>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</si>
  <si>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</si>
  <si>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</si>
  <si>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</si>
  <si>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</si>
  <si>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</si>
  <si>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</si>
  <si>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</si>
  <si>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</si>
  <si>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</si>
  <si>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</si>
  <si>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</si>
  <si>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</si>
  <si>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</si>
  <si>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</si>
  <si>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</si>
  <si>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</si>
  <si>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</si>
  <si>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</si>
  <si>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</si>
  <si>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</si>
  <si>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</si>
  <si>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</si>
  <si>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</si>
  <si>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</si>
  <si>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</si>
  <si>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</si>
  <si>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</si>
  <si>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</si>
  <si>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</si>
  <si>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</si>
  <si>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</si>
  <si>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</si>
  <si>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</si>
  <si>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</si>
  <si>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</si>
  <si>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</si>
  <si>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</si>
  <si>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</si>
  <si>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</si>
  <si>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</si>
  <si>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</si>
  <si>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</si>
  <si>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</si>
  <si>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</si>
  <si>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</si>
  <si>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</si>
  <si>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</si>
  <si>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</si>
  <si>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</si>
  <si>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</si>
  <si>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</si>
  <si>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</si>
  <si>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</si>
  <si>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</si>
  <si>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</si>
  <si>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</si>
  <si>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</si>
  <si>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</si>
  <si>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</si>
  <si>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</si>
  <si>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</si>
  <si>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</si>
  <si>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</si>
  <si>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</si>
  <si>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</si>
  <si>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</si>
  <si>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</si>
  <si>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</si>
  <si>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</si>
  <si>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</si>
  <si>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</si>
  <si>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</si>
  <si>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</si>
  <si>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</si>
  <si>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</si>
  <si>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</si>
  <si>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</si>
  <si>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</si>
  <si>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</si>
  <si>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</si>
  <si>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</si>
  <si>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</si>
  <si>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</si>
  <si>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</si>
  <si>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</si>
  <si>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</si>
  <si>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</si>
  <si>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</si>
  <si>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</si>
  <si>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</si>
  <si>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</si>
  <si>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</si>
  <si>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</si>
  <si>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</si>
  <si>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</si>
  <si>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</si>
  <si>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</si>
  <si>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</si>
  <si>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</si>
  <si>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</si>
  <si>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</si>
  <si>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</si>
  <si>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</si>
  <si>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</si>
  <si>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</si>
  <si>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</si>
  <si>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</si>
  <si>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</si>
  <si>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</si>
  <si>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</si>
  <si>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</si>
  <si>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</si>
  <si>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</si>
  <si>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</si>
  <si>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</si>
  <si>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</si>
  <si>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</si>
  <si>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</si>
  <si>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</si>
  <si>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</si>
  <si>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</si>
  <si>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</si>
  <si>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</si>
  <si>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</si>
  <si>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</si>
  <si>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</si>
  <si>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г. Алматы, Абиш Кекилбайулы, дом № 34, корпус 14этаж</t>
  </si>
  <si>
    <t>1 апреля 2021 года</t>
  </si>
  <si>
    <t xml:space="preserve">'в строке 21 "Прочие активы" отражена сумма выданного займа в размере 14 150 тыс.тенге, гарантийный взнос - 45 тыс.тенге. В строку 20 "Авансы выданные и предоплата"  включена сумма на счете у международного брокера в сумме 320 588 тыс.тенге (включены в расчет К1). </t>
  </si>
  <si>
    <t>Дата 07.04.2021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</si>
  <si>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</si>
  <si>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</si>
  <si>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</si>
  <si>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</si>
  <si>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</si>
  <si>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</si>
  <si>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</si>
  <si>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</si>
  <si>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</si>
  <si>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</si>
  <si>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</si>
  <si>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</si>
  <si>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</si>
  <si>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</si>
  <si>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</si>
  <si>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</si>
  <si>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</si>
  <si>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</si>
  <si>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</si>
  <si>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</si>
  <si>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</si>
  <si>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</si>
  <si>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</si>
  <si>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</si>
  <si>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</si>
  <si>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</si>
  <si>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</si>
  <si>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</si>
  <si>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</si>
  <si>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</si>
  <si>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</si>
  <si>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</si>
  <si>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</si>
  <si>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</si>
  <si>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</si>
  <si>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</si>
  <si>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</si>
  <si>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</si>
  <si>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</si>
  <si>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</si>
  <si>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</si>
  <si>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</si>
  <si>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</si>
  <si>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</si>
  <si>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</si>
  <si>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</si>
  <si>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</si>
  <si>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</si>
  <si>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</si>
  <si>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</si>
  <si>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</si>
  <si>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</si>
  <si>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</si>
  <si>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</si>
  <si>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</si>
  <si>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</si>
  <si>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</si>
  <si>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</si>
  <si>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</si>
  <si>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</si>
  <si>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</si>
  <si>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</si>
  <si>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</si>
  <si>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</si>
  <si>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</si>
  <si>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</si>
  <si>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</si>
  <si>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</si>
  <si>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</si>
  <si>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</si>
  <si>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</si>
  <si>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</si>
  <si>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</si>
  <si>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</si>
  <si>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</si>
  <si>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</si>
  <si>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</si>
  <si>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</si>
  <si>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</si>
  <si>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</si>
  <si>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</si>
  <si>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</si>
  <si>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</si>
  <si>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</si>
  <si>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</si>
  <si>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</si>
  <si>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</si>
  <si>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</si>
  <si>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</si>
  <si>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</si>
  <si>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</si>
  <si>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</si>
  <si>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</si>
  <si>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</si>
  <si>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</si>
  <si>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</si>
  <si>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</si>
  <si>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</si>
  <si>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</si>
  <si>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</si>
  <si>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</si>
  <si>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</si>
  <si>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</si>
  <si>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</si>
  <si>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</si>
  <si>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</si>
  <si>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</si>
  <si>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</si>
  <si>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</si>
  <si>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</si>
  <si>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</si>
  <si>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</si>
  <si>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</si>
  <si>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</si>
  <si>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</si>
  <si>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</si>
  <si>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</si>
  <si>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</si>
  <si>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</si>
  <si>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</si>
  <si>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</si>
  <si>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</si>
  <si>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</si>
  <si>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</si>
  <si>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</si>
  <si>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</si>
  <si>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</si>
  <si>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</si>
  <si>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</si>
  <si>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</si>
  <si>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</si>
  <si>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</si>
  <si>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</si>
  <si>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</si>
  <si>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</si>
  <si>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</si>
  <si>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</si>
  <si>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</si>
  <si>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</si>
  <si>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>В ст. "Прочие доходы" - отрадена сумма возарта страховой премии на сумму 564 тыс.тенге, и возврат излишне удержанного КПН у источника на сумму 461 тыс,тенге. В ст. "Прочие расходы" сумма 140 тыс.тг. -  начисление дисконта по выданному займу.</t>
  </si>
  <si>
    <t xml:space="preserve">Наименование </t>
  </si>
  <si>
    <t>8(727)3313350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</si>
</sst>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94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4" fillId="0" borderId="9" xfId="6" quotePrefix="1" applyBorder="1" applyAlignment="1">
      <alignment horizontal="left" vertical="top" wrapText="1"/>
    </xf>
    <xf numFmtId="0" fontId="5" fillId="0" borderId="9" xfId="8" quotePrefix="1" applyBorder="1" applyAlignment="1">
      <alignment horizontal="left" vertical="top" wrapText="1"/>
    </xf>
    <xf numFmtId="0" fontId="1" fillId="0" borderId="10" xfId="1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3" fillId="0" borderId="9" xfId="7" quotePrefix="1" applyFont="1" applyBorder="1" applyAlignment="1">
      <alignment horizontal="left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3" fillId="0" borderId="12" xfId="7" quotePrefix="1" applyNumberFormat="1" applyBorder="1" applyAlignment="1">
      <alignment horizontal="left" vertical="top" wrapText="1"/>
    </xf>
    <xf numFmtId="3" fontId="1" fillId="0" borderId="13" xfId="3" applyNumberFormat="1" applyBorder="1" applyAlignment="1">
      <alignment horizontal="right" vertical="top" wrapText="1"/>
    </xf>
    <xf numFmtId="3" fontId="3" fillId="0" borderId="13" xfId="7" quotePrefix="1" applyNumberFormat="1" applyBorder="1" applyAlignment="1">
      <alignment horizontal="left" vertical="top" wrapText="1"/>
    </xf>
    <xf numFmtId="3" fontId="3" fillId="0" borderId="13" xfId="3" applyNumberFormat="1" applyFon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0" fontId="3" fillId="0" borderId="11" xfId="7" quotePrefix="1" applyFont="1" applyBorder="1" applyAlignment="1">
      <alignment horizontal="left" vertical="top" wrapText="1"/>
    </xf>
    <xf numFmtId="0" fontId="4" fillId="0" borderId="11" xfId="6" quotePrefix="1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3" fillId="0" borderId="18" xfId="5" quotePrefix="1" applyBorder="1" applyAlignment="1">
      <alignment horizontal="center" vertical="top" wrapText="1"/>
    </xf>
    <xf numFmtId="0" fontId="3" fillId="0" borderId="19" xfId="5" quotePrefix="1" applyBorder="1" applyAlignment="1">
      <alignment horizontal="center" vertical="top" wrapText="1"/>
    </xf>
    <xf numFmtId="0" fontId="3" fillId="0" borderId="19" xfId="5" quotePrefix="1" applyFont="1" applyBorder="1" applyAlignment="1">
      <alignment horizontal="center" vertical="top" wrapText="1"/>
    </xf>
    <xf numFmtId="0" fontId="3" fillId="0" borderId="20" xfId="5" quotePrefix="1" applyBorder="1" applyAlignment="1">
      <alignment horizontal="center" vertical="top" wrapText="1"/>
    </xf>
    <xf numFmtId="0" fontId="3" fillId="0" borderId="9" xfId="5" quotePrefix="1" applyBorder="1" applyAlignment="1">
      <alignment horizontal="center" vertical="top" wrapText="1"/>
    </xf>
    <xf numFmtId="0" fontId="3" fillId="0" borderId="9" xfId="5" quotePrefix="1" applyFont="1" applyBorder="1" applyAlignment="1">
      <alignment horizontal="center" vertical="top" wrapText="1"/>
    </xf>
    <xf numFmtId="3" fontId="1" fillId="0" borderId="17" xfId="3" applyNumberFormat="1" applyBorder="1" applyAlignment="1">
      <alignment horizontal="right" vertical="top" wrapText="1"/>
    </xf>
    <xf numFmtId="3" fontId="3" fillId="0" borderId="17" xfId="7" quotePrefix="1" applyNumberFormat="1" applyBorder="1" applyAlignment="1">
      <alignment horizontal="left" vertical="top" wrapText="1"/>
    </xf>
    <xf numFmtId="3" fontId="1" fillId="2" borderId="17" xfId="3" applyNumberFormat="1" applyFill="1" applyBorder="1" applyAlignment="1">
      <alignment horizontal="right" vertical="top" wrapText="1"/>
    </xf>
    <xf numFmtId="3" fontId="3" fillId="0" borderId="17" xfId="3" applyNumberFormat="1" applyFont="1" applyBorder="1" applyAlignment="1">
      <alignment horizontal="right" vertical="top" wrapText="1"/>
    </xf>
    <xf numFmtId="3" fontId="1" fillId="2" borderId="5" xfId="3" applyNumberFormat="1" applyFill="1" applyBorder="1" applyAlignment="1">
      <alignment horizontal="right" vertical="top" wrapText="1"/>
    </xf>
    <xf numFmtId="3" fontId="1" fillId="0" borderId="13" xfId="3" applyNumberFormat="1" applyFont="1" applyBorder="1" applyAlignment="1">
      <alignment horizontal="right" vertical="top" wrapText="1"/>
    </xf>
    <xf numFmtId="3" fontId="1" fillId="2" borderId="13" xfId="3" applyNumberFormat="1" applyFill="1" applyBorder="1" applyAlignment="1">
      <alignment horizontal="right" vertical="top" wrapText="1"/>
    </xf>
    <xf numFmtId="0" fontId="1" fillId="0" borderId="0" xfId="2" quotePrefix="1" applyAlignment="1">
      <alignment horizontal="left" vertical="top" wrapText="1"/>
    </xf>
    <xf numFmtId="3" fontId="1" fillId="0" borderId="5" xfId="3" applyNumberFormat="1" applyFont="1" applyBorder="1" applyAlignment="1">
      <alignment horizontal="right" vertical="top" wrapText="1"/>
    </xf>
    <xf numFmtId="0" fontId="2" fillId="0" borderId="0" xfId="4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9" xfId="1" quotePrefix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0" xfId="2" quotePrefix="1" applyAlignment="1">
      <alignment horizontal="left"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2" fillId="0" borderId="0" xfId="9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1" quotePrefix="1" applyFont="1" applyBorder="1" applyAlignment="1">
      <alignment horizontal="center" vertical="top" wrapText="1"/>
    </xf>
    <xf numFmtId="0" fontId="2" fillId="0" borderId="4" xfId="4" quotePrefix="1" applyBorder="1" applyAlignment="1">
      <alignment horizontal="center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2" fillId="0" borderId="25" xfId="4" quotePrefix="1" applyBorder="1" applyAlignment="1">
      <alignment horizontal="center" vertical="top" wrapText="1"/>
    </xf>
    <xf numFmtId="0" fontId="3" fillId="0" borderId="22" xfId="5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3" fontId="1" fillId="0" borderId="17" xfId="1" applyNumberFormat="1" applyBorder="1" applyAlignment="1">
      <alignment horizontal="right" vertical="top" wrapText="1"/>
    </xf>
    <xf numFmtId="0" fontId="4" fillId="0" borderId="22" xfId="6" quotePrefix="1" applyBorder="1" applyAlignment="1">
      <alignment horizontal="left" vertical="top" wrapText="1"/>
    </xf>
    <xf numFmtId="3" fontId="5" fillId="0" borderId="17" xfId="8" quotePrefix="1" applyNumberFormat="1" applyBorder="1" applyAlignment="1">
      <alignment horizontal="left" vertical="top" wrapText="1"/>
    </xf>
    <xf numFmtId="0" fontId="1" fillId="0" borderId="22" xfId="3" quotePrefix="1" applyBorder="1" applyAlignment="1">
      <alignment horizontal="left" vertical="top" wrapText="1"/>
    </xf>
    <xf numFmtId="0" fontId="3" fillId="0" borderId="18" xfId="7" quotePrefix="1" applyBorder="1" applyAlignment="1">
      <alignment horizontal="center" vertical="top" wrapText="1"/>
    </xf>
    <xf numFmtId="0" fontId="1" fillId="0" borderId="3" xfId="3" quotePrefix="1" applyBorder="1" applyAlignment="1">
      <alignment horizontal="left" vertical="top" wrapText="1"/>
    </xf>
    <xf numFmtId="3" fontId="1" fillId="2" borderId="17" xfId="1" applyNumberFormat="1" applyFill="1" applyBorder="1" applyAlignment="1">
      <alignment horizontal="right" vertical="top" wrapText="1"/>
    </xf>
    <xf numFmtId="0" fontId="4" fillId="0" borderId="6" xfId="6" quotePrefix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0" fontId="4" fillId="0" borderId="8" xfId="6" quotePrefix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0" fontId="3" fillId="0" borderId="18" xfId="7" quotePrefix="1" applyFont="1" applyBorder="1" applyAlignment="1">
      <alignment horizontal="center" vertical="top" wrapText="1"/>
    </xf>
    <xf numFmtId="3" fontId="3" fillId="0" borderId="17" xfId="1" applyNumberFormat="1" applyFont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3" fontId="5" fillId="2" borderId="17" xfId="8" quotePrefix="1" applyNumberFormat="1" applyFill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9" xfId="7" quotePrefix="1" applyBorder="1" applyAlignment="1">
      <alignment horizontal="center" vertical="top" wrapText="1"/>
    </xf>
    <xf numFmtId="0" fontId="1" fillId="0" borderId="10" xfId="3" quotePrefix="1" applyBorder="1" applyAlignment="1">
      <alignment horizontal="left" vertical="top" wrapText="1"/>
    </xf>
    <xf numFmtId="3" fontId="1" fillId="0" borderId="0" xfId="1" applyNumberFormat="1" applyBorder="1" applyAlignment="1">
      <alignment horizontal="right" vertical="top" wrapText="1"/>
    </xf>
    <xf numFmtId="0" fontId="3" fillId="0" borderId="27" xfId="7" quotePrefix="1" applyBorder="1" applyAlignment="1">
      <alignment horizontal="center" vertical="top" wrapText="1"/>
    </xf>
    <xf numFmtId="0" fontId="3" fillId="0" borderId="17" xfId="8" quotePrefix="1" applyFont="1" applyBorder="1" applyAlignment="1">
      <alignment horizontal="left" vertical="top" wrapText="1"/>
    </xf>
    <xf numFmtId="0" fontId="1" fillId="0" borderId="17" xfId="3" quotePrefix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28" xfId="0" applyBorder="1" applyAlignment="1">
      <alignment vertical="top" wrapText="1"/>
    </xf>
  </cellXfs>
  <cellStyles count="10">
    <cellStyle name="S0" xfId="1"/>
    <cellStyle name="S1" xfId="2"/>
    <cellStyle name="S2" xfId="3"/>
    <cellStyle name="S3" xfId="4"/>
    <cellStyle name="S4" xfId="5"/>
    <cellStyle name="S5" xfId="6"/>
    <cellStyle name="S6" xfId="7"/>
    <cellStyle name="S7" xfId="8"/>
    <cellStyle name="S8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workbookViewId="0">
      <selection activeCell="K11" sqref="K11"/>
    </sheetView>
  </sheetViews>
  <sheetFormatPr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47" t="s">
        <v>0</v>
      </c>
      <c r="B1" s="48"/>
      <c r="C1" s="48"/>
      <c r="D1" s="48"/>
    </row>
    <row r="2" spans="1:4" ht="6" customHeight="1" x14ac:dyDescent="0.25"/>
    <row r="3" spans="1:4" ht="13.5" customHeight="1" x14ac:dyDescent="0.25">
      <c r="A3" s="53" t="s">
        <v>204</v>
      </c>
      <c r="B3" s="53"/>
      <c r="C3" s="53"/>
      <c r="D3" s="53"/>
    </row>
    <row r="4" spans="1:4" ht="13.5" customHeight="1" x14ac:dyDescent="0.25">
      <c r="A4" s="54" t="s">
        <v>191</v>
      </c>
      <c r="B4" s="55"/>
      <c r="C4" s="55"/>
      <c r="D4" s="56"/>
    </row>
    <row r="5" spans="1:4" ht="14.45" customHeight="1" x14ac:dyDescent="0.25">
      <c r="D5" s="2" t="s">
        <v>1</v>
      </c>
    </row>
    <row r="6" spans="1:4" ht="39" customHeight="1" x14ac:dyDescent="0.25">
      <c r="A6" s="3" t="s">
        <v>2</v>
      </c>
      <c r="B6" s="3" t="s">
        <v>3</v>
      </c>
      <c r="C6" s="4" t="s">
        <v>4</v>
      </c>
      <c r="D6" s="3" t="s">
        <v>5</v>
      </c>
    </row>
    <row r="7" spans="1:4" ht="14.45" customHeight="1" x14ac:dyDescent="0.25">
      <c r="A7" s="5" t="s">
        <v>6</v>
      </c>
      <c r="B7" s="6" t="s">
        <v>7</v>
      </c>
      <c r="C7" s="7" t="s">
        <v>8</v>
      </c>
      <c r="D7" s="6" t="s">
        <v>9</v>
      </c>
    </row>
    <row r="8" spans="1:4" ht="14.45" customHeight="1" x14ac:dyDescent="0.25">
      <c r="A8" s="8" t="s">
        <v>10</v>
      </c>
      <c r="B8" s="6" t="s">
        <v>11</v>
      </c>
      <c r="C8" s="21" t="s">
        <v>11</v>
      </c>
      <c r="D8" s="22" t="s">
        <v>11</v>
      </c>
    </row>
    <row r="9" spans="1:4" ht="11.25" customHeight="1" x14ac:dyDescent="0.25">
      <c r="A9" s="9" t="s">
        <v>12</v>
      </c>
      <c r="B9" s="6" t="s">
        <v>13</v>
      </c>
      <c r="C9" s="23">
        <f>C11+C12</f>
        <v>105423</v>
      </c>
      <c r="D9" s="23">
        <f>D11+D12</f>
        <v>78550</v>
      </c>
    </row>
    <row r="10" spans="1:4" ht="11.25" customHeight="1" x14ac:dyDescent="0.25">
      <c r="A10" s="9" t="s">
        <v>14</v>
      </c>
      <c r="B10" s="6" t="s">
        <v>11</v>
      </c>
      <c r="C10" s="21" t="s">
        <v>11</v>
      </c>
      <c r="D10" s="21" t="s">
        <v>11</v>
      </c>
    </row>
    <row r="11" spans="1:4" ht="11.25" customHeight="1" x14ac:dyDescent="0.25">
      <c r="A11" s="9" t="s">
        <v>15</v>
      </c>
      <c r="B11" s="6" t="s">
        <v>16</v>
      </c>
      <c r="C11" s="23">
        <v>247</v>
      </c>
      <c r="D11" s="23">
        <v>247</v>
      </c>
    </row>
    <row r="12" spans="1:4" ht="21.95" customHeight="1" x14ac:dyDescent="0.25">
      <c r="A12" s="9" t="s">
        <v>17</v>
      </c>
      <c r="B12" s="6" t="s">
        <v>18</v>
      </c>
      <c r="C12" s="23">
        <v>105176</v>
      </c>
      <c r="D12" s="23">
        <f>78062+241</f>
        <v>78303</v>
      </c>
    </row>
    <row r="13" spans="1:4" ht="12.75" customHeight="1" x14ac:dyDescent="0.25">
      <c r="A13" s="9" t="s">
        <v>19</v>
      </c>
      <c r="B13" s="6" t="s">
        <v>7</v>
      </c>
      <c r="C13" s="23">
        <v>0</v>
      </c>
      <c r="D13" s="23">
        <v>0</v>
      </c>
    </row>
    <row r="14" spans="1:4" ht="12.75" customHeight="1" x14ac:dyDescent="0.25">
      <c r="A14" s="9" t="s">
        <v>20</v>
      </c>
      <c r="B14" s="6" t="s">
        <v>8</v>
      </c>
      <c r="C14" s="23">
        <v>0</v>
      </c>
      <c r="D14" s="23">
        <v>0</v>
      </c>
    </row>
    <row r="15" spans="1:4" ht="12.75" customHeight="1" x14ac:dyDescent="0.25">
      <c r="A15" s="9" t="s">
        <v>14</v>
      </c>
      <c r="B15" s="6" t="s">
        <v>11</v>
      </c>
      <c r="C15" s="21" t="s">
        <v>11</v>
      </c>
      <c r="D15" s="21" t="s">
        <v>11</v>
      </c>
    </row>
    <row r="16" spans="1:4" ht="12.75" customHeight="1" x14ac:dyDescent="0.25">
      <c r="A16" s="9" t="s">
        <v>21</v>
      </c>
      <c r="B16" s="6" t="s">
        <v>22</v>
      </c>
      <c r="C16" s="23">
        <v>0</v>
      </c>
      <c r="D16" s="23">
        <v>0</v>
      </c>
    </row>
    <row r="17" spans="1:4" ht="12.75" customHeight="1" x14ac:dyDescent="0.25">
      <c r="A17" s="9" t="s">
        <v>23</v>
      </c>
      <c r="B17" s="6" t="s">
        <v>9</v>
      </c>
      <c r="C17" s="23">
        <v>0</v>
      </c>
      <c r="D17" s="23">
        <f>50039+25</f>
        <v>50064</v>
      </c>
    </row>
    <row r="18" spans="1:4" ht="12.75" customHeight="1" x14ac:dyDescent="0.25">
      <c r="A18" s="9" t="s">
        <v>14</v>
      </c>
      <c r="B18" s="6" t="s">
        <v>11</v>
      </c>
      <c r="C18" s="21" t="s">
        <v>11</v>
      </c>
      <c r="D18" s="21" t="s">
        <v>11</v>
      </c>
    </row>
    <row r="19" spans="1:4" ht="12.75" customHeight="1" x14ac:dyDescent="0.25">
      <c r="A19" s="9" t="s">
        <v>21</v>
      </c>
      <c r="B19" s="6" t="s">
        <v>24</v>
      </c>
      <c r="C19" s="23">
        <v>0</v>
      </c>
      <c r="D19" s="23">
        <v>25</v>
      </c>
    </row>
    <row r="20" spans="1:4" ht="21.95" customHeight="1" x14ac:dyDescent="0.25">
      <c r="A20" s="9" t="s">
        <v>25</v>
      </c>
      <c r="B20" s="6" t="s">
        <v>26</v>
      </c>
      <c r="C20" s="46">
        <v>462962</v>
      </c>
      <c r="D20" s="23">
        <v>614339</v>
      </c>
    </row>
    <row r="21" spans="1:4" ht="12" customHeight="1" x14ac:dyDescent="0.25">
      <c r="A21" s="9" t="s">
        <v>14</v>
      </c>
      <c r="B21" s="6" t="s">
        <v>11</v>
      </c>
      <c r="C21" s="21" t="s">
        <v>11</v>
      </c>
      <c r="D21" s="21" t="s">
        <v>11</v>
      </c>
    </row>
    <row r="22" spans="1:4" ht="12" customHeight="1" x14ac:dyDescent="0.25">
      <c r="A22" s="9" t="s">
        <v>21</v>
      </c>
      <c r="B22" s="6" t="s">
        <v>27</v>
      </c>
      <c r="C22" s="23">
        <v>0</v>
      </c>
      <c r="D22" s="23">
        <v>0</v>
      </c>
    </row>
    <row r="23" spans="1:4" ht="22.5" customHeight="1" x14ac:dyDescent="0.25">
      <c r="A23" s="9" t="s">
        <v>28</v>
      </c>
      <c r="B23" s="6" t="s">
        <v>29</v>
      </c>
      <c r="C23" s="23">
        <f>205733-10000+1446</f>
        <v>197179</v>
      </c>
      <c r="D23" s="23">
        <f>263495-10000+3677</f>
        <v>257172</v>
      </c>
    </row>
    <row r="24" spans="1:4" ht="12.75" customHeight="1" x14ac:dyDescent="0.25">
      <c r="A24" s="9" t="s">
        <v>14</v>
      </c>
      <c r="B24" s="6" t="s">
        <v>11</v>
      </c>
      <c r="C24" s="21" t="s">
        <v>11</v>
      </c>
      <c r="D24" s="21" t="s">
        <v>11</v>
      </c>
    </row>
    <row r="25" spans="1:4" ht="12.75" customHeight="1" x14ac:dyDescent="0.25">
      <c r="A25" s="9" t="s">
        <v>30</v>
      </c>
      <c r="B25" s="6" t="s">
        <v>31</v>
      </c>
      <c r="C25" s="23">
        <v>1445</v>
      </c>
      <c r="D25" s="23">
        <v>3677</v>
      </c>
    </row>
    <row r="26" spans="1:4" ht="23.25" customHeight="1" x14ac:dyDescent="0.25">
      <c r="A26" s="9" t="s">
        <v>32</v>
      </c>
      <c r="B26" s="6" t="s">
        <v>33</v>
      </c>
      <c r="C26" s="23">
        <v>0</v>
      </c>
      <c r="D26" s="23">
        <v>0</v>
      </c>
    </row>
    <row r="27" spans="1:4" ht="13.5" customHeight="1" x14ac:dyDescent="0.25">
      <c r="A27" s="9" t="s">
        <v>14</v>
      </c>
      <c r="B27" s="6" t="s">
        <v>11</v>
      </c>
      <c r="C27" s="21" t="s">
        <v>11</v>
      </c>
      <c r="D27" s="21" t="s">
        <v>11</v>
      </c>
    </row>
    <row r="28" spans="1:4" ht="13.5" customHeight="1" x14ac:dyDescent="0.25">
      <c r="A28" s="9" t="s">
        <v>34</v>
      </c>
      <c r="B28" s="6" t="s">
        <v>35</v>
      </c>
      <c r="C28" s="23">
        <v>0</v>
      </c>
      <c r="D28" s="23">
        <v>0</v>
      </c>
    </row>
    <row r="29" spans="1:4" ht="13.5" customHeight="1" x14ac:dyDescent="0.25">
      <c r="A29" s="9" t="s">
        <v>36</v>
      </c>
      <c r="B29" s="6" t="s">
        <v>37</v>
      </c>
      <c r="C29" s="23">
        <v>0</v>
      </c>
      <c r="D29" s="23">
        <v>0</v>
      </c>
    </row>
    <row r="30" spans="1:4" ht="13.5" customHeight="1" x14ac:dyDescent="0.25">
      <c r="A30" s="9" t="s">
        <v>38</v>
      </c>
      <c r="B30" s="6" t="s">
        <v>39</v>
      </c>
      <c r="C30" s="23">
        <v>24624</v>
      </c>
      <c r="D30" s="23">
        <v>24624</v>
      </c>
    </row>
    <row r="31" spans="1:4" ht="13.5" customHeight="1" x14ac:dyDescent="0.25">
      <c r="A31" s="9" t="s">
        <v>40</v>
      </c>
      <c r="B31" s="6" t="s">
        <v>41</v>
      </c>
      <c r="C31" s="23">
        <v>12585</v>
      </c>
      <c r="D31" s="23">
        <v>1350</v>
      </c>
    </row>
    <row r="32" spans="1:4" ht="13.5" customHeight="1" x14ac:dyDescent="0.25">
      <c r="A32" s="9" t="s">
        <v>42</v>
      </c>
      <c r="B32" s="6" t="s">
        <v>43</v>
      </c>
      <c r="C32" s="23">
        <v>0</v>
      </c>
      <c r="D32" s="23">
        <v>0</v>
      </c>
    </row>
    <row r="33" spans="1:4" ht="13.5" customHeight="1" x14ac:dyDescent="0.25">
      <c r="A33" s="9" t="s">
        <v>44</v>
      </c>
      <c r="B33" s="6" t="s">
        <v>45</v>
      </c>
      <c r="C33" s="23">
        <v>46282</v>
      </c>
      <c r="D33" s="23">
        <v>49253</v>
      </c>
    </row>
    <row r="34" spans="1:4" ht="13.5" customHeight="1" x14ac:dyDescent="0.25">
      <c r="A34" s="9" t="s">
        <v>46</v>
      </c>
      <c r="B34" s="6" t="s">
        <v>47</v>
      </c>
      <c r="C34" s="23">
        <v>13190</v>
      </c>
      <c r="D34" s="23">
        <v>15325</v>
      </c>
    </row>
    <row r="35" spans="1:4" ht="22.5" customHeight="1" x14ac:dyDescent="0.25">
      <c r="A35" s="9" t="s">
        <v>48</v>
      </c>
      <c r="B35" s="6" t="s">
        <v>49</v>
      </c>
      <c r="C35" s="23">
        <v>0</v>
      </c>
      <c r="D35" s="23">
        <v>0</v>
      </c>
    </row>
    <row r="36" spans="1:4" ht="12" customHeight="1" x14ac:dyDescent="0.25">
      <c r="A36" s="9" t="s">
        <v>50</v>
      </c>
      <c r="B36" s="6" t="s">
        <v>51</v>
      </c>
      <c r="C36" s="23">
        <v>0</v>
      </c>
      <c r="D36" s="23">
        <v>0</v>
      </c>
    </row>
    <row r="37" spans="1:4" ht="12" customHeight="1" x14ac:dyDescent="0.25">
      <c r="A37" s="9" t="s">
        <v>52</v>
      </c>
      <c r="B37" s="6" t="s">
        <v>53</v>
      </c>
      <c r="C37" s="42">
        <f>C39+C42+C43+C44+C45+C46+C47+C48+C49</f>
        <v>72784</v>
      </c>
      <c r="D37" s="23">
        <f>D39+D42+D43+D44+D45+D46+D47+D48+D49</f>
        <v>149064</v>
      </c>
    </row>
    <row r="38" spans="1:4" ht="12" customHeight="1" x14ac:dyDescent="0.25">
      <c r="A38" s="10" t="s">
        <v>14</v>
      </c>
      <c r="B38" s="6" t="s">
        <v>11</v>
      </c>
      <c r="C38" s="24" t="s">
        <v>11</v>
      </c>
      <c r="D38" s="24" t="s">
        <v>11</v>
      </c>
    </row>
    <row r="39" spans="1:4" ht="12" customHeight="1" x14ac:dyDescent="0.25">
      <c r="A39" s="11" t="s">
        <v>54</v>
      </c>
      <c r="B39" s="6" t="s">
        <v>55</v>
      </c>
      <c r="C39" s="25">
        <f>C40+C41</f>
        <v>31469</v>
      </c>
      <c r="D39" s="25">
        <f>D40+D41</f>
        <v>111575</v>
      </c>
    </row>
    <row r="40" spans="1:4" ht="12" customHeight="1" x14ac:dyDescent="0.25">
      <c r="A40" s="11" t="s">
        <v>56</v>
      </c>
      <c r="B40" s="6" t="s">
        <v>57</v>
      </c>
      <c r="C40" s="25">
        <f>532-1</f>
        <v>531</v>
      </c>
      <c r="D40" s="25">
        <f>736-1-14</f>
        <v>721</v>
      </c>
    </row>
    <row r="41" spans="1:4" ht="12" customHeight="1" x14ac:dyDescent="0.25">
      <c r="A41" s="11" t="s">
        <v>58</v>
      </c>
      <c r="B41" s="6" t="s">
        <v>59</v>
      </c>
      <c r="C41" s="43">
        <f>31412-193-281</f>
        <v>30938</v>
      </c>
      <c r="D41" s="25">
        <f>111083-184-45</f>
        <v>110854</v>
      </c>
    </row>
    <row r="42" spans="1:4" ht="12" customHeight="1" x14ac:dyDescent="0.25">
      <c r="A42" s="11" t="s">
        <v>60</v>
      </c>
      <c r="B42" s="6" t="s">
        <v>61</v>
      </c>
      <c r="C42" s="43">
        <v>0</v>
      </c>
      <c r="D42" s="25">
        <v>0</v>
      </c>
    </row>
    <row r="43" spans="1:4" ht="12" customHeight="1" x14ac:dyDescent="0.25">
      <c r="A43" s="11" t="s">
        <v>62</v>
      </c>
      <c r="B43" s="6" t="s">
        <v>63</v>
      </c>
      <c r="C43" s="43">
        <v>0</v>
      </c>
      <c r="D43" s="25">
        <v>0</v>
      </c>
    </row>
    <row r="44" spans="1:4" ht="12" customHeight="1" x14ac:dyDescent="0.25">
      <c r="A44" s="11" t="s">
        <v>64</v>
      </c>
      <c r="B44" s="6" t="s">
        <v>65</v>
      </c>
      <c r="C44" s="43">
        <f>35334-293-40</f>
        <v>35001</v>
      </c>
      <c r="D44" s="25">
        <f>34246-34-29</f>
        <v>34183</v>
      </c>
    </row>
    <row r="45" spans="1:4" ht="12" customHeight="1" x14ac:dyDescent="0.25">
      <c r="A45" s="11" t="s">
        <v>66</v>
      </c>
      <c r="B45" s="6" t="s">
        <v>67</v>
      </c>
      <c r="C45" s="43">
        <f>5172-4-44</f>
        <v>5124</v>
      </c>
      <c r="D45" s="25">
        <f>2636-11-7</f>
        <v>2618</v>
      </c>
    </row>
    <row r="46" spans="1:4" ht="12" customHeight="1" x14ac:dyDescent="0.25">
      <c r="A46" s="11" t="s">
        <v>68</v>
      </c>
      <c r="B46" s="6" t="s">
        <v>69</v>
      </c>
      <c r="C46" s="43">
        <f>1214-24</f>
        <v>1190</v>
      </c>
      <c r="D46" s="25">
        <f>709-7-14</f>
        <v>688</v>
      </c>
    </row>
    <row r="47" spans="1:4" ht="12" customHeight="1" x14ac:dyDescent="0.25">
      <c r="A47" s="11" t="s">
        <v>70</v>
      </c>
      <c r="B47" s="6" t="s">
        <v>71</v>
      </c>
      <c r="C47" s="25">
        <v>0</v>
      </c>
      <c r="D47" s="25">
        <v>0</v>
      </c>
    </row>
    <row r="48" spans="1:4" ht="12" customHeight="1" x14ac:dyDescent="0.25">
      <c r="A48" s="11" t="s">
        <v>72</v>
      </c>
      <c r="B48" s="6" t="s">
        <v>73</v>
      </c>
      <c r="C48" s="25">
        <v>0</v>
      </c>
      <c r="D48" s="25">
        <v>0</v>
      </c>
    </row>
    <row r="49" spans="1:4" ht="12" customHeight="1" x14ac:dyDescent="0.25">
      <c r="A49" s="11" t="s">
        <v>74</v>
      </c>
      <c r="B49" s="6" t="s">
        <v>75</v>
      </c>
      <c r="C49" s="25">
        <v>0</v>
      </c>
      <c r="D49" s="25">
        <v>0</v>
      </c>
    </row>
    <row r="50" spans="1:4" ht="12" customHeight="1" x14ac:dyDescent="0.25">
      <c r="A50" s="11" t="s">
        <v>76</v>
      </c>
      <c r="B50" s="6" t="s">
        <v>77</v>
      </c>
      <c r="C50" s="25">
        <v>0</v>
      </c>
      <c r="D50" s="25">
        <v>0</v>
      </c>
    </row>
    <row r="51" spans="1:4" ht="12" customHeight="1" x14ac:dyDescent="0.25">
      <c r="A51" s="11" t="s">
        <v>14</v>
      </c>
      <c r="B51" s="6" t="s">
        <v>11</v>
      </c>
      <c r="C51" s="26" t="s">
        <v>11</v>
      </c>
      <c r="D51" s="26" t="s">
        <v>11</v>
      </c>
    </row>
    <row r="52" spans="1:4" ht="12" customHeight="1" x14ac:dyDescent="0.25">
      <c r="A52" s="11" t="s">
        <v>78</v>
      </c>
      <c r="B52" s="6" t="s">
        <v>79</v>
      </c>
      <c r="C52" s="25">
        <v>0</v>
      </c>
      <c r="D52" s="25">
        <v>0</v>
      </c>
    </row>
    <row r="53" spans="1:4" ht="12" customHeight="1" x14ac:dyDescent="0.25">
      <c r="A53" s="11" t="s">
        <v>80</v>
      </c>
      <c r="B53" s="6" t="s">
        <v>81</v>
      </c>
      <c r="C53" s="25">
        <v>0</v>
      </c>
      <c r="D53" s="25">
        <v>0</v>
      </c>
    </row>
    <row r="54" spans="1:4" ht="12" customHeight="1" x14ac:dyDescent="0.25">
      <c r="A54" s="11" t="s">
        <v>82</v>
      </c>
      <c r="B54" s="6" t="s">
        <v>83</v>
      </c>
      <c r="C54" s="25">
        <v>0</v>
      </c>
      <c r="D54" s="25">
        <v>0</v>
      </c>
    </row>
    <row r="55" spans="1:4" ht="12" customHeight="1" x14ac:dyDescent="0.25">
      <c r="A55" s="11" t="s">
        <v>84</v>
      </c>
      <c r="B55" s="6" t="s">
        <v>85</v>
      </c>
      <c r="C55" s="25">
        <v>0</v>
      </c>
      <c r="D55" s="25">
        <v>0</v>
      </c>
    </row>
    <row r="56" spans="1:4" ht="12" customHeight="1" x14ac:dyDescent="0.25">
      <c r="A56" s="11" t="s">
        <v>86</v>
      </c>
      <c r="B56" s="6" t="s">
        <v>87</v>
      </c>
      <c r="C56" s="44">
        <v>52524</v>
      </c>
      <c r="D56" s="25">
        <v>54639</v>
      </c>
    </row>
    <row r="57" spans="1:4" ht="12" customHeight="1" x14ac:dyDescent="0.25">
      <c r="A57" s="11" t="s">
        <v>88</v>
      </c>
      <c r="B57" s="6" t="s">
        <v>89</v>
      </c>
      <c r="C57" s="25">
        <v>6892</v>
      </c>
      <c r="D57" s="25">
        <v>6892</v>
      </c>
    </row>
    <row r="58" spans="1:4" ht="12" customHeight="1" x14ac:dyDescent="0.25">
      <c r="A58" s="11" t="s">
        <v>90</v>
      </c>
      <c r="B58" s="6" t="s">
        <v>91</v>
      </c>
      <c r="C58" s="44">
        <v>360015</v>
      </c>
      <c r="D58" s="25">
        <v>138897</v>
      </c>
    </row>
    <row r="59" spans="1:4" ht="12" customHeight="1" x14ac:dyDescent="0.25">
      <c r="A59" s="11" t="s">
        <v>92</v>
      </c>
      <c r="B59" s="6" t="s">
        <v>93</v>
      </c>
      <c r="C59" s="44">
        <v>14195</v>
      </c>
      <c r="D59" s="25">
        <f>14741+18+45</f>
        <v>14804</v>
      </c>
    </row>
    <row r="60" spans="1:4" ht="12.75" customHeight="1" x14ac:dyDescent="0.25">
      <c r="A60" s="12" t="s">
        <v>94</v>
      </c>
      <c r="B60" s="6" t="s">
        <v>95</v>
      </c>
      <c r="C60" s="27">
        <f>C9+C13+C14+C17+C20+C23+C26+C29+C30+C31+C32+C33+C34+C35+C36+C37+C50+C56+C57+C58+C59</f>
        <v>1368655</v>
      </c>
      <c r="D60" s="27">
        <f>D9+D13+D14+D17+D20+D23+D26+D29+D30+D31+D32+D33+D34+D35+D36+D37+D50+D56+D57+D58+D59</f>
        <v>1454973</v>
      </c>
    </row>
    <row r="61" spans="1:4" ht="12.75" customHeight="1" x14ac:dyDescent="0.25">
      <c r="A61" s="13" t="s">
        <v>96</v>
      </c>
      <c r="B61" s="6" t="s">
        <v>11</v>
      </c>
      <c r="C61" s="26" t="s">
        <v>11</v>
      </c>
      <c r="D61" s="26" t="s">
        <v>11</v>
      </c>
    </row>
    <row r="62" spans="1:4" ht="12.75" customHeight="1" x14ac:dyDescent="0.25">
      <c r="A62" s="11" t="s">
        <v>97</v>
      </c>
      <c r="B62" s="6" t="s">
        <v>98</v>
      </c>
      <c r="C62" s="25">
        <v>0</v>
      </c>
      <c r="D62" s="25">
        <v>0</v>
      </c>
    </row>
    <row r="63" spans="1:4" ht="12.75" customHeight="1" x14ac:dyDescent="0.25">
      <c r="A63" s="11" t="s">
        <v>99</v>
      </c>
      <c r="B63" s="6" t="s">
        <v>100</v>
      </c>
      <c r="C63" s="25">
        <v>0</v>
      </c>
      <c r="D63" s="25">
        <v>0</v>
      </c>
    </row>
    <row r="64" spans="1:4" ht="12.75" customHeight="1" x14ac:dyDescent="0.25">
      <c r="A64" s="11" t="s">
        <v>101</v>
      </c>
      <c r="B64" s="6" t="s">
        <v>102</v>
      </c>
      <c r="C64" s="25">
        <v>0</v>
      </c>
      <c r="D64" s="25">
        <v>0</v>
      </c>
    </row>
    <row r="65" spans="1:4" ht="12.75" customHeight="1" x14ac:dyDescent="0.25">
      <c r="A65" s="11" t="s">
        <v>103</v>
      </c>
      <c r="B65" s="6" t="s">
        <v>104</v>
      </c>
      <c r="C65" s="25">
        <v>0</v>
      </c>
      <c r="D65" s="25">
        <v>0</v>
      </c>
    </row>
    <row r="66" spans="1:4" ht="12.75" customHeight="1" x14ac:dyDescent="0.25">
      <c r="A66" s="11" t="s">
        <v>105</v>
      </c>
      <c r="B66" s="6" t="s">
        <v>106</v>
      </c>
      <c r="C66" s="25">
        <v>21615</v>
      </c>
      <c r="D66" s="25">
        <v>23323</v>
      </c>
    </row>
    <row r="67" spans="1:4" ht="12.75" customHeight="1" x14ac:dyDescent="0.25">
      <c r="A67" s="11" t="s">
        <v>107</v>
      </c>
      <c r="B67" s="6" t="s">
        <v>108</v>
      </c>
      <c r="C67" s="25">
        <v>0</v>
      </c>
      <c r="D67" s="25">
        <v>0</v>
      </c>
    </row>
    <row r="68" spans="1:4" ht="12.75" customHeight="1" x14ac:dyDescent="0.25">
      <c r="A68" s="11" t="s">
        <v>109</v>
      </c>
      <c r="B68" s="6" t="s">
        <v>110</v>
      </c>
      <c r="C68" s="44">
        <v>2426</v>
      </c>
      <c r="D68" s="25">
        <v>940</v>
      </c>
    </row>
    <row r="69" spans="1:4" ht="12.75" customHeight="1" x14ac:dyDescent="0.25">
      <c r="A69" s="11" t="s">
        <v>111</v>
      </c>
      <c r="B69" s="6" t="s">
        <v>112</v>
      </c>
      <c r="C69" s="44">
        <f>C71+C72+C73+C74+C75+C76+C77+C78+C79+C80+C81</f>
        <v>6641</v>
      </c>
      <c r="D69" s="25">
        <f>D71+D72+D73+D74+D75+D76+D77+D78+D79+D80+D81</f>
        <v>14484</v>
      </c>
    </row>
    <row r="70" spans="1:4" ht="12.75" customHeight="1" x14ac:dyDescent="0.25">
      <c r="A70" s="14" t="s">
        <v>14</v>
      </c>
      <c r="B70" s="6" t="s">
        <v>11</v>
      </c>
      <c r="C70" s="28" t="s">
        <v>11</v>
      </c>
      <c r="D70" s="28" t="s">
        <v>11</v>
      </c>
    </row>
    <row r="71" spans="1:4" ht="12.75" customHeight="1" x14ac:dyDescent="0.25">
      <c r="A71" s="11" t="s">
        <v>113</v>
      </c>
      <c r="B71" s="32" t="s">
        <v>114</v>
      </c>
      <c r="C71" s="38">
        <v>0</v>
      </c>
      <c r="D71" s="38">
        <v>0</v>
      </c>
    </row>
    <row r="72" spans="1:4" ht="12.75" customHeight="1" x14ac:dyDescent="0.25">
      <c r="A72" s="15" t="s">
        <v>115</v>
      </c>
      <c r="B72" s="33" t="s">
        <v>116</v>
      </c>
      <c r="C72" s="38">
        <v>0</v>
      </c>
      <c r="D72" s="38">
        <v>0</v>
      </c>
    </row>
    <row r="73" spans="1:4" ht="12.75" customHeight="1" x14ac:dyDescent="0.25">
      <c r="A73" s="15" t="s">
        <v>117</v>
      </c>
      <c r="B73" s="33" t="s">
        <v>118</v>
      </c>
      <c r="C73" s="38">
        <v>0</v>
      </c>
      <c r="D73" s="38">
        <v>0</v>
      </c>
    </row>
    <row r="74" spans="1:4" ht="12.75" customHeight="1" x14ac:dyDescent="0.25">
      <c r="A74" s="15" t="s">
        <v>119</v>
      </c>
      <c r="B74" s="33" t="s">
        <v>120</v>
      </c>
      <c r="C74" s="38">
        <v>0</v>
      </c>
      <c r="D74" s="38">
        <v>0</v>
      </c>
    </row>
    <row r="75" spans="1:4" ht="12.75" customHeight="1" x14ac:dyDescent="0.25">
      <c r="A75" s="15" t="s">
        <v>121</v>
      </c>
      <c r="B75" s="33" t="s">
        <v>122</v>
      </c>
      <c r="C75" s="38">
        <v>0</v>
      </c>
      <c r="D75" s="38">
        <v>0</v>
      </c>
    </row>
    <row r="76" spans="1:4" ht="12.75" customHeight="1" x14ac:dyDescent="0.25">
      <c r="A76" s="15" t="s">
        <v>123</v>
      </c>
      <c r="B76" s="33" t="s">
        <v>124</v>
      </c>
      <c r="C76" s="38">
        <v>0</v>
      </c>
      <c r="D76" s="38">
        <v>0</v>
      </c>
    </row>
    <row r="77" spans="1:4" ht="12.75" customHeight="1" x14ac:dyDescent="0.25">
      <c r="A77" s="15" t="s">
        <v>125</v>
      </c>
      <c r="B77" s="33" t="s">
        <v>126</v>
      </c>
      <c r="C77" s="38">
        <v>3142</v>
      </c>
      <c r="D77" s="38">
        <v>6961</v>
      </c>
    </row>
    <row r="78" spans="1:4" ht="12.75" customHeight="1" x14ac:dyDescent="0.25">
      <c r="A78" s="15" t="s">
        <v>127</v>
      </c>
      <c r="B78" s="33" t="s">
        <v>128</v>
      </c>
      <c r="C78" s="38">
        <v>585</v>
      </c>
      <c r="D78" s="38">
        <v>831</v>
      </c>
    </row>
    <row r="79" spans="1:4" ht="12.75" customHeight="1" x14ac:dyDescent="0.25">
      <c r="A79" s="15" t="s">
        <v>129</v>
      </c>
      <c r="B79" s="33" t="s">
        <v>130</v>
      </c>
      <c r="C79" s="38">
        <v>0</v>
      </c>
      <c r="D79" s="38">
        <v>0</v>
      </c>
    </row>
    <row r="80" spans="1:4" ht="12.75" customHeight="1" x14ac:dyDescent="0.25">
      <c r="A80" s="15" t="s">
        <v>131</v>
      </c>
      <c r="B80" s="33" t="s">
        <v>132</v>
      </c>
      <c r="C80" s="38">
        <v>2914</v>
      </c>
      <c r="D80" s="38">
        <v>2483</v>
      </c>
    </row>
    <row r="81" spans="1:4" ht="12.75" customHeight="1" x14ac:dyDescent="0.25">
      <c r="A81" s="15" t="s">
        <v>133</v>
      </c>
      <c r="B81" s="33" t="s">
        <v>134</v>
      </c>
      <c r="C81" s="38">
        <v>0</v>
      </c>
      <c r="D81" s="38">
        <v>4209</v>
      </c>
    </row>
    <row r="82" spans="1:4" ht="12.75" customHeight="1" x14ac:dyDescent="0.25">
      <c r="A82" s="15" t="s">
        <v>76</v>
      </c>
      <c r="B82" s="33" t="s">
        <v>135</v>
      </c>
      <c r="C82" s="38">
        <v>0</v>
      </c>
      <c r="D82" s="38">
        <v>0</v>
      </c>
    </row>
    <row r="83" spans="1:4" ht="12.75" customHeight="1" x14ac:dyDescent="0.25">
      <c r="A83" s="15" t="s">
        <v>14</v>
      </c>
      <c r="B83" s="33" t="s">
        <v>11</v>
      </c>
      <c r="C83" s="39" t="s">
        <v>11</v>
      </c>
      <c r="D83" s="39" t="s">
        <v>11</v>
      </c>
    </row>
    <row r="84" spans="1:4" ht="12.75" customHeight="1" x14ac:dyDescent="0.25">
      <c r="A84" s="15" t="s">
        <v>136</v>
      </c>
      <c r="B84" s="33" t="s">
        <v>137</v>
      </c>
      <c r="C84" s="38">
        <v>0</v>
      </c>
      <c r="D84" s="38">
        <v>0</v>
      </c>
    </row>
    <row r="85" spans="1:4" ht="12.75" customHeight="1" x14ac:dyDescent="0.25">
      <c r="A85" s="15" t="s">
        <v>138</v>
      </c>
      <c r="B85" s="33" t="s">
        <v>139</v>
      </c>
      <c r="C85" s="38">
        <v>0</v>
      </c>
      <c r="D85" s="38">
        <v>0</v>
      </c>
    </row>
    <row r="86" spans="1:4" ht="12.75" customHeight="1" x14ac:dyDescent="0.25">
      <c r="A86" s="15" t="s">
        <v>140</v>
      </c>
      <c r="B86" s="33" t="s">
        <v>141</v>
      </c>
      <c r="C86" s="38">
        <v>0</v>
      </c>
      <c r="D86" s="38">
        <v>0</v>
      </c>
    </row>
    <row r="87" spans="1:4" ht="12.75" customHeight="1" x14ac:dyDescent="0.25">
      <c r="A87" s="15" t="s">
        <v>142</v>
      </c>
      <c r="B87" s="33" t="s">
        <v>143</v>
      </c>
      <c r="C87" s="38">
        <v>0</v>
      </c>
      <c r="D87" s="38">
        <v>0</v>
      </c>
    </row>
    <row r="88" spans="1:4" ht="23.25" customHeight="1" x14ac:dyDescent="0.25">
      <c r="A88" s="15" t="s">
        <v>144</v>
      </c>
      <c r="B88" s="33" t="s">
        <v>145</v>
      </c>
      <c r="C88" s="40">
        <v>3333</v>
      </c>
      <c r="D88" s="38">
        <v>8760</v>
      </c>
    </row>
    <row r="89" spans="1:4" ht="12.75" customHeight="1" x14ac:dyDescent="0.25">
      <c r="A89" s="15" t="s">
        <v>146</v>
      </c>
      <c r="B89" s="33" t="s">
        <v>147</v>
      </c>
      <c r="C89" s="38">
        <v>0</v>
      </c>
      <c r="D89" s="38">
        <v>0</v>
      </c>
    </row>
    <row r="90" spans="1:4" ht="12.75" customHeight="1" x14ac:dyDescent="0.25">
      <c r="A90" s="15" t="s">
        <v>148</v>
      </c>
      <c r="B90" s="33" t="s">
        <v>149</v>
      </c>
      <c r="C90" s="40">
        <v>15</v>
      </c>
      <c r="D90" s="38">
        <v>3</v>
      </c>
    </row>
    <row r="91" spans="1:4" ht="12.75" customHeight="1" x14ac:dyDescent="0.25">
      <c r="A91" s="15" t="s">
        <v>150</v>
      </c>
      <c r="B91" s="33" t="s">
        <v>151</v>
      </c>
      <c r="C91" s="38">
        <v>0</v>
      </c>
      <c r="D91" s="38">
        <v>0</v>
      </c>
    </row>
    <row r="92" spans="1:4" ht="12.75" customHeight="1" x14ac:dyDescent="0.25">
      <c r="A92" s="15" t="s">
        <v>152</v>
      </c>
      <c r="B92" s="33" t="s">
        <v>153</v>
      </c>
      <c r="C92" s="38">
        <v>0</v>
      </c>
      <c r="D92" s="38">
        <v>0</v>
      </c>
    </row>
    <row r="93" spans="1:4" ht="12.75" customHeight="1" x14ac:dyDescent="0.25">
      <c r="A93" s="15" t="s">
        <v>154</v>
      </c>
      <c r="B93" s="33" t="s">
        <v>155</v>
      </c>
      <c r="C93" s="38">
        <v>0</v>
      </c>
      <c r="D93" s="38">
        <v>0</v>
      </c>
    </row>
    <row r="94" spans="1:4" ht="12.75" customHeight="1" x14ac:dyDescent="0.25">
      <c r="A94" s="20" t="s">
        <v>156</v>
      </c>
      <c r="B94" s="34" t="s">
        <v>157</v>
      </c>
      <c r="C94" s="41">
        <f>C62+C63+C64+C65+C66+C67+C68+C69+C82+C88+C89+C90+C91+C92+C93</f>
        <v>34030</v>
      </c>
      <c r="D94" s="41">
        <f>D62+D63+D64+D65+D66+D67+D68+D69+D82+D88+D89+D90+D91+D92+D93</f>
        <v>47510</v>
      </c>
    </row>
    <row r="95" spans="1:4" ht="9.75" customHeight="1" x14ac:dyDescent="0.25">
      <c r="A95" s="16" t="s">
        <v>158</v>
      </c>
      <c r="B95" s="33" t="s">
        <v>11</v>
      </c>
      <c r="C95" s="39" t="s">
        <v>11</v>
      </c>
      <c r="D95" s="39" t="s">
        <v>11</v>
      </c>
    </row>
    <row r="96" spans="1:4" ht="12.75" customHeight="1" x14ac:dyDescent="0.25">
      <c r="A96" s="17" t="s">
        <v>159</v>
      </c>
      <c r="B96" s="33" t="s">
        <v>160</v>
      </c>
      <c r="C96" s="38">
        <v>744798</v>
      </c>
      <c r="D96" s="38">
        <v>744798</v>
      </c>
    </row>
    <row r="97" spans="1:4" ht="12.75" customHeight="1" x14ac:dyDescent="0.25">
      <c r="A97" s="15" t="s">
        <v>14</v>
      </c>
      <c r="B97" s="33" t="s">
        <v>11</v>
      </c>
      <c r="C97" s="39" t="s">
        <v>11</v>
      </c>
      <c r="D97" s="39" t="s">
        <v>11</v>
      </c>
    </row>
    <row r="98" spans="1:4" ht="12.75" customHeight="1" x14ac:dyDescent="0.25">
      <c r="A98" s="15" t="s">
        <v>161</v>
      </c>
      <c r="B98" s="33" t="s">
        <v>162</v>
      </c>
      <c r="C98" s="38">
        <v>744798</v>
      </c>
      <c r="D98" s="38">
        <v>744798</v>
      </c>
    </row>
    <row r="99" spans="1:4" ht="12.75" customHeight="1" x14ac:dyDescent="0.25">
      <c r="A99" s="15" t="s">
        <v>163</v>
      </c>
      <c r="B99" s="33" t="s">
        <v>164</v>
      </c>
      <c r="C99" s="38">
        <v>0</v>
      </c>
      <c r="D99" s="38">
        <v>0</v>
      </c>
    </row>
    <row r="100" spans="1:4" ht="12.75" customHeight="1" x14ac:dyDescent="0.25">
      <c r="A100" s="15" t="s">
        <v>165</v>
      </c>
      <c r="B100" s="33" t="s">
        <v>166</v>
      </c>
      <c r="C100" s="38">
        <v>0</v>
      </c>
      <c r="D100" s="38">
        <v>0</v>
      </c>
    </row>
    <row r="101" spans="1:4" ht="12.75" customHeight="1" x14ac:dyDescent="0.25">
      <c r="A101" s="18" t="s">
        <v>167</v>
      </c>
      <c r="B101" s="33" t="s">
        <v>168</v>
      </c>
      <c r="C101" s="38">
        <v>0</v>
      </c>
      <c r="D101" s="38">
        <v>0</v>
      </c>
    </row>
    <row r="102" spans="1:4" ht="12.75" customHeight="1" x14ac:dyDescent="0.25">
      <c r="A102" s="15" t="s">
        <v>169</v>
      </c>
      <c r="B102" s="33" t="s">
        <v>170</v>
      </c>
      <c r="C102" s="38">
        <v>0</v>
      </c>
      <c r="D102" s="38">
        <v>0</v>
      </c>
    </row>
    <row r="103" spans="1:4" ht="21.95" customHeight="1" x14ac:dyDescent="0.25">
      <c r="A103" s="19" t="s">
        <v>171</v>
      </c>
      <c r="B103" s="35" t="s">
        <v>172</v>
      </c>
      <c r="C103" s="38">
        <v>7693</v>
      </c>
      <c r="D103" s="38">
        <v>24161</v>
      </c>
    </row>
    <row r="104" spans="1:4" ht="23.25" customHeight="1" x14ac:dyDescent="0.25">
      <c r="A104" s="19" t="s">
        <v>173</v>
      </c>
      <c r="B104" s="36" t="s">
        <v>174</v>
      </c>
      <c r="C104" s="38">
        <v>11551</v>
      </c>
      <c r="D104" s="38">
        <v>13621</v>
      </c>
    </row>
    <row r="105" spans="1:4" ht="12.75" customHeight="1" x14ac:dyDescent="0.25">
      <c r="A105" s="19" t="s">
        <v>175</v>
      </c>
      <c r="B105" s="36" t="s">
        <v>176</v>
      </c>
      <c r="C105" s="38">
        <v>0</v>
      </c>
      <c r="D105" s="38">
        <v>0</v>
      </c>
    </row>
    <row r="106" spans="1:4" ht="12.75" customHeight="1" x14ac:dyDescent="0.25">
      <c r="A106" s="19" t="s">
        <v>177</v>
      </c>
      <c r="B106" s="36" t="s">
        <v>178</v>
      </c>
      <c r="C106" s="38">
        <v>0</v>
      </c>
      <c r="D106" s="38">
        <v>0</v>
      </c>
    </row>
    <row r="107" spans="1:4" ht="12.75" customHeight="1" x14ac:dyDescent="0.25">
      <c r="A107" s="19" t="s">
        <v>179</v>
      </c>
      <c r="B107" s="36" t="s">
        <v>180</v>
      </c>
      <c r="C107" s="38">
        <f>C109+C110</f>
        <v>570583</v>
      </c>
      <c r="D107" s="38">
        <f>D109+D110</f>
        <v>624883</v>
      </c>
    </row>
    <row r="108" spans="1:4" ht="12.75" customHeight="1" x14ac:dyDescent="0.25">
      <c r="A108" s="19" t="s">
        <v>14</v>
      </c>
      <c r="B108" s="36" t="s">
        <v>11</v>
      </c>
      <c r="C108" s="39" t="s">
        <v>11</v>
      </c>
      <c r="D108" s="39" t="s">
        <v>11</v>
      </c>
    </row>
    <row r="109" spans="1:4" ht="12.75" customHeight="1" x14ac:dyDescent="0.25">
      <c r="A109" s="19" t="s">
        <v>181</v>
      </c>
      <c r="B109" s="36" t="s">
        <v>182</v>
      </c>
      <c r="C109" s="38">
        <v>624883</v>
      </c>
      <c r="D109" s="38">
        <v>545037</v>
      </c>
    </row>
    <row r="110" spans="1:4" ht="12.75" customHeight="1" x14ac:dyDescent="0.25">
      <c r="A110" s="19" t="s">
        <v>183</v>
      </c>
      <c r="B110" s="36" t="s">
        <v>184</v>
      </c>
      <c r="C110" s="40">
        <v>-54300</v>
      </c>
      <c r="D110" s="38">
        <v>79846</v>
      </c>
    </row>
    <row r="111" spans="1:4" ht="12.75" customHeight="1" x14ac:dyDescent="0.25">
      <c r="A111" s="29" t="s">
        <v>185</v>
      </c>
      <c r="B111" s="37" t="s">
        <v>186</v>
      </c>
      <c r="C111" s="41">
        <f>C96+C100+C101+C102+C103+C104+C105+C106+C107</f>
        <v>1334625</v>
      </c>
      <c r="D111" s="41">
        <f>D96+D100+D101+D102+D103+D104+D105+D106+D107</f>
        <v>1407463</v>
      </c>
    </row>
    <row r="112" spans="1:4" ht="12.75" customHeight="1" x14ac:dyDescent="0.25">
      <c r="A112" s="30" t="s">
        <v>187</v>
      </c>
      <c r="B112" s="37" t="s">
        <v>188</v>
      </c>
      <c r="C112" s="41">
        <f>C94+C111</f>
        <v>1368655</v>
      </c>
      <c r="D112" s="41">
        <f>D94+D111</f>
        <v>1454973</v>
      </c>
    </row>
    <row r="113" spans="1:4" ht="7.5" customHeight="1" x14ac:dyDescent="0.25"/>
    <row r="114" spans="1:4" ht="14.45" customHeight="1" x14ac:dyDescent="0.25">
      <c r="A114" s="2" t="s">
        <v>189</v>
      </c>
      <c r="C114" s="31">
        <f>C60-C112</f>
        <v>0</v>
      </c>
      <c r="D114" s="31">
        <f>D60-D112</f>
        <v>0</v>
      </c>
    </row>
    <row r="115" spans="1:4" ht="0.75" customHeight="1" x14ac:dyDescent="0.25"/>
    <row r="116" spans="1:4" ht="35.450000000000003" customHeight="1" x14ac:dyDescent="0.25">
      <c r="A116" s="49" t="s">
        <v>205</v>
      </c>
      <c r="B116" s="50"/>
      <c r="C116" s="50"/>
      <c r="D116" s="51"/>
    </row>
    <row r="117" spans="1:4" ht="9.75" customHeight="1" x14ac:dyDescent="0.25"/>
    <row r="118" spans="1:4" ht="14.45" customHeight="1" x14ac:dyDescent="0.25">
      <c r="A118" s="2" t="s">
        <v>190</v>
      </c>
      <c r="B118" s="49" t="s">
        <v>191</v>
      </c>
      <c r="C118" s="50"/>
      <c r="D118" s="51"/>
    </row>
    <row r="119" spans="1:4" ht="5.25" customHeight="1" x14ac:dyDescent="0.25"/>
    <row r="120" spans="1:4" ht="26.25" customHeight="1" x14ac:dyDescent="0.25">
      <c r="A120" s="2" t="s">
        <v>192</v>
      </c>
      <c r="B120" s="49" t="s">
        <v>203</v>
      </c>
      <c r="C120" s="51"/>
    </row>
    <row r="121" spans="1:4" ht="8.25" customHeight="1" x14ac:dyDescent="0.25"/>
    <row r="122" spans="1:4" ht="12" customHeight="1" x14ac:dyDescent="0.25">
      <c r="A122" s="2" t="s">
        <v>193</v>
      </c>
      <c r="B122" s="52" t="s">
        <v>194</v>
      </c>
      <c r="C122" s="48"/>
    </row>
    <row r="123" spans="1:4" ht="8.25" customHeight="1" x14ac:dyDescent="0.25"/>
    <row r="124" spans="1:4" ht="14.45" customHeight="1" x14ac:dyDescent="0.25">
      <c r="A124" s="2" t="s">
        <v>195</v>
      </c>
      <c r="B124" s="49" t="s">
        <v>196</v>
      </c>
      <c r="C124" s="51"/>
    </row>
    <row r="125" spans="1:4" ht="12.2" customHeight="1" x14ac:dyDescent="0.25"/>
    <row r="126" spans="1:4" ht="14.45" customHeight="1" x14ac:dyDescent="0.25">
      <c r="A126" s="2" t="s">
        <v>197</v>
      </c>
      <c r="B126" s="52" t="s">
        <v>198</v>
      </c>
      <c r="C126" s="48"/>
    </row>
    <row r="127" spans="1:4" ht="12.2" customHeight="1" x14ac:dyDescent="0.25"/>
    <row r="128" spans="1:4" ht="14.45" customHeight="1" x14ac:dyDescent="0.25">
      <c r="A128" s="2" t="s">
        <v>199</v>
      </c>
      <c r="B128" s="52" t="s">
        <v>198</v>
      </c>
      <c r="C128" s="48"/>
    </row>
    <row r="129" spans="1:3" ht="11.45" customHeight="1" x14ac:dyDescent="0.25"/>
    <row r="130" spans="1:3" ht="14.45" customHeight="1" x14ac:dyDescent="0.25">
      <c r="A130" s="2" t="s">
        <v>200</v>
      </c>
      <c r="B130" s="52" t="s">
        <v>201</v>
      </c>
      <c r="C130" s="48"/>
    </row>
    <row r="131" spans="1:3" ht="13.7" customHeight="1" x14ac:dyDescent="0.25"/>
    <row r="132" spans="1:3" ht="14.45" customHeight="1" x14ac:dyDescent="0.25">
      <c r="A132" s="2" t="s">
        <v>202</v>
      </c>
      <c r="B132" s="52" t="s">
        <v>206</v>
      </c>
      <c r="C132" s="48"/>
    </row>
    <row r="133" spans="1:3" ht="18.2" customHeight="1" x14ac:dyDescent="0.25"/>
  </sheetData>
  <mergeCells count="12">
    <mergeCell ref="B124:C124"/>
    <mergeCell ref="B126:C126"/>
    <mergeCell ref="B128:C128"/>
    <mergeCell ref="B130:C130"/>
    <mergeCell ref="B132:C132"/>
    <mergeCell ref="A1:D1"/>
    <mergeCell ref="A116:D116"/>
    <mergeCell ref="B118:D118"/>
    <mergeCell ref="B120:C120"/>
    <mergeCell ref="B122:C122"/>
    <mergeCell ref="A3:D3"/>
    <mergeCell ref="A4:D4"/>
  </mergeCells>
  <pageMargins left="0.98425196850393704" right="0" top="0" bottom="0" header="0.31496062992125984" footer="0.31496062992125984"/>
  <pageSetup paperSize="9" scale="80" orientation="portrait" r:id="rId1"/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opLeftCell="A94" workbookViewId="0">
      <selection activeCell="H14" sqref="H14"/>
    </sheetView>
  </sheetViews>
  <sheetFormatPr defaultRowHeight="15" x14ac:dyDescent="0.25"/>
  <cols>
    <col min="1" max="1" width="58.85546875" style="1" customWidth="1"/>
    <col min="2" max="2" width="7.7109375" style="1" customWidth="1"/>
    <col min="3" max="3" width="10.140625" style="1" customWidth="1"/>
    <col min="4" max="4" width="14.5703125" style="1" customWidth="1"/>
    <col min="5" max="5" width="11.5703125" style="1" customWidth="1"/>
    <col min="6" max="6" width="17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57" t="s">
        <v>207</v>
      </c>
      <c r="B1" s="58"/>
      <c r="C1" s="58"/>
      <c r="D1" s="58"/>
      <c r="E1" s="58"/>
      <c r="F1" s="58"/>
    </row>
    <row r="2" spans="1:6" ht="9.75" customHeight="1" x14ac:dyDescent="0.25"/>
    <row r="3" spans="1:6" ht="15.2" customHeight="1" x14ac:dyDescent="0.25">
      <c r="A3" s="53" t="s">
        <v>204</v>
      </c>
      <c r="B3" s="53"/>
      <c r="C3" s="53"/>
      <c r="D3" s="53"/>
      <c r="E3" s="53"/>
      <c r="F3" s="53"/>
    </row>
    <row r="4" spans="1:6" ht="15" customHeight="1" x14ac:dyDescent="0.25">
      <c r="A4" s="59" t="s">
        <v>191</v>
      </c>
      <c r="B4" s="59"/>
      <c r="C4" s="59"/>
      <c r="D4" s="59"/>
      <c r="E4" s="59"/>
      <c r="F4" s="59"/>
    </row>
    <row r="5" spans="1:6" ht="14.45" customHeight="1" x14ac:dyDescent="0.25">
      <c r="F5" s="45" t="s">
        <v>1</v>
      </c>
    </row>
    <row r="6" spans="1:6" ht="59.25" customHeight="1" x14ac:dyDescent="0.25">
      <c r="A6" s="60" t="s">
        <v>208</v>
      </c>
      <c r="B6" s="61" t="s">
        <v>3</v>
      </c>
      <c r="C6" s="62" t="s">
        <v>209</v>
      </c>
      <c r="D6" s="61" t="s">
        <v>210</v>
      </c>
      <c r="E6" s="62" t="s">
        <v>211</v>
      </c>
      <c r="F6" s="63" t="s">
        <v>212</v>
      </c>
    </row>
    <row r="7" spans="1:6" ht="14.45" customHeight="1" x14ac:dyDescent="0.25">
      <c r="A7" s="64" t="s">
        <v>6</v>
      </c>
      <c r="B7" s="61" t="s">
        <v>7</v>
      </c>
      <c r="C7" s="65" t="s">
        <v>8</v>
      </c>
      <c r="D7" s="66" t="s">
        <v>9</v>
      </c>
      <c r="E7" s="65" t="s">
        <v>26</v>
      </c>
      <c r="F7" s="67" t="s">
        <v>29</v>
      </c>
    </row>
    <row r="8" spans="1:6" ht="12.75" customHeight="1" x14ac:dyDescent="0.25">
      <c r="A8" s="68" t="s">
        <v>213</v>
      </c>
      <c r="B8" s="69" t="s">
        <v>13</v>
      </c>
      <c r="C8" s="70">
        <f>C10+C11+C12+C25+C26</f>
        <v>1399</v>
      </c>
      <c r="D8" s="70">
        <f>D10+D11+D12+D25+D26</f>
        <v>3947</v>
      </c>
      <c r="E8" s="70">
        <f>E10+E11+E12+E25+E26</f>
        <v>1710</v>
      </c>
      <c r="F8" s="70">
        <f>F10+F11+F12+F25+F26</f>
        <v>5249</v>
      </c>
    </row>
    <row r="9" spans="1:6" ht="12.75" customHeight="1" x14ac:dyDescent="0.25">
      <c r="A9" s="71" t="s">
        <v>214</v>
      </c>
      <c r="B9" s="69" t="s">
        <v>11</v>
      </c>
      <c r="C9" s="72" t="s">
        <v>11</v>
      </c>
      <c r="D9" s="72" t="s">
        <v>11</v>
      </c>
      <c r="E9" s="72" t="s">
        <v>11</v>
      </c>
      <c r="F9" s="72" t="s">
        <v>11</v>
      </c>
    </row>
    <row r="10" spans="1:6" ht="12.75" customHeight="1" x14ac:dyDescent="0.25">
      <c r="A10" s="73" t="s">
        <v>215</v>
      </c>
      <c r="B10" s="69" t="s">
        <v>16</v>
      </c>
      <c r="C10" s="70">
        <v>0</v>
      </c>
      <c r="D10" s="70">
        <v>0</v>
      </c>
      <c r="E10" s="70">
        <v>0</v>
      </c>
      <c r="F10" s="70">
        <v>0</v>
      </c>
    </row>
    <row r="11" spans="1:6" ht="12.75" customHeight="1" x14ac:dyDescent="0.25">
      <c r="A11" s="73" t="s">
        <v>216</v>
      </c>
      <c r="B11" s="69" t="s">
        <v>18</v>
      </c>
      <c r="C11" s="70">
        <v>0</v>
      </c>
      <c r="D11" s="70">
        <v>0</v>
      </c>
      <c r="E11" s="70">
        <v>0</v>
      </c>
      <c r="F11" s="70">
        <v>0</v>
      </c>
    </row>
    <row r="12" spans="1:6" ht="12.75" customHeight="1" x14ac:dyDescent="0.25">
      <c r="A12" s="73" t="s">
        <v>217</v>
      </c>
      <c r="B12" s="69" t="s">
        <v>218</v>
      </c>
      <c r="C12" s="70">
        <f>C14+C18+C22</f>
        <v>1270</v>
      </c>
      <c r="D12" s="70">
        <f>D14+D18+D22</f>
        <v>3118</v>
      </c>
      <c r="E12" s="70">
        <f>E14+E18+E22</f>
        <v>1582</v>
      </c>
      <c r="F12" s="70">
        <f>F14+F18+F22</f>
        <v>3820</v>
      </c>
    </row>
    <row r="13" spans="1:6" ht="12.75" customHeight="1" x14ac:dyDescent="0.25">
      <c r="A13" s="71" t="s">
        <v>214</v>
      </c>
      <c r="B13" s="69" t="s">
        <v>11</v>
      </c>
      <c r="C13" s="72" t="s">
        <v>11</v>
      </c>
      <c r="D13" s="72" t="s">
        <v>11</v>
      </c>
      <c r="E13" s="72" t="s">
        <v>11</v>
      </c>
      <c r="F13" s="72" t="s">
        <v>11</v>
      </c>
    </row>
    <row r="14" spans="1:6" ht="21.95" customHeight="1" x14ac:dyDescent="0.25">
      <c r="A14" s="73" t="s">
        <v>219</v>
      </c>
      <c r="B14" s="69" t="s">
        <v>220</v>
      </c>
      <c r="C14" s="70">
        <v>779</v>
      </c>
      <c r="D14" s="70">
        <v>2597</v>
      </c>
      <c r="E14" s="70">
        <v>1142</v>
      </c>
      <c r="F14" s="70">
        <v>2828</v>
      </c>
    </row>
    <row r="15" spans="1:6" ht="12" customHeight="1" x14ac:dyDescent="0.25">
      <c r="A15" s="71" t="s">
        <v>214</v>
      </c>
      <c r="B15" s="69" t="s">
        <v>11</v>
      </c>
      <c r="C15" s="72" t="s">
        <v>11</v>
      </c>
      <c r="D15" s="72" t="s">
        <v>11</v>
      </c>
      <c r="E15" s="72" t="s">
        <v>11</v>
      </c>
      <c r="F15" s="72" t="s">
        <v>11</v>
      </c>
    </row>
    <row r="16" spans="1:6" ht="33.75" customHeight="1" x14ac:dyDescent="0.25">
      <c r="A16" s="73" t="s">
        <v>221</v>
      </c>
      <c r="B16" s="69" t="s">
        <v>222</v>
      </c>
      <c r="C16" s="70">
        <v>0</v>
      </c>
      <c r="D16" s="70">
        <v>0</v>
      </c>
      <c r="E16" s="70">
        <v>0</v>
      </c>
      <c r="F16" s="70">
        <v>0</v>
      </c>
    </row>
    <row r="17" spans="1:6" ht="25.5" customHeight="1" x14ac:dyDescent="0.25">
      <c r="A17" s="73" t="s">
        <v>223</v>
      </c>
      <c r="B17" s="69" t="s">
        <v>224</v>
      </c>
      <c r="C17" s="70">
        <v>3</v>
      </c>
      <c r="D17" s="70">
        <v>7</v>
      </c>
      <c r="E17" s="70">
        <v>32</v>
      </c>
      <c r="F17" s="70">
        <v>36</v>
      </c>
    </row>
    <row r="18" spans="1:6" ht="22.5" customHeight="1" x14ac:dyDescent="0.25">
      <c r="A18" s="73" t="s">
        <v>225</v>
      </c>
      <c r="B18" s="69" t="s">
        <v>226</v>
      </c>
      <c r="C18" s="70">
        <f>C20</f>
        <v>491</v>
      </c>
      <c r="D18" s="70">
        <f>D20</f>
        <v>521</v>
      </c>
      <c r="E18" s="70">
        <f>E20</f>
        <v>440</v>
      </c>
      <c r="F18" s="70">
        <f>F20</f>
        <v>992</v>
      </c>
    </row>
    <row r="19" spans="1:6" ht="13.5" customHeight="1" x14ac:dyDescent="0.25">
      <c r="A19" s="71" t="s">
        <v>214</v>
      </c>
      <c r="B19" s="69" t="s">
        <v>11</v>
      </c>
      <c r="C19" s="72" t="s">
        <v>11</v>
      </c>
      <c r="D19" s="72" t="s">
        <v>11</v>
      </c>
      <c r="E19" s="72" t="s">
        <v>11</v>
      </c>
      <c r="F19" s="72" t="s">
        <v>11</v>
      </c>
    </row>
    <row r="20" spans="1:6" ht="35.25" customHeight="1" x14ac:dyDescent="0.25">
      <c r="A20" s="73" t="s">
        <v>227</v>
      </c>
      <c r="B20" s="69" t="s">
        <v>228</v>
      </c>
      <c r="C20" s="70">
        <v>491</v>
      </c>
      <c r="D20" s="70">
        <v>521</v>
      </c>
      <c r="E20" s="70">
        <v>440</v>
      </c>
      <c r="F20" s="70">
        <v>992</v>
      </c>
    </row>
    <row r="21" spans="1:6" ht="21.95" customHeight="1" x14ac:dyDescent="0.25">
      <c r="A21" s="73" t="s">
        <v>229</v>
      </c>
      <c r="B21" s="69" t="s">
        <v>230</v>
      </c>
      <c r="C21" s="70">
        <v>0</v>
      </c>
      <c r="D21" s="70">
        <v>0</v>
      </c>
      <c r="E21" s="70">
        <v>0</v>
      </c>
      <c r="F21" s="70">
        <v>0</v>
      </c>
    </row>
    <row r="22" spans="1:6" ht="21.95" customHeight="1" x14ac:dyDescent="0.25">
      <c r="A22" s="73" t="s">
        <v>231</v>
      </c>
      <c r="B22" s="69" t="s">
        <v>232</v>
      </c>
      <c r="C22" s="70">
        <v>0</v>
      </c>
      <c r="D22" s="70">
        <v>0</v>
      </c>
      <c r="E22" s="70">
        <v>0</v>
      </c>
      <c r="F22" s="70">
        <v>0</v>
      </c>
    </row>
    <row r="23" spans="1:6" ht="10.5" customHeight="1" x14ac:dyDescent="0.25">
      <c r="A23" s="8" t="s">
        <v>214</v>
      </c>
      <c r="B23" s="74" t="s">
        <v>11</v>
      </c>
      <c r="C23" s="72" t="s">
        <v>11</v>
      </c>
      <c r="D23" s="72" t="s">
        <v>11</v>
      </c>
      <c r="E23" s="72" t="s">
        <v>11</v>
      </c>
      <c r="F23" s="72" t="s">
        <v>11</v>
      </c>
    </row>
    <row r="24" spans="1:6" ht="21.95" customHeight="1" x14ac:dyDescent="0.25">
      <c r="A24" s="75" t="s">
        <v>233</v>
      </c>
      <c r="B24" s="74" t="s">
        <v>234</v>
      </c>
      <c r="C24" s="70">
        <v>0</v>
      </c>
      <c r="D24" s="70">
        <v>0</v>
      </c>
      <c r="E24" s="70">
        <v>0</v>
      </c>
      <c r="F24" s="70">
        <v>0</v>
      </c>
    </row>
    <row r="25" spans="1:6" ht="12" customHeight="1" x14ac:dyDescent="0.25">
      <c r="A25" s="75" t="s">
        <v>235</v>
      </c>
      <c r="B25" s="74" t="s">
        <v>236</v>
      </c>
      <c r="C25" s="70">
        <v>105</v>
      </c>
      <c r="D25" s="70">
        <v>753</v>
      </c>
      <c r="E25" s="70">
        <v>0</v>
      </c>
      <c r="F25" s="70">
        <v>931</v>
      </c>
    </row>
    <row r="26" spans="1:6" ht="12" customHeight="1" x14ac:dyDescent="0.25">
      <c r="A26" s="75" t="s">
        <v>237</v>
      </c>
      <c r="B26" s="74" t="s">
        <v>238</v>
      </c>
      <c r="C26" s="76">
        <v>24</v>
      </c>
      <c r="D26" s="76">
        <v>76</v>
      </c>
      <c r="E26" s="70">
        <v>128</v>
      </c>
      <c r="F26" s="70">
        <v>498</v>
      </c>
    </row>
    <row r="27" spans="1:6" ht="12" customHeight="1" x14ac:dyDescent="0.25">
      <c r="A27" s="75" t="s">
        <v>239</v>
      </c>
      <c r="B27" s="74" t="s">
        <v>7</v>
      </c>
      <c r="C27" s="70">
        <f>C29+C33+C34+C35+C36+C37+C38+C39+C40</f>
        <v>25680</v>
      </c>
      <c r="D27" s="70">
        <f>D29+D33+D34+D35+D36+D37+D38+D39+D40</f>
        <v>140968</v>
      </c>
      <c r="E27" s="70">
        <f>E29+E33+E34+E35+E36+E37+E38+E39+E40</f>
        <v>27926</v>
      </c>
      <c r="F27" s="70">
        <f>F29+F33+F34+F35+F36+F37+F38+F39+F40</f>
        <v>71161</v>
      </c>
    </row>
    <row r="28" spans="1:6" ht="12" customHeight="1" x14ac:dyDescent="0.25">
      <c r="A28" s="77" t="s">
        <v>14</v>
      </c>
      <c r="B28" s="74" t="s">
        <v>11</v>
      </c>
      <c r="C28" s="72" t="s">
        <v>11</v>
      </c>
      <c r="D28" s="72" t="s">
        <v>11</v>
      </c>
      <c r="E28" s="72" t="s">
        <v>11</v>
      </c>
      <c r="F28" s="72" t="s">
        <v>11</v>
      </c>
    </row>
    <row r="29" spans="1:6" ht="12" customHeight="1" x14ac:dyDescent="0.25">
      <c r="A29" s="78" t="s">
        <v>240</v>
      </c>
      <c r="B29" s="74" t="s">
        <v>241</v>
      </c>
      <c r="C29" s="70">
        <f>C31+C32</f>
        <v>3582</v>
      </c>
      <c r="D29" s="70">
        <f>D31+D32</f>
        <v>43791</v>
      </c>
      <c r="E29" s="70">
        <f>E31+E32</f>
        <v>1713</v>
      </c>
      <c r="F29" s="70">
        <f>F31+F32</f>
        <v>9713</v>
      </c>
    </row>
    <row r="30" spans="1:6" ht="12" customHeight="1" x14ac:dyDescent="0.25">
      <c r="A30" s="13" t="s">
        <v>14</v>
      </c>
      <c r="B30" s="74" t="s">
        <v>11</v>
      </c>
      <c r="C30" s="72" t="s">
        <v>11</v>
      </c>
      <c r="D30" s="72" t="s">
        <v>11</v>
      </c>
      <c r="E30" s="72" t="s">
        <v>11</v>
      </c>
      <c r="F30" s="72" t="s">
        <v>11</v>
      </c>
    </row>
    <row r="31" spans="1:6" ht="12" customHeight="1" x14ac:dyDescent="0.25">
      <c r="A31" s="78" t="s">
        <v>242</v>
      </c>
      <c r="B31" s="74" t="s">
        <v>243</v>
      </c>
      <c r="C31" s="70">
        <v>475</v>
      </c>
      <c r="D31" s="70">
        <v>475</v>
      </c>
      <c r="E31" s="70">
        <v>567</v>
      </c>
      <c r="F31" s="70">
        <v>567</v>
      </c>
    </row>
    <row r="32" spans="1:6" ht="12" customHeight="1" x14ac:dyDescent="0.25">
      <c r="A32" s="78" t="s">
        <v>244</v>
      </c>
      <c r="B32" s="74" t="s">
        <v>245</v>
      </c>
      <c r="C32" s="70">
        <v>3107</v>
      </c>
      <c r="D32" s="70">
        <v>43316</v>
      </c>
      <c r="E32" s="70">
        <v>1146</v>
      </c>
      <c r="F32" s="70">
        <v>9146</v>
      </c>
    </row>
    <row r="33" spans="1:6" ht="12" customHeight="1" x14ac:dyDescent="0.25">
      <c r="A33" s="78" t="s">
        <v>246</v>
      </c>
      <c r="B33" s="74" t="s">
        <v>247</v>
      </c>
      <c r="C33" s="70">
        <v>0</v>
      </c>
      <c r="D33" s="70">
        <v>0</v>
      </c>
      <c r="E33" s="70">
        <v>0</v>
      </c>
      <c r="F33" s="70">
        <v>0</v>
      </c>
    </row>
    <row r="34" spans="1:6" ht="12" customHeight="1" x14ac:dyDescent="0.25">
      <c r="A34" s="78" t="s">
        <v>248</v>
      </c>
      <c r="B34" s="74" t="s">
        <v>249</v>
      </c>
      <c r="C34" s="70">
        <v>0</v>
      </c>
      <c r="D34" s="70">
        <v>0</v>
      </c>
      <c r="E34" s="70">
        <v>0</v>
      </c>
      <c r="F34" s="70">
        <v>0</v>
      </c>
    </row>
    <row r="35" spans="1:6" ht="12" customHeight="1" x14ac:dyDescent="0.25">
      <c r="A35" s="78" t="s">
        <v>250</v>
      </c>
      <c r="B35" s="74" t="s">
        <v>251</v>
      </c>
      <c r="C35" s="70">
        <v>3936</v>
      </c>
      <c r="D35" s="70">
        <v>21600</v>
      </c>
      <c r="E35" s="70">
        <v>1439</v>
      </c>
      <c r="F35" s="70">
        <v>4634</v>
      </c>
    </row>
    <row r="36" spans="1:6" ht="12" customHeight="1" x14ac:dyDescent="0.25">
      <c r="A36" s="78" t="s">
        <v>252</v>
      </c>
      <c r="B36" s="74" t="s">
        <v>253</v>
      </c>
      <c r="C36" s="70">
        <v>10815</v>
      </c>
      <c r="D36" s="70">
        <v>34140</v>
      </c>
      <c r="E36" s="76">
        <v>19274</v>
      </c>
      <c r="F36" s="76">
        <v>44766</v>
      </c>
    </row>
    <row r="37" spans="1:6" ht="12" customHeight="1" x14ac:dyDescent="0.25">
      <c r="A37" s="78" t="s">
        <v>254</v>
      </c>
      <c r="B37" s="74" t="s">
        <v>255</v>
      </c>
      <c r="C37" s="70">
        <v>400</v>
      </c>
      <c r="D37" s="70">
        <v>910</v>
      </c>
      <c r="E37" s="76">
        <v>265</v>
      </c>
      <c r="F37" s="76">
        <v>451</v>
      </c>
    </row>
    <row r="38" spans="1:6" ht="12" customHeight="1" x14ac:dyDescent="0.25">
      <c r="A38" s="78" t="s">
        <v>256</v>
      </c>
      <c r="B38" s="74" t="s">
        <v>257</v>
      </c>
      <c r="C38" s="70">
        <v>6947</v>
      </c>
      <c r="D38" s="70">
        <v>40527</v>
      </c>
      <c r="E38" s="76">
        <v>5235</v>
      </c>
      <c r="F38" s="76">
        <v>11597</v>
      </c>
    </row>
    <row r="39" spans="1:6" ht="12" customHeight="1" x14ac:dyDescent="0.25">
      <c r="A39" s="78" t="s">
        <v>258</v>
      </c>
      <c r="B39" s="74" t="s">
        <v>259</v>
      </c>
      <c r="C39" s="70">
        <v>0</v>
      </c>
      <c r="D39" s="70">
        <v>0</v>
      </c>
      <c r="E39" s="70">
        <v>0</v>
      </c>
      <c r="F39" s="70">
        <v>0</v>
      </c>
    </row>
    <row r="40" spans="1:6" ht="12" customHeight="1" x14ac:dyDescent="0.25">
      <c r="A40" s="78" t="s">
        <v>72</v>
      </c>
      <c r="B40" s="74" t="s">
        <v>260</v>
      </c>
      <c r="C40" s="70">
        <v>0</v>
      </c>
      <c r="D40" s="70">
        <v>0</v>
      </c>
      <c r="E40" s="70">
        <v>0</v>
      </c>
      <c r="F40" s="70">
        <v>0</v>
      </c>
    </row>
    <row r="41" spans="1:6" ht="12" customHeight="1" x14ac:dyDescent="0.25">
      <c r="A41" s="78" t="s">
        <v>261</v>
      </c>
      <c r="B41" s="74" t="s">
        <v>8</v>
      </c>
      <c r="C41" s="70">
        <v>2317</v>
      </c>
      <c r="D41" s="70">
        <v>5601</v>
      </c>
      <c r="E41" s="70">
        <v>6244</v>
      </c>
      <c r="F41" s="70">
        <v>13257</v>
      </c>
    </row>
    <row r="42" spans="1:6" ht="36" customHeight="1" x14ac:dyDescent="0.25">
      <c r="A42" s="78" t="s">
        <v>262</v>
      </c>
      <c r="B42" s="74" t="s">
        <v>9</v>
      </c>
      <c r="C42" s="70">
        <v>62630</v>
      </c>
      <c r="D42" s="70">
        <v>209834</v>
      </c>
      <c r="E42" s="70">
        <v>64628</v>
      </c>
      <c r="F42" s="70">
        <v>190473</v>
      </c>
    </row>
    <row r="43" spans="1:6" ht="18.2" customHeight="1" x14ac:dyDescent="0.25">
      <c r="A43" s="78" t="s">
        <v>263</v>
      </c>
      <c r="B43" s="74" t="s">
        <v>26</v>
      </c>
      <c r="C43" s="70">
        <v>0</v>
      </c>
      <c r="D43" s="70">
        <v>0</v>
      </c>
      <c r="E43" s="70">
        <v>0</v>
      </c>
      <c r="F43" s="70">
        <v>7</v>
      </c>
    </row>
    <row r="44" spans="1:6" ht="18.2" customHeight="1" x14ac:dyDescent="0.25">
      <c r="A44" s="78" t="s">
        <v>264</v>
      </c>
      <c r="B44" s="74" t="s">
        <v>29</v>
      </c>
      <c r="C44" s="76">
        <v>26292</v>
      </c>
      <c r="D44" s="76">
        <v>64637</v>
      </c>
      <c r="E44" s="70">
        <v>179465</v>
      </c>
      <c r="F44" s="70">
        <v>226686</v>
      </c>
    </row>
    <row r="45" spans="1:6" ht="18.2" customHeight="1" x14ac:dyDescent="0.25">
      <c r="A45" s="78" t="s">
        <v>265</v>
      </c>
      <c r="B45" s="74" t="s">
        <v>33</v>
      </c>
      <c r="C45" s="70">
        <v>0</v>
      </c>
      <c r="D45" s="70">
        <v>0</v>
      </c>
      <c r="E45" s="70">
        <v>0</v>
      </c>
      <c r="F45" s="70">
        <v>0</v>
      </c>
    </row>
    <row r="46" spans="1:6" ht="10.5" customHeight="1" x14ac:dyDescent="0.25">
      <c r="A46" s="78" t="s">
        <v>266</v>
      </c>
      <c r="B46" s="74" t="s">
        <v>37</v>
      </c>
      <c r="C46" s="70">
        <v>0</v>
      </c>
      <c r="D46" s="70">
        <v>0</v>
      </c>
      <c r="E46" s="70">
        <v>0</v>
      </c>
      <c r="F46" s="70">
        <v>0</v>
      </c>
    </row>
    <row r="47" spans="1:6" ht="23.25" customHeight="1" x14ac:dyDescent="0.25">
      <c r="A47" s="78" t="s">
        <v>267</v>
      </c>
      <c r="B47" s="74" t="s">
        <v>39</v>
      </c>
      <c r="C47" s="70">
        <v>0</v>
      </c>
      <c r="D47" s="70">
        <v>0</v>
      </c>
      <c r="E47" s="70">
        <v>0</v>
      </c>
      <c r="F47" s="70">
        <v>0</v>
      </c>
    </row>
    <row r="48" spans="1:6" ht="22.5" customHeight="1" x14ac:dyDescent="0.25">
      <c r="A48" s="78" t="s">
        <v>268</v>
      </c>
      <c r="B48" s="74" t="s">
        <v>41</v>
      </c>
      <c r="C48" s="70">
        <v>0</v>
      </c>
      <c r="D48" s="70">
        <v>0</v>
      </c>
      <c r="E48" s="70">
        <v>0</v>
      </c>
      <c r="F48" s="70">
        <v>0</v>
      </c>
    </row>
    <row r="49" spans="1:6" ht="11.25" customHeight="1" x14ac:dyDescent="0.25">
      <c r="A49" s="79" t="s">
        <v>14</v>
      </c>
      <c r="B49" s="74" t="s">
        <v>11</v>
      </c>
      <c r="C49" s="72" t="s">
        <v>11</v>
      </c>
      <c r="D49" s="72" t="s">
        <v>11</v>
      </c>
      <c r="E49" s="72" t="s">
        <v>11</v>
      </c>
      <c r="F49" s="72" t="s">
        <v>11</v>
      </c>
    </row>
    <row r="50" spans="1:6" ht="11.25" customHeight="1" x14ac:dyDescent="0.25">
      <c r="A50" s="78" t="s">
        <v>269</v>
      </c>
      <c r="B50" s="74" t="s">
        <v>270</v>
      </c>
      <c r="C50" s="70">
        <v>0</v>
      </c>
      <c r="D50" s="70">
        <v>0</v>
      </c>
      <c r="E50" s="70">
        <v>0</v>
      </c>
      <c r="F50" s="70">
        <v>0</v>
      </c>
    </row>
    <row r="51" spans="1:6" ht="11.25" customHeight="1" x14ac:dyDescent="0.25">
      <c r="A51" s="78" t="s">
        <v>271</v>
      </c>
      <c r="B51" s="74" t="s">
        <v>272</v>
      </c>
      <c r="C51" s="70">
        <v>0</v>
      </c>
      <c r="D51" s="70">
        <v>0</v>
      </c>
      <c r="E51" s="70">
        <v>0</v>
      </c>
      <c r="F51" s="70">
        <v>0</v>
      </c>
    </row>
    <row r="52" spans="1:6" ht="11.25" customHeight="1" x14ac:dyDescent="0.25">
      <c r="A52" s="78" t="s">
        <v>273</v>
      </c>
      <c r="B52" s="74" t="s">
        <v>274</v>
      </c>
      <c r="C52" s="70">
        <v>0</v>
      </c>
      <c r="D52" s="70">
        <v>0</v>
      </c>
      <c r="E52" s="70">
        <v>0</v>
      </c>
      <c r="F52" s="70">
        <v>0</v>
      </c>
    </row>
    <row r="53" spans="1:6" ht="11.25" customHeight="1" x14ac:dyDescent="0.25">
      <c r="A53" s="78" t="s">
        <v>275</v>
      </c>
      <c r="B53" s="74" t="s">
        <v>276</v>
      </c>
      <c r="C53" s="70">
        <v>0</v>
      </c>
      <c r="D53" s="70">
        <v>0</v>
      </c>
      <c r="E53" s="70">
        <v>0</v>
      </c>
      <c r="F53" s="70">
        <v>0</v>
      </c>
    </row>
    <row r="54" spans="1:6" ht="21.95" customHeight="1" x14ac:dyDescent="0.25">
      <c r="A54" s="78" t="s">
        <v>277</v>
      </c>
      <c r="B54" s="74" t="s">
        <v>43</v>
      </c>
      <c r="C54" s="70">
        <v>1212</v>
      </c>
      <c r="D54" s="70">
        <v>7131</v>
      </c>
      <c r="E54" s="70">
        <v>390</v>
      </c>
      <c r="F54" s="70">
        <v>1936</v>
      </c>
    </row>
    <row r="55" spans="1:6" ht="12.75" customHeight="1" x14ac:dyDescent="0.25">
      <c r="A55" s="78" t="s">
        <v>278</v>
      </c>
      <c r="B55" s="74" t="s">
        <v>45</v>
      </c>
      <c r="C55" s="76">
        <v>169</v>
      </c>
      <c r="D55" s="76">
        <v>1025</v>
      </c>
      <c r="E55" s="70">
        <v>0</v>
      </c>
      <c r="F55" s="70">
        <v>11</v>
      </c>
    </row>
    <row r="56" spans="1:6" ht="15" customHeight="1" x14ac:dyDescent="0.25">
      <c r="A56" s="80" t="s">
        <v>279</v>
      </c>
      <c r="B56" s="81" t="s">
        <v>47</v>
      </c>
      <c r="C56" s="82">
        <f>C8+C27+C41+C42+C43+C44+C45+C46+C47+C48+C54+C55</f>
        <v>119699</v>
      </c>
      <c r="D56" s="82">
        <f>D8+D27+D41+D42+D43+D44+D45+D46+D47+D48+D54+D55</f>
        <v>433143</v>
      </c>
      <c r="E56" s="82">
        <f>E8+E27+E41+E42+E43+E44+E45+E46+E47+E48+E54+E55</f>
        <v>280363</v>
      </c>
      <c r="F56" s="82">
        <f>F8+F27+F41+F42+F43+F44+F45+F46+F47+F48+F54+F55</f>
        <v>508780</v>
      </c>
    </row>
    <row r="57" spans="1:6" ht="12" customHeight="1" x14ac:dyDescent="0.25">
      <c r="A57" s="78" t="s">
        <v>280</v>
      </c>
      <c r="B57" s="74" t="s">
        <v>49</v>
      </c>
      <c r="C57" s="76">
        <f>C59+C60+C61+C62</f>
        <v>209</v>
      </c>
      <c r="D57" s="76">
        <f>D59+D60+D61+D62</f>
        <v>379</v>
      </c>
      <c r="E57" s="70">
        <f>E59+E60+E61+E62</f>
        <v>3796</v>
      </c>
      <c r="F57" s="70">
        <f>F59+F60+F61+F62</f>
        <v>6115</v>
      </c>
    </row>
    <row r="58" spans="1:6" ht="12" customHeight="1" x14ac:dyDescent="0.25">
      <c r="A58" s="13" t="s">
        <v>214</v>
      </c>
      <c r="B58" s="74" t="s">
        <v>11</v>
      </c>
      <c r="C58" s="72" t="s">
        <v>11</v>
      </c>
      <c r="D58" s="72" t="s">
        <v>11</v>
      </c>
      <c r="E58" s="72" t="s">
        <v>11</v>
      </c>
      <c r="F58" s="72" t="s">
        <v>11</v>
      </c>
    </row>
    <row r="59" spans="1:6" ht="12" customHeight="1" x14ac:dyDescent="0.25">
      <c r="A59" s="78" t="s">
        <v>281</v>
      </c>
      <c r="B59" s="74" t="s">
        <v>282</v>
      </c>
      <c r="C59" s="70">
        <v>0</v>
      </c>
      <c r="D59" s="70">
        <v>0</v>
      </c>
      <c r="E59" s="70">
        <v>0</v>
      </c>
      <c r="F59" s="70">
        <v>0</v>
      </c>
    </row>
    <row r="60" spans="1:6" ht="12" customHeight="1" x14ac:dyDescent="0.25">
      <c r="A60" s="78" t="s">
        <v>283</v>
      </c>
      <c r="B60" s="74" t="s">
        <v>284</v>
      </c>
      <c r="C60" s="70">
        <v>0</v>
      </c>
      <c r="D60" s="70">
        <v>0</v>
      </c>
      <c r="E60" s="70">
        <v>0</v>
      </c>
      <c r="F60" s="70">
        <v>0</v>
      </c>
    </row>
    <row r="61" spans="1:6" ht="12" customHeight="1" x14ac:dyDescent="0.25">
      <c r="A61" s="78" t="s">
        <v>285</v>
      </c>
      <c r="B61" s="74" t="s">
        <v>286</v>
      </c>
      <c r="C61" s="70">
        <v>0</v>
      </c>
      <c r="D61" s="70">
        <v>0</v>
      </c>
      <c r="E61" s="70">
        <v>0</v>
      </c>
      <c r="F61" s="70">
        <v>0</v>
      </c>
    </row>
    <row r="62" spans="1:6" ht="12" customHeight="1" x14ac:dyDescent="0.25">
      <c r="A62" s="78" t="s">
        <v>287</v>
      </c>
      <c r="B62" s="74" t="s">
        <v>288</v>
      </c>
      <c r="C62" s="76">
        <v>209</v>
      </c>
      <c r="D62" s="76">
        <v>379</v>
      </c>
      <c r="E62" s="70">
        <v>3796</v>
      </c>
      <c r="F62" s="70">
        <v>6115</v>
      </c>
    </row>
    <row r="63" spans="1:6" ht="12" customHeight="1" x14ac:dyDescent="0.25">
      <c r="A63" s="78" t="s">
        <v>289</v>
      </c>
      <c r="B63" s="74" t="s">
        <v>51</v>
      </c>
      <c r="C63" s="76">
        <f>C65+C66+C67+C68+C69+C70</f>
        <v>8795</v>
      </c>
      <c r="D63" s="76">
        <f>D65+D66+D67+D68+D69+D70</f>
        <v>40924</v>
      </c>
      <c r="E63" s="70">
        <f>E65+E66+E67+E68+E69+E70</f>
        <v>5609</v>
      </c>
      <c r="F63" s="70">
        <f>F65+F66+F67+F68+F69+F70</f>
        <v>14007</v>
      </c>
    </row>
    <row r="64" spans="1:6" ht="12" customHeight="1" x14ac:dyDescent="0.25">
      <c r="A64" s="13" t="s">
        <v>14</v>
      </c>
      <c r="B64" s="74" t="s">
        <v>11</v>
      </c>
      <c r="C64" s="72" t="s">
        <v>11</v>
      </c>
      <c r="D64" s="72" t="s">
        <v>11</v>
      </c>
      <c r="E64" s="72" t="s">
        <v>11</v>
      </c>
      <c r="F64" s="72" t="s">
        <v>11</v>
      </c>
    </row>
    <row r="65" spans="1:6" ht="12" customHeight="1" x14ac:dyDescent="0.25">
      <c r="A65" s="78" t="s">
        <v>290</v>
      </c>
      <c r="B65" s="74" t="s">
        <v>291</v>
      </c>
      <c r="C65" s="70">
        <v>0</v>
      </c>
      <c r="D65" s="70">
        <v>0</v>
      </c>
      <c r="E65" s="70">
        <v>0</v>
      </c>
      <c r="F65" s="70">
        <v>0</v>
      </c>
    </row>
    <row r="66" spans="1:6" ht="12" customHeight="1" x14ac:dyDescent="0.25">
      <c r="A66" s="78" t="s">
        <v>292</v>
      </c>
      <c r="B66" s="74" t="s">
        <v>293</v>
      </c>
      <c r="C66" s="70">
        <v>2556</v>
      </c>
      <c r="D66" s="70">
        <v>3874</v>
      </c>
      <c r="E66" s="70">
        <v>993</v>
      </c>
      <c r="F66" s="70">
        <v>1526</v>
      </c>
    </row>
    <row r="67" spans="1:6" ht="12" customHeight="1" x14ac:dyDescent="0.25">
      <c r="A67" s="78" t="s">
        <v>294</v>
      </c>
      <c r="B67" s="74" t="s">
        <v>295</v>
      </c>
      <c r="C67" s="70">
        <v>3084</v>
      </c>
      <c r="D67" s="70">
        <f>28915+19</f>
        <v>28934</v>
      </c>
      <c r="E67" s="70">
        <v>2602</v>
      </c>
      <c r="F67" s="70">
        <v>4322</v>
      </c>
    </row>
    <row r="68" spans="1:6" ht="12" customHeight="1" x14ac:dyDescent="0.25">
      <c r="A68" s="78" t="s">
        <v>296</v>
      </c>
      <c r="B68" s="74" t="s">
        <v>297</v>
      </c>
      <c r="C68" s="70">
        <v>2914</v>
      </c>
      <c r="D68" s="70">
        <v>7538</v>
      </c>
      <c r="E68" s="70">
        <v>1752</v>
      </c>
      <c r="F68" s="70">
        <v>5967</v>
      </c>
    </row>
    <row r="69" spans="1:6" ht="12" customHeight="1" x14ac:dyDescent="0.25">
      <c r="A69" s="78" t="s">
        <v>298</v>
      </c>
      <c r="B69" s="74" t="s">
        <v>299</v>
      </c>
      <c r="C69" s="70">
        <v>241</v>
      </c>
      <c r="D69" s="70">
        <v>578</v>
      </c>
      <c r="E69" s="70">
        <v>262</v>
      </c>
      <c r="F69" s="70">
        <v>692</v>
      </c>
    </row>
    <row r="70" spans="1:6" ht="12" customHeight="1" x14ac:dyDescent="0.25">
      <c r="A70" s="83" t="s">
        <v>300</v>
      </c>
      <c r="B70" s="74" t="s">
        <v>301</v>
      </c>
      <c r="C70" s="70">
        <v>0</v>
      </c>
      <c r="D70" s="70">
        <v>0</v>
      </c>
      <c r="E70" s="70">
        <v>0</v>
      </c>
      <c r="F70" s="70">
        <v>1500</v>
      </c>
    </row>
    <row r="71" spans="1:6" ht="13.5" customHeight="1" x14ac:dyDescent="0.25">
      <c r="A71" s="78" t="s">
        <v>302</v>
      </c>
      <c r="B71" s="74" t="s">
        <v>53</v>
      </c>
      <c r="C71" s="70">
        <v>0</v>
      </c>
      <c r="D71" s="70">
        <v>0</v>
      </c>
      <c r="E71" s="70">
        <v>0</v>
      </c>
      <c r="F71" s="70">
        <v>0</v>
      </c>
    </row>
    <row r="72" spans="1:6" ht="11.25" customHeight="1" x14ac:dyDescent="0.25">
      <c r="A72" s="13" t="s">
        <v>14</v>
      </c>
      <c r="B72" s="74" t="s">
        <v>11</v>
      </c>
      <c r="C72" s="72" t="s">
        <v>11</v>
      </c>
      <c r="D72" s="72" t="s">
        <v>11</v>
      </c>
      <c r="E72" s="72" t="s">
        <v>11</v>
      </c>
      <c r="F72" s="72" t="s">
        <v>11</v>
      </c>
    </row>
    <row r="73" spans="1:6" ht="11.25" customHeight="1" x14ac:dyDescent="0.25">
      <c r="A73" s="78" t="s">
        <v>303</v>
      </c>
      <c r="B73" s="74" t="s">
        <v>55</v>
      </c>
      <c r="C73" s="70">
        <v>0</v>
      </c>
      <c r="D73" s="70">
        <v>0</v>
      </c>
      <c r="E73" s="70">
        <v>0</v>
      </c>
      <c r="F73" s="70">
        <v>0</v>
      </c>
    </row>
    <row r="74" spans="1:6" ht="11.25" customHeight="1" x14ac:dyDescent="0.25">
      <c r="A74" s="78" t="s">
        <v>304</v>
      </c>
      <c r="B74" s="74" t="s">
        <v>61</v>
      </c>
      <c r="C74" s="70">
        <v>0</v>
      </c>
      <c r="D74" s="70">
        <v>0</v>
      </c>
      <c r="E74" s="70">
        <v>0</v>
      </c>
      <c r="F74" s="70">
        <v>0</v>
      </c>
    </row>
    <row r="75" spans="1:6" ht="11.25" customHeight="1" x14ac:dyDescent="0.25">
      <c r="A75" s="78" t="s">
        <v>305</v>
      </c>
      <c r="B75" s="74" t="s">
        <v>63</v>
      </c>
      <c r="C75" s="70">
        <v>0</v>
      </c>
      <c r="D75" s="70">
        <v>0</v>
      </c>
      <c r="E75" s="70">
        <v>0</v>
      </c>
      <c r="F75" s="70">
        <v>0</v>
      </c>
    </row>
    <row r="76" spans="1:6" ht="11.25" customHeight="1" x14ac:dyDescent="0.25">
      <c r="A76" s="78" t="s">
        <v>306</v>
      </c>
      <c r="B76" s="74" t="s">
        <v>65</v>
      </c>
      <c r="C76" s="70">
        <v>0</v>
      </c>
      <c r="D76" s="70">
        <v>0</v>
      </c>
      <c r="E76" s="70">
        <v>0</v>
      </c>
      <c r="F76" s="70">
        <v>0</v>
      </c>
    </row>
    <row r="77" spans="1:6" ht="11.25" customHeight="1" x14ac:dyDescent="0.25">
      <c r="A77" s="78" t="s">
        <v>307</v>
      </c>
      <c r="B77" s="74" t="s">
        <v>67</v>
      </c>
      <c r="C77" s="70">
        <v>0</v>
      </c>
      <c r="D77" s="70">
        <v>0</v>
      </c>
      <c r="E77" s="70">
        <v>0</v>
      </c>
      <c r="F77" s="70">
        <v>0</v>
      </c>
    </row>
    <row r="78" spans="1:6" ht="11.25" customHeight="1" x14ac:dyDescent="0.25">
      <c r="A78" s="78" t="s">
        <v>308</v>
      </c>
      <c r="B78" s="74" t="s">
        <v>77</v>
      </c>
      <c r="C78" s="76">
        <v>2583</v>
      </c>
      <c r="D78" s="76">
        <v>8855</v>
      </c>
      <c r="E78" s="70">
        <v>3460</v>
      </c>
      <c r="F78" s="70">
        <v>16490</v>
      </c>
    </row>
    <row r="79" spans="1:6" ht="33" customHeight="1" x14ac:dyDescent="0.25">
      <c r="A79" s="78" t="s">
        <v>309</v>
      </c>
      <c r="B79" s="74" t="s">
        <v>87</v>
      </c>
      <c r="C79" s="76">
        <v>55070</v>
      </c>
      <c r="D79" s="76">
        <v>170763</v>
      </c>
      <c r="E79" s="70">
        <v>49599</v>
      </c>
      <c r="F79" s="70">
        <v>163463</v>
      </c>
    </row>
    <row r="80" spans="1:6" ht="12" customHeight="1" x14ac:dyDescent="0.25">
      <c r="A80" s="78" t="s">
        <v>310</v>
      </c>
      <c r="B80" s="74" t="s">
        <v>89</v>
      </c>
      <c r="C80" s="76">
        <v>772</v>
      </c>
      <c r="D80" s="76">
        <v>776</v>
      </c>
      <c r="E80" s="70">
        <v>746</v>
      </c>
      <c r="F80" s="70">
        <v>1122</v>
      </c>
    </row>
    <row r="81" spans="1:10" ht="12" customHeight="1" x14ac:dyDescent="0.25">
      <c r="A81" s="78" t="s">
        <v>311</v>
      </c>
      <c r="B81" s="74" t="s">
        <v>91</v>
      </c>
      <c r="C81" s="76">
        <v>13286</v>
      </c>
      <c r="D81" s="76">
        <v>61741</v>
      </c>
      <c r="E81" s="70">
        <v>24910</v>
      </c>
      <c r="F81" s="70">
        <v>75825</v>
      </c>
    </row>
    <row r="82" spans="1:10" ht="12" customHeight="1" x14ac:dyDescent="0.25">
      <c r="A82" s="78" t="s">
        <v>312</v>
      </c>
      <c r="B82" s="74" t="s">
        <v>93</v>
      </c>
      <c r="C82" s="76">
        <v>0</v>
      </c>
      <c r="D82" s="76">
        <v>0</v>
      </c>
      <c r="E82" s="70">
        <v>0</v>
      </c>
      <c r="F82" s="70">
        <v>0</v>
      </c>
    </row>
    <row r="83" spans="1:10" ht="12" customHeight="1" x14ac:dyDescent="0.25">
      <c r="A83" s="78" t="s">
        <v>313</v>
      </c>
      <c r="B83" s="74" t="s">
        <v>95</v>
      </c>
      <c r="C83" s="76">
        <v>0</v>
      </c>
      <c r="D83" s="76">
        <v>0</v>
      </c>
      <c r="E83" s="70">
        <v>0</v>
      </c>
      <c r="F83" s="70">
        <v>0</v>
      </c>
    </row>
    <row r="84" spans="1:10" ht="12" customHeight="1" x14ac:dyDescent="0.25">
      <c r="A84" s="78" t="s">
        <v>314</v>
      </c>
      <c r="B84" s="74" t="s">
        <v>98</v>
      </c>
      <c r="C84" s="76">
        <v>0</v>
      </c>
      <c r="D84" s="76">
        <v>0</v>
      </c>
      <c r="E84" s="70">
        <v>0</v>
      </c>
      <c r="F84" s="70">
        <v>0</v>
      </c>
    </row>
    <row r="85" spans="1:10" ht="12" customHeight="1" x14ac:dyDescent="0.25">
      <c r="A85" s="78" t="s">
        <v>315</v>
      </c>
      <c r="B85" s="74" t="s">
        <v>100</v>
      </c>
      <c r="C85" s="76">
        <v>0</v>
      </c>
      <c r="D85" s="76">
        <v>0</v>
      </c>
      <c r="E85" s="70">
        <v>0</v>
      </c>
      <c r="F85" s="70">
        <v>0</v>
      </c>
    </row>
    <row r="86" spans="1:10" ht="12" customHeight="1" x14ac:dyDescent="0.25">
      <c r="A86" s="13" t="s">
        <v>14</v>
      </c>
      <c r="B86" s="74" t="s">
        <v>11</v>
      </c>
      <c r="C86" s="84" t="s">
        <v>11</v>
      </c>
      <c r="D86" s="84" t="s">
        <v>11</v>
      </c>
      <c r="E86" s="72" t="s">
        <v>11</v>
      </c>
      <c r="F86" s="72" t="s">
        <v>11</v>
      </c>
    </row>
    <row r="87" spans="1:10" ht="12" customHeight="1" x14ac:dyDescent="0.25">
      <c r="A87" s="85" t="s">
        <v>316</v>
      </c>
      <c r="B87" s="86" t="s">
        <v>317</v>
      </c>
      <c r="C87" s="76">
        <v>0</v>
      </c>
      <c r="D87" s="76">
        <v>0</v>
      </c>
      <c r="E87" s="70">
        <v>0</v>
      </c>
      <c r="F87" s="70">
        <v>0</v>
      </c>
    </row>
    <row r="88" spans="1:10" ht="12" customHeight="1" x14ac:dyDescent="0.25">
      <c r="A88" s="85" t="s">
        <v>318</v>
      </c>
      <c r="B88" s="86" t="s">
        <v>319</v>
      </c>
      <c r="C88" s="76">
        <v>0</v>
      </c>
      <c r="D88" s="76">
        <v>0</v>
      </c>
      <c r="E88" s="70">
        <v>0</v>
      </c>
      <c r="F88" s="70">
        <v>0</v>
      </c>
    </row>
    <row r="89" spans="1:10" ht="12" customHeight="1" x14ac:dyDescent="0.25">
      <c r="A89" s="85" t="s">
        <v>320</v>
      </c>
      <c r="B89" s="86" t="s">
        <v>321</v>
      </c>
      <c r="C89" s="76">
        <v>0</v>
      </c>
      <c r="D89" s="76">
        <v>0</v>
      </c>
      <c r="E89" s="70">
        <v>0</v>
      </c>
      <c r="F89" s="70">
        <v>0</v>
      </c>
    </row>
    <row r="90" spans="1:10" ht="12" customHeight="1" x14ac:dyDescent="0.25">
      <c r="A90" s="85" t="s">
        <v>322</v>
      </c>
      <c r="B90" s="86" t="s">
        <v>323</v>
      </c>
      <c r="C90" s="76">
        <v>0</v>
      </c>
      <c r="D90" s="76">
        <v>0</v>
      </c>
      <c r="E90" s="70">
        <v>0</v>
      </c>
      <c r="F90" s="70">
        <v>0</v>
      </c>
    </row>
    <row r="91" spans="1:10" ht="21.95" customHeight="1" x14ac:dyDescent="0.25">
      <c r="A91" s="85" t="s">
        <v>324</v>
      </c>
      <c r="B91" s="86" t="s">
        <v>102</v>
      </c>
      <c r="C91" s="76">
        <v>879</v>
      </c>
      <c r="D91" s="76">
        <v>5481</v>
      </c>
      <c r="E91" s="70">
        <v>10225</v>
      </c>
      <c r="F91" s="70">
        <v>12175</v>
      </c>
    </row>
    <row r="92" spans="1:10" ht="12.75" customHeight="1" x14ac:dyDescent="0.25">
      <c r="A92" s="87" t="s">
        <v>325</v>
      </c>
      <c r="B92" s="86" t="s">
        <v>104</v>
      </c>
      <c r="C92" s="76">
        <f>C94+C95+C96+C97+C98+C99</f>
        <v>105790</v>
      </c>
      <c r="D92" s="76">
        <f>D94+D95+D96+D97+D98+D99</f>
        <v>198306</v>
      </c>
      <c r="E92" s="70">
        <f>E94+E95+E96+E97+E98+E99</f>
        <v>64518</v>
      </c>
      <c r="F92" s="70">
        <f>F94+F95+F96+F97+F98+F99</f>
        <v>200678</v>
      </c>
    </row>
    <row r="93" spans="1:10" ht="12.75" customHeight="1" x14ac:dyDescent="0.25">
      <c r="A93" s="16" t="s">
        <v>14</v>
      </c>
      <c r="B93" s="86" t="s">
        <v>11</v>
      </c>
      <c r="C93" s="72" t="s">
        <v>11</v>
      </c>
      <c r="D93" s="72" t="s">
        <v>11</v>
      </c>
      <c r="E93" s="72" t="s">
        <v>11</v>
      </c>
      <c r="F93" s="72" t="s">
        <v>11</v>
      </c>
    </row>
    <row r="94" spans="1:10" ht="12.75" customHeight="1" x14ac:dyDescent="0.25">
      <c r="A94" s="85" t="s">
        <v>326</v>
      </c>
      <c r="B94" s="86" t="s">
        <v>327</v>
      </c>
      <c r="C94" s="70">
        <v>83313</v>
      </c>
      <c r="D94" s="70">
        <v>135636</v>
      </c>
      <c r="E94" s="70">
        <v>30578</v>
      </c>
      <c r="F94" s="70">
        <v>109113</v>
      </c>
      <c r="H94" s="88"/>
      <c r="I94" s="31"/>
    </row>
    <row r="95" spans="1:10" ht="12.75" customHeight="1" x14ac:dyDescent="0.25">
      <c r="A95" s="85" t="s">
        <v>328</v>
      </c>
      <c r="B95" s="86" t="s">
        <v>329</v>
      </c>
      <c r="C95" s="70">
        <v>1259</v>
      </c>
      <c r="D95" s="70">
        <v>2681</v>
      </c>
      <c r="E95" s="70">
        <v>521</v>
      </c>
      <c r="F95" s="70">
        <v>3647</v>
      </c>
      <c r="H95" s="88"/>
      <c r="I95" s="31"/>
      <c r="J95" s="31"/>
    </row>
    <row r="96" spans="1:10" ht="12.75" customHeight="1" x14ac:dyDescent="0.25">
      <c r="A96" s="85" t="s">
        <v>330</v>
      </c>
      <c r="B96" s="86" t="s">
        <v>331</v>
      </c>
      <c r="C96" s="70">
        <v>6859</v>
      </c>
      <c r="D96" s="70">
        <v>34733</v>
      </c>
      <c r="E96" s="70">
        <v>14603</v>
      </c>
      <c r="F96" s="70">
        <v>42860</v>
      </c>
      <c r="H96" s="88"/>
      <c r="I96" s="31"/>
    </row>
    <row r="97" spans="1:10" ht="12.75" customHeight="1" x14ac:dyDescent="0.25">
      <c r="A97" s="85" t="s">
        <v>332</v>
      </c>
      <c r="B97" s="86" t="s">
        <v>333</v>
      </c>
      <c r="C97" s="70">
        <v>1315</v>
      </c>
      <c r="D97" s="70">
        <v>5703</v>
      </c>
      <c r="E97" s="70">
        <v>8929</v>
      </c>
      <c r="F97" s="70">
        <v>26777</v>
      </c>
      <c r="H97" s="88"/>
      <c r="I97" s="31"/>
      <c r="J97" s="31"/>
    </row>
    <row r="98" spans="1:10" ht="21.95" customHeight="1" x14ac:dyDescent="0.25">
      <c r="A98" s="85" t="s">
        <v>334</v>
      </c>
      <c r="B98" s="86" t="s">
        <v>335</v>
      </c>
      <c r="C98" s="70">
        <v>13044</v>
      </c>
      <c r="D98" s="70">
        <v>19553</v>
      </c>
      <c r="E98" s="70">
        <v>9887</v>
      </c>
      <c r="F98" s="70">
        <v>18281</v>
      </c>
      <c r="H98" s="88"/>
      <c r="I98" s="31"/>
    </row>
    <row r="99" spans="1:10" ht="12" customHeight="1" x14ac:dyDescent="0.25">
      <c r="A99" s="85" t="s">
        <v>336</v>
      </c>
      <c r="B99" s="86" t="s">
        <v>337</v>
      </c>
      <c r="C99" s="70">
        <v>0</v>
      </c>
      <c r="D99" s="70">
        <v>0</v>
      </c>
      <c r="E99" s="70">
        <v>0</v>
      </c>
      <c r="F99" s="70">
        <v>0</v>
      </c>
    </row>
    <row r="100" spans="1:10" ht="16.5" customHeight="1" x14ac:dyDescent="0.25">
      <c r="A100" s="87" t="s">
        <v>338</v>
      </c>
      <c r="B100" s="89" t="s">
        <v>106</v>
      </c>
      <c r="C100" s="70">
        <v>0</v>
      </c>
      <c r="D100" s="70">
        <v>140</v>
      </c>
      <c r="E100" s="70">
        <v>0</v>
      </c>
      <c r="F100" s="70">
        <v>0</v>
      </c>
    </row>
    <row r="101" spans="1:10" ht="16.5" customHeight="1" x14ac:dyDescent="0.25">
      <c r="A101" s="90" t="s">
        <v>339</v>
      </c>
      <c r="B101" s="81" t="s">
        <v>108</v>
      </c>
      <c r="C101" s="82">
        <f>C57+C63+C71+C78+C79+C80+C81+C82+C83+C84+C85+C91+C92+C100</f>
        <v>187384</v>
      </c>
      <c r="D101" s="82">
        <f>D57+D63+D71+D78+D79+D80+D81+D82+D83+D84+D85+D91+D92+D100</f>
        <v>487365</v>
      </c>
      <c r="E101" s="82">
        <f>E57+E63+E71+E78+E79+E80+E81+E82+E83+E84+E85+E91+E92+E100</f>
        <v>162863</v>
      </c>
      <c r="F101" s="82">
        <f>F57+F63+F71+F78+F79+F80+F81+F82+F83+F84+F85+F91+F92+F100</f>
        <v>489875</v>
      </c>
    </row>
    <row r="102" spans="1:10" ht="21.95" customHeight="1" x14ac:dyDescent="0.25">
      <c r="A102" s="90" t="s">
        <v>340</v>
      </c>
      <c r="B102" s="81" t="s">
        <v>110</v>
      </c>
      <c r="C102" s="82">
        <f>C56-C101</f>
        <v>-67685</v>
      </c>
      <c r="D102" s="82">
        <f>D56-D101</f>
        <v>-54222</v>
      </c>
      <c r="E102" s="82">
        <f>E56-E101</f>
        <v>117500</v>
      </c>
      <c r="F102" s="82">
        <f>F56-F101</f>
        <v>18905</v>
      </c>
    </row>
    <row r="103" spans="1:10" ht="11.25" customHeight="1" x14ac:dyDescent="0.25">
      <c r="A103" s="91" t="s">
        <v>341</v>
      </c>
      <c r="B103" s="74" t="s">
        <v>112</v>
      </c>
      <c r="C103" s="70">
        <v>74</v>
      </c>
      <c r="D103" s="70">
        <v>78</v>
      </c>
      <c r="E103" s="70">
        <v>91</v>
      </c>
      <c r="F103" s="70">
        <v>-433</v>
      </c>
    </row>
    <row r="104" spans="1:10" ht="21.95" customHeight="1" x14ac:dyDescent="0.25">
      <c r="A104" s="90" t="s">
        <v>342</v>
      </c>
      <c r="B104" s="81" t="s">
        <v>135</v>
      </c>
      <c r="C104" s="82">
        <f>C102-C103</f>
        <v>-67759</v>
      </c>
      <c r="D104" s="82">
        <f>D102-D103</f>
        <v>-54300</v>
      </c>
      <c r="E104" s="82">
        <f>E102-E103</f>
        <v>117409</v>
      </c>
      <c r="F104" s="82">
        <f>F102-F103</f>
        <v>19338</v>
      </c>
    </row>
    <row r="105" spans="1:10" ht="12" customHeight="1" x14ac:dyDescent="0.25">
      <c r="A105" s="91" t="s">
        <v>343</v>
      </c>
      <c r="B105" s="74" t="s">
        <v>145</v>
      </c>
      <c r="C105" s="70">
        <v>0</v>
      </c>
      <c r="D105" s="70">
        <v>0</v>
      </c>
      <c r="E105" s="70">
        <v>0</v>
      </c>
      <c r="F105" s="70">
        <v>0</v>
      </c>
    </row>
    <row r="106" spans="1:10" ht="12" customHeight="1" x14ac:dyDescent="0.25">
      <c r="A106" s="90" t="s">
        <v>344</v>
      </c>
      <c r="B106" s="81" t="s">
        <v>147</v>
      </c>
      <c r="C106" s="82">
        <f>C104-C105</f>
        <v>-67759</v>
      </c>
      <c r="D106" s="82">
        <f>D104-D105</f>
        <v>-54300</v>
      </c>
      <c r="E106" s="82">
        <f>E104-E105</f>
        <v>117409</v>
      </c>
      <c r="F106" s="82">
        <f>F104-F105</f>
        <v>19338</v>
      </c>
    </row>
    <row r="107" spans="1:10" ht="6" customHeight="1" x14ac:dyDescent="0.25"/>
    <row r="108" spans="1:10" ht="14.45" customHeight="1" x14ac:dyDescent="0.25">
      <c r="A108" s="45" t="s">
        <v>345</v>
      </c>
    </row>
    <row r="109" spans="1:10" ht="9.1999999999999993" customHeight="1" x14ac:dyDescent="0.25"/>
    <row r="110" spans="1:10" ht="27" customHeight="1" x14ac:dyDescent="0.25">
      <c r="A110" s="92" t="s">
        <v>346</v>
      </c>
      <c r="B110" s="50"/>
      <c r="C110" s="50"/>
      <c r="D110" s="50"/>
      <c r="E110" s="50"/>
      <c r="F110" s="51"/>
    </row>
    <row r="111" spans="1:10" ht="9" customHeight="1" x14ac:dyDescent="0.25"/>
    <row r="112" spans="1:10" ht="14.25" customHeight="1" x14ac:dyDescent="0.25">
      <c r="A112" s="52" t="s">
        <v>347</v>
      </c>
      <c r="B112" s="93"/>
      <c r="C112" s="92" t="s">
        <v>191</v>
      </c>
      <c r="D112" s="50"/>
      <c r="E112" s="51"/>
    </row>
    <row r="113" spans="1:4" ht="6.75" customHeight="1" x14ac:dyDescent="0.25"/>
    <row r="114" spans="1:4" ht="26.25" customHeight="1" x14ac:dyDescent="0.25">
      <c r="A114" s="52" t="s">
        <v>192</v>
      </c>
      <c r="B114" s="93"/>
      <c r="C114" s="92" t="s">
        <v>203</v>
      </c>
      <c r="D114" s="51"/>
    </row>
    <row r="115" spans="1:4" ht="10.7" customHeight="1" x14ac:dyDescent="0.25"/>
    <row r="116" spans="1:4" ht="14.45" customHeight="1" x14ac:dyDescent="0.25">
      <c r="A116" s="52" t="s">
        <v>193</v>
      </c>
      <c r="B116" s="48"/>
      <c r="C116" s="52" t="s">
        <v>348</v>
      </c>
      <c r="D116" s="48"/>
    </row>
    <row r="117" spans="1:4" ht="11.45" customHeight="1" x14ac:dyDescent="0.25"/>
    <row r="118" spans="1:4" ht="14.45" customHeight="1" x14ac:dyDescent="0.25">
      <c r="A118" s="52" t="s">
        <v>195</v>
      </c>
      <c r="B118" s="93"/>
      <c r="C118" s="92" t="s">
        <v>196</v>
      </c>
      <c r="D118" s="51"/>
    </row>
    <row r="119" spans="1:4" ht="12.95" customHeight="1" x14ac:dyDescent="0.25"/>
    <row r="120" spans="1:4" ht="14.45" customHeight="1" x14ac:dyDescent="0.25">
      <c r="A120" s="52" t="s">
        <v>197</v>
      </c>
      <c r="B120" s="48"/>
      <c r="C120" s="52" t="s">
        <v>198</v>
      </c>
      <c r="D120" s="48"/>
    </row>
    <row r="121" spans="1:4" ht="12.95" customHeight="1" x14ac:dyDescent="0.25"/>
    <row r="122" spans="1:4" ht="14.45" customHeight="1" x14ac:dyDescent="0.25">
      <c r="A122" s="52" t="s">
        <v>199</v>
      </c>
      <c r="B122" s="48"/>
      <c r="C122" s="52" t="s">
        <v>198</v>
      </c>
      <c r="D122" s="48"/>
    </row>
    <row r="123" spans="1:4" ht="13.7" customHeight="1" x14ac:dyDescent="0.25"/>
    <row r="124" spans="1:4" ht="14.45" customHeight="1" x14ac:dyDescent="0.25">
      <c r="A124" s="52" t="s">
        <v>200</v>
      </c>
      <c r="B124" s="48"/>
      <c r="C124" s="52" t="s">
        <v>201</v>
      </c>
      <c r="D124" s="48"/>
    </row>
    <row r="125" spans="1:4" ht="12.95" customHeight="1" x14ac:dyDescent="0.25"/>
    <row r="126" spans="1:4" ht="13.5" customHeight="1" x14ac:dyDescent="0.25">
      <c r="A126" s="52" t="s">
        <v>202</v>
      </c>
      <c r="B126" s="48"/>
      <c r="C126" s="52" t="s">
        <v>206</v>
      </c>
      <c r="D126" s="52"/>
    </row>
    <row r="127" spans="1:4" ht="18.2" customHeight="1" x14ac:dyDescent="0.25"/>
  </sheetData>
  <mergeCells count="20">
    <mergeCell ref="A126:B126"/>
    <mergeCell ref="C126:D126"/>
    <mergeCell ref="A120:B120"/>
    <mergeCell ref="C120:D120"/>
    <mergeCell ref="A122:B122"/>
    <mergeCell ref="C122:D122"/>
    <mergeCell ref="A124:B124"/>
    <mergeCell ref="C124:D124"/>
    <mergeCell ref="A114:B114"/>
    <mergeCell ref="C114:D114"/>
    <mergeCell ref="A116:B116"/>
    <mergeCell ref="C116:D116"/>
    <mergeCell ref="A118:B118"/>
    <mergeCell ref="C118:D118"/>
    <mergeCell ref="A1:F1"/>
    <mergeCell ref="A3:F3"/>
    <mergeCell ref="A4:F4"/>
    <mergeCell ref="A110:F110"/>
    <mergeCell ref="A112:B112"/>
    <mergeCell ref="C112:E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Irina Davletshina</cp:lastModifiedBy>
  <cp:lastPrinted>2020-06-05T06:40:35Z</cp:lastPrinted>
  <dcterms:created xsi:type="dcterms:W3CDTF">2020-02-07T11:02:32Z</dcterms:created>
  <dcterms:modified xsi:type="dcterms:W3CDTF">2021-04-13T09:19:52Z</dcterms:modified>
</cp:coreProperties>
</file>