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def\Desktop\ДТЖ Н\Отчеты за 2024 г\1 квартал 2024 г\"/>
    </mc:Choice>
  </mc:AlternateContent>
  <xr:revisionPtr revIDLastSave="0" documentId="13_ncr:1_{7E1CD0C2-82C1-48FE-A141-8AC86BBD547E}" xr6:coauthVersionLast="47" xr6:coauthVersionMax="47" xr10:uidLastSave="{00000000-0000-0000-0000-000000000000}"/>
  <bookViews>
    <workbookView xWindow="-120" yWindow="-120" windowWidth="29040" windowHeight="15840" tabRatio="402" activeTab="3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ФО1!$A$38</definedName>
    <definedName name="bookmark54" localSheetId="2">ФО3!$A$4</definedName>
    <definedName name="bookmark57" localSheetId="3">ФО4!$A$5</definedName>
  </definedNames>
  <calcPr calcId="191029"/>
</workbook>
</file>

<file path=xl/calcChain.xml><?xml version="1.0" encoding="utf-8"?>
<calcChain xmlns="http://schemas.openxmlformats.org/spreadsheetml/2006/main">
  <c r="D33" i="9" l="1"/>
  <c r="D15" i="7"/>
  <c r="C15" i="7" l="1"/>
  <c r="C26" i="7" l="1"/>
  <c r="C22" i="9"/>
  <c r="C46" i="9" l="1"/>
  <c r="C8" i="6"/>
  <c r="C14" i="9"/>
  <c r="C23" i="9" s="1"/>
  <c r="D10" i="8"/>
  <c r="D12" i="8" s="1"/>
  <c r="C13" i="6" l="1"/>
  <c r="C17" i="6" s="1"/>
  <c r="C20" i="6" l="1"/>
  <c r="D14" i="9"/>
  <c r="D16" i="8" l="1"/>
  <c r="D18" i="8" s="1"/>
  <c r="C26" i="6"/>
  <c r="C23" i="6"/>
  <c r="D26" i="7"/>
  <c r="D20" i="7"/>
  <c r="C20" i="7"/>
  <c r="C27" i="7" s="1"/>
  <c r="C30" i="7" s="1"/>
  <c r="D27" i="7" l="1"/>
  <c r="D30" i="7" s="1"/>
  <c r="E8" i="8"/>
  <c r="E10" i="8" s="1"/>
  <c r="E12" i="8" l="1"/>
  <c r="E14" i="8" s="1"/>
  <c r="C36" i="9"/>
  <c r="C12" i="8"/>
  <c r="C47" i="9" l="1"/>
  <c r="C14" i="8"/>
  <c r="C20" i="8" s="1"/>
  <c r="D35" i="7"/>
  <c r="D33" i="7"/>
  <c r="D46" i="9" l="1"/>
  <c r="D36" i="9"/>
  <c r="D22" i="9"/>
  <c r="D23" i="9" l="1"/>
  <c r="D47" i="9"/>
  <c r="D14" i="8"/>
  <c r="D20" i="8" s="1"/>
  <c r="D8" i="6" l="1"/>
  <c r="D13" i="6" s="1"/>
  <c r="D17" i="6" l="1"/>
  <c r="D20" i="6" s="1"/>
  <c r="E18" i="8" l="1"/>
  <c r="E20" i="8" s="1"/>
  <c r="D23" i="6"/>
  <c r="D26" i="6" s="1"/>
  <c r="E16" i="8" l="1"/>
  <c r="C29" i="9" l="1"/>
  <c r="C30" i="9" s="1"/>
  <c r="C48" i="9" s="1"/>
  <c r="C50" i="9" l="1"/>
  <c r="D30" i="9"/>
  <c r="D48" i="9" s="1"/>
  <c r="D49" i="9" s="1"/>
  <c r="C49" i="9"/>
</calcChain>
</file>

<file path=xl/sharedStrings.xml><?xml version="1.0" encoding="utf-8"?>
<sst xmlns="http://schemas.openxmlformats.org/spreadsheetml/2006/main" count="153" uniqueCount="108">
  <si>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</si>
  <si>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</si>
  <si>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</si>
  <si>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</si>
  <si>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</si>
  <si>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</si>
  <si>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</si>
  <si>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</si>
  <si>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</si>
  <si>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</si>
  <si>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</si>
  <si>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</si>
  <si>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</si>
  <si>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</si>
  <si>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</si>
  <si>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</si>
  <si>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</si>
  <si>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</si>
  <si>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</si>
  <si>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</si>
  <si>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</si>
  <si>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</si>
  <si>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</si>
  <si>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</si>
  <si>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</si>
  <si>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</si>
  <si>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</si>
  <si>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</si>
  <si>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</si>
  <si>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</si>
  <si>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</si>
  <si>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</si>
  <si>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</si>
  <si>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</si>
  <si>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</si>
  <si>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</si>
  <si>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</si>
  <si>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</si>
  <si>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</si>
  <si>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</si>
  <si>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</si>
  <si>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</si>
  <si>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</si>
  <si>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</si>
  <si>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</si>
  <si>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</si>
  <si>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</si>
  <si>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</si>
  <si>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</si>
  <si>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</si>
  <si>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</si>
  <si>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</si>
  <si>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</si>
  <si>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</si>
  <si>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</si>
  <si>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</si>
  <si>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</si>
  <si>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</si>
  <si>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</si>
  <si>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</si>
  <si>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</si>
  <si>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</si>
  <si>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</si>
  <si>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</si>
  <si>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</si>
  <si>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</si>
  <si>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</si>
  <si>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</si>
  <si>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</si>
  <si>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</si>
  <si>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</si>
  <si>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</si>
  <si>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</si>
  <si>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</si>
  <si>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</si>
  <si>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</si>
  <si>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</si>
  <si>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</si>
  <si>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01 января</t>
  </si>
  <si>
    <t>Сақ Н.И.</t>
  </si>
  <si>
    <t>Кожабаева К.О.</t>
  </si>
  <si>
    <t>-</t>
  </si>
  <si>
    <t>Инвестиции в ассоциированные и дочерние организации</t>
  </si>
  <si>
    <t>Инвестиции в дочерние предприятия</t>
  </si>
  <si>
    <t xml:space="preserve">Инвестиции в ассоциированные предприятия </t>
  </si>
  <si>
    <t>Долгосрочная дебиторская задолженность ассоциированных и совместных предприятий</t>
  </si>
  <si>
    <t xml:space="preserve">           Отдельный отчёт о движении денежных средств (прямой метод) АО "Dosjan temir joly"</t>
  </si>
  <si>
    <t xml:space="preserve">   Отдельный отчёт о финансовом положении АО "Dosjan temir joly"</t>
  </si>
  <si>
    <t>Отдельный отчёт о совокупном доходе АО "Dosjan temir joly"</t>
  </si>
  <si>
    <t>Отдельный отчет об изменениях в капитале АО "Dosjan temir joly"</t>
  </si>
  <si>
    <t>На 31 декабря 2023 года</t>
  </si>
  <si>
    <t>Прочий совокупный убыток</t>
  </si>
  <si>
    <t>Предоставление временной возвратной финансовой помощи</t>
  </si>
  <si>
    <t>Прочий совокупный доход</t>
  </si>
  <si>
    <t xml:space="preserve">      по состоянию на 31 марта 2024 года</t>
  </si>
  <si>
    <t xml:space="preserve"> за период, заканчивающийся 31 марта 2024 года</t>
  </si>
  <si>
    <t xml:space="preserve">                                                                        за период, заканчивающийся 31 марта 2024 года</t>
  </si>
  <si>
    <t>за период, заканчивающийся на 31 марта 2024 года</t>
  </si>
  <si>
    <t>Уплаченный корпоративный подоходный налог</t>
  </si>
  <si>
    <t>3 месяца 2024 года</t>
  </si>
  <si>
    <t>На 1 января 2023 года</t>
  </si>
  <si>
    <t>за 12 месяцев 2023 года</t>
  </si>
  <si>
    <t>На 01 января 2024 года</t>
  </si>
  <si>
    <t>На 31марта 2024года</t>
  </si>
  <si>
    <t>Предоплата по корпоративному подоходному налогу</t>
  </si>
  <si>
    <t>31 марта</t>
  </si>
  <si>
    <t>2024 года</t>
  </si>
  <si>
    <t>3 месяца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</si>
</sst>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\ _₽_-;\-* #,##0\ _₽_-;_-* &quot;-&quot;??\ _₽_-;_-@_-"/>
    <numFmt numFmtId="167" formatCode="#,##0;\(#,##0\)"/>
    <numFmt numFmtId="168" formatCode="#,##0_ ;\-#,##0\ "/>
    <numFmt numFmtId="169" formatCode="_-* #,##0\ _₽_-;\-* #,##0\ _₽_-;_-* &quot;-&quot;\ _₽_-;_-@_-"/>
    <numFmt numFmtId="170" formatCode="_-* #,##0.000\ _₽_-;\-* #,##0.000\ _₽_-;_-* &quot;-&quot;??\ _₽_-;_-@_-"/>
    <numFmt numFmtId="171" formatCode="_(* #,##0_);_(* \(#,##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9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2" fillId="0" borderId="4" xfId="2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12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5" fontId="13" fillId="2" borderId="0" xfId="2" applyNumberFormat="1" applyFont="1" applyFill="1" applyAlignment="1">
      <alignment vertical="center" wrapText="1"/>
    </xf>
    <xf numFmtId="165" fontId="0" fillId="0" borderId="0" xfId="0" applyNumberFormat="1"/>
    <xf numFmtId="165" fontId="13" fillId="2" borderId="2" xfId="2" applyNumberFormat="1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2" fillId="0" borderId="0" xfId="2" applyNumberFormat="1" applyFont="1" applyAlignment="1">
      <alignment horizontal="right" vertical="center" wrapText="1"/>
    </xf>
    <xf numFmtId="165" fontId="13" fillId="0" borderId="0" xfId="2" applyNumberFormat="1" applyFont="1" applyAlignment="1">
      <alignment horizontal="right" vertical="center" wrapText="1"/>
    </xf>
    <xf numFmtId="167" fontId="12" fillId="0" borderId="4" xfId="2" applyNumberFormat="1" applyFont="1" applyBorder="1" applyAlignment="1">
      <alignment vertical="center" wrapText="1"/>
    </xf>
    <xf numFmtId="167" fontId="13" fillId="2" borderId="2" xfId="2" applyNumberFormat="1" applyFont="1" applyFill="1" applyBorder="1" applyAlignment="1">
      <alignment vertical="center" wrapText="1"/>
    </xf>
    <xf numFmtId="165" fontId="13" fillId="0" borderId="0" xfId="2" applyNumberFormat="1" applyFont="1" applyAlignment="1">
      <alignment wrapText="1"/>
    </xf>
    <xf numFmtId="165" fontId="12" fillId="0" borderId="3" xfId="2" applyNumberFormat="1" applyFont="1" applyBorder="1" applyAlignment="1">
      <alignment wrapText="1"/>
    </xf>
    <xf numFmtId="165" fontId="13" fillId="0" borderId="0" xfId="2" applyNumberFormat="1" applyFont="1" applyAlignment="1">
      <alignment horizontal="right" wrapText="1"/>
    </xf>
    <xf numFmtId="167" fontId="12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7" fontId="12" fillId="0" borderId="3" xfId="2" applyNumberFormat="1" applyFont="1" applyBorder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5" fontId="13" fillId="0" borderId="2" xfId="2" applyNumberFormat="1" applyFont="1" applyBorder="1" applyAlignment="1">
      <alignment horizontal="right" wrapText="1"/>
    </xf>
    <xf numFmtId="165" fontId="12" fillId="0" borderId="4" xfId="2" applyNumberFormat="1" applyFont="1" applyBorder="1" applyAlignment="1">
      <alignment horizontal="right" wrapText="1"/>
    </xf>
    <xf numFmtId="167" fontId="13" fillId="0" borderId="0" xfId="2" applyNumberFormat="1" applyFont="1" applyAlignment="1">
      <alignment horizontal="right" vertical="center" wrapText="1"/>
    </xf>
    <xf numFmtId="165" fontId="12" fillId="0" borderId="3" xfId="2" applyNumberFormat="1" applyFont="1" applyBorder="1" applyAlignment="1">
      <alignment horizontal="right" vertical="center" wrapText="1"/>
    </xf>
    <xf numFmtId="167" fontId="13" fillId="0" borderId="2" xfId="2" applyNumberFormat="1" applyFont="1" applyBorder="1" applyAlignment="1">
      <alignment horizontal="right" vertical="center" wrapText="1"/>
    </xf>
    <xf numFmtId="165" fontId="13" fillId="0" borderId="2" xfId="2" applyNumberFormat="1" applyFont="1" applyBorder="1" applyAlignment="1">
      <alignment horizontal="right" vertical="center" wrapText="1"/>
    </xf>
    <xf numFmtId="165" fontId="12" fillId="0" borderId="4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67" fontId="12" fillId="3" borderId="2" xfId="2" applyNumberFormat="1" applyFont="1" applyFill="1" applyBorder="1" applyAlignment="1">
      <alignment horizontal="right" vertical="center" wrapText="1" indent="1"/>
    </xf>
    <xf numFmtId="165" fontId="13" fillId="3" borderId="0" xfId="2" applyNumberFormat="1" applyFont="1" applyFill="1" applyBorder="1" applyAlignment="1">
      <alignment horizontal="right" wrapText="1"/>
    </xf>
    <xf numFmtId="167" fontId="13" fillId="3" borderId="0" xfId="2" applyNumberFormat="1" applyFont="1" applyFill="1" applyBorder="1" applyAlignment="1">
      <alignment horizontal="right" wrapText="1"/>
    </xf>
    <xf numFmtId="168" fontId="13" fillId="3" borderId="0" xfId="2" applyNumberFormat="1" applyFont="1" applyFill="1" applyAlignment="1">
      <alignment horizontal="right" vertical="center" wrapText="1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167" fontId="13" fillId="3" borderId="0" xfId="2" applyNumberFormat="1" applyFont="1" applyFill="1" applyAlignment="1">
      <alignment horizontal="right" wrapText="1"/>
    </xf>
    <xf numFmtId="165" fontId="13" fillId="2" borderId="0" xfId="2" applyNumberFormat="1" applyFont="1" applyFill="1" applyBorder="1" applyAlignment="1">
      <alignment vertical="center" wrapText="1"/>
    </xf>
    <xf numFmtId="165" fontId="13" fillId="0" borderId="0" xfId="2" applyNumberFormat="1" applyFont="1" applyBorder="1" applyAlignment="1">
      <alignment vertical="center" wrapText="1"/>
    </xf>
    <xf numFmtId="167" fontId="13" fillId="2" borderId="0" xfId="2" applyNumberFormat="1" applyFont="1" applyFill="1" applyBorder="1" applyAlignment="1">
      <alignment vertical="center" wrapText="1"/>
    </xf>
    <xf numFmtId="165" fontId="12" fillId="0" borderId="0" xfId="2" applyNumberFormat="1" applyFont="1" applyBorder="1" applyAlignment="1">
      <alignment vertical="center" wrapText="1"/>
    </xf>
    <xf numFmtId="169" fontId="12" fillId="0" borderId="2" xfId="2" applyNumberFormat="1" applyFont="1" applyBorder="1" applyAlignment="1">
      <alignment horizontal="center" vertical="center" wrapText="1"/>
    </xf>
    <xf numFmtId="167" fontId="0" fillId="0" borderId="0" xfId="0" applyNumberFormat="1"/>
    <xf numFmtId="165" fontId="13" fillId="3" borderId="0" xfId="2" applyNumberFormat="1" applyFont="1" applyFill="1" applyAlignment="1">
      <alignment horizontal="right" vertical="center" wrapText="1"/>
    </xf>
    <xf numFmtId="165" fontId="13" fillId="3" borderId="2" xfId="2" applyNumberFormat="1" applyFont="1" applyFill="1" applyBorder="1" applyAlignment="1">
      <alignment horizontal="right" vertical="center" wrapText="1"/>
    </xf>
    <xf numFmtId="170" fontId="17" fillId="0" borderId="0" xfId="2" applyNumberFormat="1" applyFont="1"/>
    <xf numFmtId="167" fontId="13" fillId="0" borderId="2" xfId="2" applyNumberFormat="1" applyFont="1" applyFill="1" applyBorder="1" applyAlignment="1">
      <alignment horizontal="right" vertical="center" wrapText="1"/>
    </xf>
    <xf numFmtId="165" fontId="12" fillId="0" borderId="0" xfId="2" applyNumberFormat="1" applyFont="1" applyFill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168" fontId="13" fillId="0" borderId="2" xfId="2" applyNumberFormat="1" applyFont="1" applyFill="1" applyBorder="1" applyAlignment="1">
      <alignment horizontal="right" vertical="center" wrapText="1"/>
    </xf>
    <xf numFmtId="165" fontId="12" fillId="0" borderId="4" xfId="2" applyNumberFormat="1" applyFont="1" applyFill="1" applyBorder="1" applyAlignment="1">
      <alignment horizontal="right" vertical="center" wrapText="1"/>
    </xf>
    <xf numFmtId="171" fontId="18" fillId="0" borderId="0" xfId="2" applyNumberFormat="1" applyFont="1"/>
    <xf numFmtId="165" fontId="12" fillId="3" borderId="3" xfId="2" applyNumberFormat="1" applyFont="1" applyFill="1" applyBorder="1" applyAlignment="1">
      <alignment horizontal="right" vertical="center" wrapText="1"/>
    </xf>
    <xf numFmtId="165" fontId="13" fillId="3" borderId="3" xfId="2" applyNumberFormat="1" applyFont="1" applyFill="1" applyBorder="1" applyAlignment="1">
      <alignment horizontal="right" vertical="center" wrapText="1"/>
    </xf>
    <xf numFmtId="165" fontId="12" fillId="3" borderId="1" xfId="2" applyNumberFormat="1" applyFont="1" applyFill="1" applyBorder="1" applyAlignment="1">
      <alignment horizontal="right" vertical="center" wrapText="1"/>
    </xf>
    <xf numFmtId="165" fontId="12" fillId="3" borderId="4" xfId="2" applyNumberFormat="1" applyFont="1" applyFill="1" applyBorder="1" applyAlignment="1">
      <alignment horizontal="right" vertical="center" wrapText="1"/>
    </xf>
    <xf numFmtId="165" fontId="13" fillId="3" borderId="0" xfId="2" applyNumberFormat="1" applyFont="1" applyFill="1" applyBorder="1" applyAlignment="1">
      <alignment horizontal="right" vertical="center" wrapText="1"/>
    </xf>
    <xf numFmtId="165" fontId="12" fillId="3" borderId="2" xfId="2" applyNumberFormat="1" applyFont="1" applyFill="1" applyBorder="1" applyAlignment="1">
      <alignment horizontal="right" vertical="center" wrapText="1"/>
    </xf>
    <xf numFmtId="167" fontId="13" fillId="3" borderId="2" xfId="2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2" fillId="0" borderId="0" xfId="2" applyNumberFormat="1" applyFont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3" fillId="2" borderId="0" xfId="2" applyNumberFormat="1" applyFont="1" applyFill="1" applyBorder="1" applyAlignment="1">
      <alignment vertical="center" wrapText="1"/>
    </xf>
    <xf numFmtId="165" fontId="13" fillId="2" borderId="2" xfId="2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54"/>
  <sheetViews>
    <sheetView zoomScale="110" zoomScaleNormal="110" workbookViewId="0">
      <selection activeCell="C30" sqref="C30"/>
    </sheetView>
  </sheetViews>
  <sheetFormatPr defaultRowHeight="15" x14ac:dyDescent="0.25"/>
  <cols>
    <col min="1" max="1" width="38.28515625" customWidth="1"/>
    <col min="3" max="3" width="15" customWidth="1"/>
    <col min="4" max="4" width="16.28515625" customWidth="1"/>
    <col min="5" max="5" width="10.5703125" bestFit="1" customWidth="1"/>
  </cols>
  <sheetData>
    <row r="1" spans="1:4" x14ac:dyDescent="0.25">
      <c r="A1" s="109" t="s">
        <v>87</v>
      </c>
      <c r="B1" s="109"/>
      <c r="C1" s="109"/>
      <c r="D1" s="109"/>
    </row>
    <row r="2" spans="1:4" x14ac:dyDescent="0.25">
      <c r="A2" s="110" t="s">
        <v>94</v>
      </c>
      <c r="B2" s="110"/>
      <c r="C2" s="110"/>
      <c r="D2" s="110"/>
    </row>
    <row r="3" spans="1:4" ht="5.25" customHeight="1" x14ac:dyDescent="0.25"/>
    <row r="4" spans="1:4" x14ac:dyDescent="0.25">
      <c r="A4" s="105" t="s">
        <v>11</v>
      </c>
      <c r="B4" s="107" t="s">
        <v>12</v>
      </c>
      <c r="C4" s="10" t="s">
        <v>105</v>
      </c>
      <c r="D4" s="12" t="s">
        <v>78</v>
      </c>
    </row>
    <row r="5" spans="1:4" ht="15.75" thickBot="1" x14ac:dyDescent="0.3">
      <c r="A5" s="106"/>
      <c r="B5" s="108"/>
      <c r="C5" s="11" t="s">
        <v>106</v>
      </c>
      <c r="D5" s="13" t="s">
        <v>106</v>
      </c>
    </row>
    <row r="6" spans="1:4" ht="3" customHeight="1" x14ac:dyDescent="0.25">
      <c r="A6" s="14" t="s">
        <v>37</v>
      </c>
      <c r="B6" s="9"/>
      <c r="C6" s="15"/>
      <c r="D6" s="17"/>
    </row>
    <row r="7" spans="1:4" x14ac:dyDescent="0.25">
      <c r="A7" s="15" t="s">
        <v>0</v>
      </c>
      <c r="B7" s="16"/>
      <c r="C7" s="15"/>
      <c r="D7" s="17"/>
    </row>
    <row r="8" spans="1:4" x14ac:dyDescent="0.25">
      <c r="A8" s="15" t="s">
        <v>13</v>
      </c>
      <c r="B8" s="16"/>
      <c r="C8" s="18"/>
      <c r="D8" s="17"/>
    </row>
    <row r="9" spans="1:4" x14ac:dyDescent="0.25">
      <c r="A9" s="17" t="s">
        <v>2</v>
      </c>
      <c r="B9" s="19">
        <v>5</v>
      </c>
      <c r="C9" s="89">
        <v>492455</v>
      </c>
      <c r="D9" s="89">
        <v>497500</v>
      </c>
    </row>
    <row r="10" spans="1:4" x14ac:dyDescent="0.25">
      <c r="A10" s="17" t="s">
        <v>3</v>
      </c>
      <c r="B10" s="19">
        <v>6</v>
      </c>
      <c r="C10" s="89">
        <v>4554426</v>
      </c>
      <c r="D10" s="89">
        <v>4793744</v>
      </c>
    </row>
    <row r="11" spans="1:4" x14ac:dyDescent="0.25">
      <c r="A11" s="17" t="s">
        <v>83</v>
      </c>
      <c r="B11" s="19">
        <v>7</v>
      </c>
      <c r="C11" s="89">
        <v>189000</v>
      </c>
      <c r="D11" s="89">
        <v>189000</v>
      </c>
    </row>
    <row r="12" spans="1:4" ht="16.5" customHeight="1" x14ac:dyDescent="0.25">
      <c r="A12" s="17" t="s">
        <v>84</v>
      </c>
      <c r="B12" s="19">
        <v>7</v>
      </c>
      <c r="C12" s="89">
        <v>109839</v>
      </c>
      <c r="D12" s="89">
        <v>109839</v>
      </c>
    </row>
    <row r="13" spans="1:4" ht="23.25" customHeight="1" thickBot="1" x14ac:dyDescent="0.3">
      <c r="A13" s="17" t="s">
        <v>85</v>
      </c>
      <c r="B13" s="19">
        <v>8</v>
      </c>
      <c r="C13" s="89">
        <v>210132</v>
      </c>
      <c r="D13" s="89">
        <v>210132</v>
      </c>
    </row>
    <row r="14" spans="1:4" ht="15.75" thickBot="1" x14ac:dyDescent="0.3">
      <c r="A14" s="20"/>
      <c r="B14" s="21"/>
      <c r="C14" s="98">
        <f>SUM(C9:C13)</f>
        <v>5555852</v>
      </c>
      <c r="D14" s="98">
        <f>SUM(D9:D13)</f>
        <v>5800215</v>
      </c>
    </row>
    <row r="15" spans="1:4" ht="4.5" customHeight="1" x14ac:dyDescent="0.25">
      <c r="A15" s="20" t="s">
        <v>37</v>
      </c>
      <c r="B15" s="21"/>
      <c r="C15" s="99"/>
      <c r="D15" s="99"/>
    </row>
    <row r="16" spans="1:4" x14ac:dyDescent="0.25">
      <c r="A16" s="15" t="s">
        <v>14</v>
      </c>
      <c r="B16" s="19"/>
      <c r="C16" s="89"/>
      <c r="D16" s="89"/>
    </row>
    <row r="17" spans="1:5" x14ac:dyDescent="0.25">
      <c r="A17" s="17" t="s">
        <v>15</v>
      </c>
      <c r="B17" s="19">
        <v>9</v>
      </c>
      <c r="C17" s="89">
        <v>107645</v>
      </c>
      <c r="D17" s="89">
        <v>82220</v>
      </c>
    </row>
    <row r="18" spans="1:5" x14ac:dyDescent="0.25">
      <c r="A18" s="17" t="s">
        <v>16</v>
      </c>
      <c r="B18" s="19">
        <v>10</v>
      </c>
      <c r="C18" s="89">
        <v>936633</v>
      </c>
      <c r="D18" s="89">
        <v>294914</v>
      </c>
    </row>
    <row r="19" spans="1:5" ht="24" x14ac:dyDescent="0.25">
      <c r="A19" s="17" t="s">
        <v>104</v>
      </c>
      <c r="B19" s="19"/>
      <c r="C19" s="89">
        <v>105262</v>
      </c>
      <c r="D19" s="89">
        <v>97019</v>
      </c>
    </row>
    <row r="20" spans="1:5" x14ac:dyDescent="0.25">
      <c r="A20" s="17" t="s">
        <v>17</v>
      </c>
      <c r="B20" s="19">
        <v>11</v>
      </c>
      <c r="C20" s="94">
        <v>117601</v>
      </c>
      <c r="D20" s="94">
        <v>142078</v>
      </c>
    </row>
    <row r="21" spans="1:5" ht="15.75" thickBot="1" x14ac:dyDescent="0.3">
      <c r="A21" s="17" t="s">
        <v>1</v>
      </c>
      <c r="B21" s="19">
        <v>12</v>
      </c>
      <c r="C21" s="89">
        <v>2011771</v>
      </c>
      <c r="D21" s="89">
        <v>1251803</v>
      </c>
    </row>
    <row r="22" spans="1:5" ht="15.75" thickBot="1" x14ac:dyDescent="0.3">
      <c r="A22" s="22"/>
      <c r="B22" s="23"/>
      <c r="C22" s="100">
        <f>SUM(C17:C21)</f>
        <v>3278912</v>
      </c>
      <c r="D22" s="100">
        <f>SUM(D17:D21)</f>
        <v>1868034</v>
      </c>
    </row>
    <row r="23" spans="1:5" ht="15.75" thickBot="1" x14ac:dyDescent="0.3">
      <c r="A23" s="24" t="s">
        <v>18</v>
      </c>
      <c r="B23" s="25"/>
      <c r="C23" s="101">
        <f>C14+C22</f>
        <v>8834764</v>
      </c>
      <c r="D23" s="101">
        <f>D14+D22</f>
        <v>7668249</v>
      </c>
    </row>
    <row r="24" spans="1:5" ht="6" customHeight="1" thickTop="1" x14ac:dyDescent="0.25">
      <c r="A24" s="15" t="s">
        <v>37</v>
      </c>
      <c r="B24" s="19"/>
      <c r="C24" s="89"/>
      <c r="D24" s="89"/>
    </row>
    <row r="25" spans="1:5" x14ac:dyDescent="0.25">
      <c r="A25" s="15" t="s">
        <v>19</v>
      </c>
      <c r="B25" s="19"/>
      <c r="C25" s="89"/>
      <c r="D25" s="89"/>
    </row>
    <row r="26" spans="1:5" x14ac:dyDescent="0.25">
      <c r="A26" s="15" t="s">
        <v>20</v>
      </c>
      <c r="B26" s="19"/>
      <c r="C26" s="89"/>
      <c r="D26" s="89"/>
    </row>
    <row r="27" spans="1:5" x14ac:dyDescent="0.25">
      <c r="A27" s="17" t="s">
        <v>21</v>
      </c>
      <c r="B27" s="19">
        <v>13</v>
      </c>
      <c r="C27" s="89">
        <v>11861000</v>
      </c>
      <c r="D27" s="89">
        <v>11861000</v>
      </c>
      <c r="E27" s="48"/>
    </row>
    <row r="28" spans="1:5" x14ac:dyDescent="0.25">
      <c r="A28" s="17" t="s">
        <v>22</v>
      </c>
      <c r="B28" s="19">
        <v>13</v>
      </c>
      <c r="C28" s="89">
        <v>7086480</v>
      </c>
      <c r="D28" s="89">
        <v>7086480</v>
      </c>
    </row>
    <row r="29" spans="1:5" ht="15.75" thickBot="1" x14ac:dyDescent="0.3">
      <c r="A29" s="26" t="s">
        <v>23</v>
      </c>
      <c r="B29" s="27"/>
      <c r="C29" s="104">
        <f>ФО4!D20</f>
        <v>-27321699</v>
      </c>
      <c r="D29" s="104">
        <v>-27774483</v>
      </c>
    </row>
    <row r="30" spans="1:5" ht="15.75" thickBot="1" x14ac:dyDescent="0.3">
      <c r="A30" s="28" t="s">
        <v>4</v>
      </c>
      <c r="B30" s="27"/>
      <c r="C30" s="76">
        <f>SUM(C27:C29)</f>
        <v>-8374219</v>
      </c>
      <c r="D30" s="76">
        <f>SUM(D27:D29)</f>
        <v>-8827003</v>
      </c>
    </row>
    <row r="31" spans="1:5" ht="4.5" customHeight="1" x14ac:dyDescent="0.25">
      <c r="A31" s="15" t="s">
        <v>37</v>
      </c>
      <c r="B31" s="19"/>
      <c r="C31" s="89"/>
      <c r="D31" s="89"/>
    </row>
    <row r="32" spans="1:5" x14ac:dyDescent="0.25">
      <c r="A32" s="15" t="s">
        <v>24</v>
      </c>
      <c r="B32" s="19"/>
      <c r="C32" s="89"/>
      <c r="D32" s="89"/>
    </row>
    <row r="33" spans="1:4" x14ac:dyDescent="0.25">
      <c r="A33" s="17" t="s">
        <v>25</v>
      </c>
      <c r="B33" s="19">
        <v>14</v>
      </c>
      <c r="C33" s="89">
        <v>4732105</v>
      </c>
      <c r="D33" s="89">
        <f>4636686837.81/1000</f>
        <v>4636686.8378100004</v>
      </c>
    </row>
    <row r="34" spans="1:4" x14ac:dyDescent="0.25">
      <c r="A34" s="17" t="s">
        <v>26</v>
      </c>
      <c r="B34" s="19">
        <v>15</v>
      </c>
      <c r="C34" s="102">
        <v>9649853</v>
      </c>
      <c r="D34" s="102">
        <v>9630126</v>
      </c>
    </row>
    <row r="35" spans="1:4" ht="15.75" thickBot="1" x14ac:dyDescent="0.3">
      <c r="A35" s="26" t="s">
        <v>77</v>
      </c>
      <c r="B35" s="73"/>
      <c r="C35" s="90">
        <v>44469</v>
      </c>
      <c r="D35" s="90">
        <v>44469</v>
      </c>
    </row>
    <row r="36" spans="1:4" ht="15.75" thickBot="1" x14ac:dyDescent="0.3">
      <c r="A36" s="26"/>
      <c r="B36" s="27"/>
      <c r="C36" s="103">
        <f>SUM(C33:C35)</f>
        <v>14426427</v>
      </c>
      <c r="D36" s="103">
        <f>SUM(D33:D35)</f>
        <v>14311281.83781</v>
      </c>
    </row>
    <row r="37" spans="1:4" ht="5.25" customHeight="1" x14ac:dyDescent="0.25">
      <c r="A37" s="17" t="s">
        <v>37</v>
      </c>
      <c r="B37" s="19"/>
      <c r="C37" s="89"/>
      <c r="D37" s="89"/>
    </row>
    <row r="38" spans="1:4" x14ac:dyDescent="0.25">
      <c r="A38" s="15" t="s">
        <v>27</v>
      </c>
      <c r="B38" s="19"/>
      <c r="C38" s="89"/>
      <c r="D38" s="89"/>
    </row>
    <row r="39" spans="1:4" x14ac:dyDescent="0.25">
      <c r="A39" s="17" t="s">
        <v>28</v>
      </c>
      <c r="B39" s="19">
        <v>14</v>
      </c>
      <c r="C39" s="89">
        <v>902567</v>
      </c>
      <c r="D39" s="89">
        <v>893696</v>
      </c>
    </row>
    <row r="40" spans="1:4" x14ac:dyDescent="0.25">
      <c r="A40" s="17" t="s">
        <v>29</v>
      </c>
      <c r="B40" s="19">
        <v>15</v>
      </c>
      <c r="C40" s="79">
        <v>1165286</v>
      </c>
      <c r="D40" s="79">
        <v>756536</v>
      </c>
    </row>
    <row r="41" spans="1:4" x14ac:dyDescent="0.25">
      <c r="A41" s="17" t="s">
        <v>30</v>
      </c>
      <c r="B41" s="19">
        <v>16</v>
      </c>
      <c r="C41" s="89">
        <v>189639</v>
      </c>
      <c r="D41" s="89">
        <v>119618</v>
      </c>
    </row>
    <row r="42" spans="1:4" x14ac:dyDescent="0.25">
      <c r="A42" s="17" t="s">
        <v>31</v>
      </c>
      <c r="B42" s="19"/>
      <c r="C42" s="89" t="s">
        <v>81</v>
      </c>
      <c r="D42" s="89" t="s">
        <v>81</v>
      </c>
    </row>
    <row r="43" spans="1:4" x14ac:dyDescent="0.25">
      <c r="A43" s="17" t="s">
        <v>32</v>
      </c>
      <c r="B43" s="19">
        <v>17</v>
      </c>
      <c r="C43" s="89">
        <v>174256</v>
      </c>
      <c r="D43" s="89">
        <v>148683</v>
      </c>
    </row>
    <row r="44" spans="1:4" x14ac:dyDescent="0.25">
      <c r="A44" s="17" t="s">
        <v>33</v>
      </c>
      <c r="B44" s="19">
        <v>18</v>
      </c>
      <c r="C44" s="89">
        <v>257639</v>
      </c>
      <c r="D44" s="89">
        <v>209870</v>
      </c>
    </row>
    <row r="45" spans="1:4" ht="15.75" thickBot="1" x14ac:dyDescent="0.3">
      <c r="A45" s="26" t="s">
        <v>34</v>
      </c>
      <c r="B45" s="27"/>
      <c r="C45" s="90">
        <v>93169</v>
      </c>
      <c r="D45" s="90">
        <v>55567</v>
      </c>
    </row>
    <row r="46" spans="1:4" ht="15.75" thickBot="1" x14ac:dyDescent="0.3">
      <c r="A46" s="26"/>
      <c r="B46" s="29"/>
      <c r="C46" s="103">
        <f>SUM(C39:C45)</f>
        <v>2782556</v>
      </c>
      <c r="D46" s="103">
        <f>SUM(D39:D45)</f>
        <v>2183970</v>
      </c>
    </row>
    <row r="47" spans="1:4" ht="15.75" thickBot="1" x14ac:dyDescent="0.3">
      <c r="A47" s="28" t="s">
        <v>35</v>
      </c>
      <c r="B47" s="29"/>
      <c r="C47" s="103">
        <f>C36+C46</f>
        <v>17208983</v>
      </c>
      <c r="D47" s="103">
        <f>D36+D46</f>
        <v>16495251.83781</v>
      </c>
    </row>
    <row r="48" spans="1:4" ht="15.75" thickBot="1" x14ac:dyDescent="0.3">
      <c r="A48" s="24" t="s">
        <v>36</v>
      </c>
      <c r="B48" s="30"/>
      <c r="C48" s="101">
        <f>C30+C47</f>
        <v>8834764</v>
      </c>
      <c r="D48" s="101">
        <f>D30+D47</f>
        <v>7668248.8378100004</v>
      </c>
    </row>
    <row r="49" spans="1:4" ht="15.75" hidden="1" thickTop="1" x14ac:dyDescent="0.25">
      <c r="A49" s="35"/>
      <c r="C49" t="b">
        <f>C23=C48</f>
        <v>1</v>
      </c>
      <c r="D49" t="b">
        <f>D23=D48</f>
        <v>0</v>
      </c>
    </row>
    <row r="50" spans="1:4" ht="8.25" customHeight="1" thickTop="1" x14ac:dyDescent="0.25">
      <c r="A50" s="36" t="s">
        <v>37</v>
      </c>
      <c r="B50" s="37"/>
      <c r="C50" s="91">
        <f>C23-C48</f>
        <v>0</v>
      </c>
    </row>
    <row r="51" spans="1:4" x14ac:dyDescent="0.25">
      <c r="A51" s="4" t="s">
        <v>10</v>
      </c>
      <c r="B51" s="4"/>
      <c r="C51" s="6"/>
      <c r="D51" s="6" t="s">
        <v>79</v>
      </c>
    </row>
    <row r="52" spans="1:4" x14ac:dyDescent="0.25">
      <c r="A52" s="5" t="s">
        <v>8</v>
      </c>
      <c r="B52" s="5"/>
      <c r="C52" s="6"/>
      <c r="D52" s="6"/>
    </row>
    <row r="53" spans="1:4" x14ac:dyDescent="0.25">
      <c r="A53" s="4" t="s">
        <v>9</v>
      </c>
      <c r="B53" s="4"/>
      <c r="C53" s="6"/>
      <c r="D53" s="6" t="s">
        <v>80</v>
      </c>
    </row>
    <row r="54" spans="1:4" x14ac:dyDescent="0.25">
      <c r="A54" s="5" t="s">
        <v>8</v>
      </c>
      <c r="B54" s="5"/>
      <c r="C54" s="3"/>
      <c r="D54" s="3"/>
    </row>
  </sheetData>
  <mergeCells count="4">
    <mergeCell ref="A4:A5"/>
    <mergeCell ref="B4:B5"/>
    <mergeCell ref="A1:D1"/>
    <mergeCell ref="A2:D2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32"/>
  <sheetViews>
    <sheetView workbookViewId="0">
      <selection activeCell="C20" sqref="C20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  <col min="7" max="7" width="9.42578125" bestFit="1" customWidth="1"/>
    <col min="8" max="8" width="11.85546875" bestFit="1" customWidth="1"/>
  </cols>
  <sheetData>
    <row r="1" spans="1:5" x14ac:dyDescent="0.25">
      <c r="A1" s="111" t="s">
        <v>88</v>
      </c>
      <c r="B1" s="111"/>
      <c r="C1" s="112"/>
      <c r="D1" s="112"/>
      <c r="E1" s="112"/>
    </row>
    <row r="2" spans="1:5" x14ac:dyDescent="0.25">
      <c r="A2" s="111" t="s">
        <v>95</v>
      </c>
      <c r="B2" s="111"/>
      <c r="C2" s="112"/>
      <c r="D2" s="112"/>
      <c r="E2" s="112"/>
    </row>
    <row r="4" spans="1:5" ht="15.75" thickBot="1" x14ac:dyDescent="0.3">
      <c r="A4" s="32" t="s">
        <v>11</v>
      </c>
      <c r="B4" s="31" t="s">
        <v>12</v>
      </c>
      <c r="C4" s="74" t="s">
        <v>99</v>
      </c>
      <c r="D4" s="75" t="s">
        <v>107</v>
      </c>
    </row>
    <row r="5" spans="1:5" x14ac:dyDescent="0.25">
      <c r="A5" s="8" t="s">
        <v>37</v>
      </c>
      <c r="B5" s="9"/>
      <c r="C5" s="18"/>
      <c r="D5" s="17"/>
    </row>
    <row r="6" spans="1:5" x14ac:dyDescent="0.25">
      <c r="A6" s="17" t="s">
        <v>38</v>
      </c>
      <c r="B6" s="19">
        <v>19</v>
      </c>
      <c r="C6" s="52">
        <v>2438555</v>
      </c>
      <c r="D6" s="52">
        <v>1932734</v>
      </c>
    </row>
    <row r="7" spans="1:5" ht="15.75" thickBot="1" x14ac:dyDescent="0.3">
      <c r="A7" s="17" t="s">
        <v>39</v>
      </c>
      <c r="B7" s="19">
        <v>20</v>
      </c>
      <c r="C7" s="64">
        <v>-1031465</v>
      </c>
      <c r="D7" s="64">
        <v>-784517</v>
      </c>
    </row>
    <row r="8" spans="1:5" x14ac:dyDescent="0.25">
      <c r="A8" s="39" t="s">
        <v>40</v>
      </c>
      <c r="B8" s="21"/>
      <c r="C8" s="65">
        <f>C6+C7</f>
        <v>1407090</v>
      </c>
      <c r="D8" s="65">
        <f>D6+D7</f>
        <v>1148217</v>
      </c>
    </row>
    <row r="9" spans="1:5" x14ac:dyDescent="0.25">
      <c r="A9" s="15" t="s">
        <v>37</v>
      </c>
      <c r="B9" s="19"/>
      <c r="C9" s="52"/>
      <c r="D9" s="52"/>
    </row>
    <row r="10" spans="1:5" x14ac:dyDescent="0.25">
      <c r="A10" s="17" t="s">
        <v>41</v>
      </c>
      <c r="B10" s="19">
        <v>21</v>
      </c>
      <c r="C10" s="64">
        <v>-285897</v>
      </c>
      <c r="D10" s="64">
        <v>-152245</v>
      </c>
    </row>
    <row r="11" spans="1:5" x14ac:dyDescent="0.25">
      <c r="A11" s="17" t="s">
        <v>6</v>
      </c>
      <c r="B11" s="19">
        <v>22</v>
      </c>
      <c r="C11" s="52">
        <v>28030</v>
      </c>
      <c r="D11" s="52">
        <v>17025</v>
      </c>
    </row>
    <row r="12" spans="1:5" ht="15.75" thickBot="1" x14ac:dyDescent="0.3">
      <c r="A12" s="17" t="s">
        <v>5</v>
      </c>
      <c r="B12" s="19">
        <v>23</v>
      </c>
      <c r="C12" s="64">
        <v>-13957</v>
      </c>
      <c r="D12" s="64">
        <v>383</v>
      </c>
    </row>
    <row r="13" spans="1:5" ht="24" x14ac:dyDescent="0.25">
      <c r="A13" s="39" t="s">
        <v>42</v>
      </c>
      <c r="B13" s="21"/>
      <c r="C13" s="65">
        <f>C8+C10+C11+C12</f>
        <v>1135266</v>
      </c>
      <c r="D13" s="65">
        <f>D8+D10+D11+D12</f>
        <v>1013380</v>
      </c>
    </row>
    <row r="14" spans="1:5" x14ac:dyDescent="0.25">
      <c r="A14" s="15" t="s">
        <v>37</v>
      </c>
      <c r="B14" s="19"/>
      <c r="C14" s="52"/>
      <c r="D14" s="52"/>
    </row>
    <row r="15" spans="1:5" x14ac:dyDescent="0.25">
      <c r="A15" s="17" t="s">
        <v>43</v>
      </c>
      <c r="B15" s="19">
        <v>24</v>
      </c>
      <c r="C15" s="52">
        <v>54949</v>
      </c>
      <c r="D15" s="52">
        <v>84327</v>
      </c>
    </row>
    <row r="16" spans="1:5" ht="15.75" thickBot="1" x14ac:dyDescent="0.3">
      <c r="A16" s="17" t="s">
        <v>44</v>
      </c>
      <c r="B16" s="19">
        <v>25</v>
      </c>
      <c r="C16" s="64">
        <v>-532765</v>
      </c>
      <c r="D16" s="64">
        <v>-570024</v>
      </c>
    </row>
    <row r="17" spans="1:8" x14ac:dyDescent="0.25">
      <c r="A17" s="39" t="s">
        <v>45</v>
      </c>
      <c r="B17" s="21"/>
      <c r="C17" s="65">
        <f>C13+C15+C16</f>
        <v>657450</v>
      </c>
      <c r="D17" s="65">
        <f>D13+D15+D16</f>
        <v>527683</v>
      </c>
    </row>
    <row r="18" spans="1:8" x14ac:dyDescent="0.25">
      <c r="A18" s="15" t="s">
        <v>37</v>
      </c>
      <c r="B18" s="19"/>
      <c r="C18" s="52"/>
      <c r="D18" s="52"/>
    </row>
    <row r="19" spans="1:8" ht="15.75" thickBot="1" x14ac:dyDescent="0.3">
      <c r="A19" s="26" t="s">
        <v>7</v>
      </c>
      <c r="B19" s="27">
        <v>26</v>
      </c>
      <c r="C19" s="92">
        <v>-204666</v>
      </c>
      <c r="D19" s="66">
        <v>-181724</v>
      </c>
    </row>
    <row r="20" spans="1:8" x14ac:dyDescent="0.25">
      <c r="A20" s="15" t="s">
        <v>46</v>
      </c>
      <c r="B20" s="19"/>
      <c r="C20" s="93">
        <f>C17+C19</f>
        <v>452784</v>
      </c>
      <c r="D20" s="51">
        <f>D17+D19</f>
        <v>345959</v>
      </c>
    </row>
    <row r="21" spans="1:8" x14ac:dyDescent="0.25">
      <c r="A21" s="15" t="s">
        <v>37</v>
      </c>
      <c r="B21" s="19"/>
      <c r="C21" s="94"/>
      <c r="D21" s="52"/>
    </row>
    <row r="22" spans="1:8" ht="15.75" thickBot="1" x14ac:dyDescent="0.3">
      <c r="A22" s="26" t="s">
        <v>91</v>
      </c>
      <c r="B22" s="27"/>
      <c r="C22" s="95"/>
      <c r="D22" s="67"/>
      <c r="H22" s="48"/>
    </row>
    <row r="23" spans="1:8" ht="24.75" thickBot="1" x14ac:dyDescent="0.3">
      <c r="A23" s="24" t="s">
        <v>47</v>
      </c>
      <c r="B23" s="25"/>
      <c r="C23" s="96">
        <f>C20+C22</f>
        <v>452784</v>
      </c>
      <c r="D23" s="68">
        <f>D20+D22</f>
        <v>345959</v>
      </c>
    </row>
    <row r="24" spans="1:8" ht="15.75" thickTop="1" x14ac:dyDescent="0.25">
      <c r="A24" s="40" t="s">
        <v>37</v>
      </c>
      <c r="B24" s="19"/>
      <c r="C24" s="69"/>
      <c r="D24" s="69"/>
    </row>
    <row r="25" spans="1:8" x14ac:dyDescent="0.25">
      <c r="A25" s="15" t="s">
        <v>48</v>
      </c>
      <c r="B25" s="19"/>
      <c r="C25" s="69"/>
      <c r="D25" s="69"/>
    </row>
    <row r="26" spans="1:8" ht="48.75" thickBot="1" x14ac:dyDescent="0.3">
      <c r="A26" s="41" t="s">
        <v>49</v>
      </c>
      <c r="B26" s="25">
        <v>13</v>
      </c>
      <c r="C26" s="70">
        <f>C20/11861</f>
        <v>38.174184301492282</v>
      </c>
      <c r="D26" s="70">
        <f>D23/11861</f>
        <v>29.16777674732316</v>
      </c>
      <c r="G26" s="48"/>
    </row>
    <row r="27" spans="1:8" ht="15.75" thickTop="1" x14ac:dyDescent="0.25"/>
    <row r="29" spans="1:8" x14ac:dyDescent="0.25">
      <c r="A29" s="4" t="s">
        <v>10</v>
      </c>
      <c r="B29" s="4"/>
      <c r="C29" s="6"/>
      <c r="D29" s="6" t="s">
        <v>79</v>
      </c>
    </row>
    <row r="30" spans="1:8" x14ac:dyDescent="0.25">
      <c r="A30" s="5" t="s">
        <v>8</v>
      </c>
      <c r="B30" s="5"/>
      <c r="C30" s="6"/>
      <c r="D30" s="6"/>
    </row>
    <row r="31" spans="1:8" x14ac:dyDescent="0.25">
      <c r="A31" s="4" t="s">
        <v>9</v>
      </c>
      <c r="B31" s="4"/>
      <c r="C31" s="6"/>
      <c r="D31" s="6" t="s">
        <v>80</v>
      </c>
    </row>
    <row r="32" spans="1:8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6"/>
  <sheetViews>
    <sheetView zoomScaleNormal="100" workbookViewId="0">
      <selection activeCell="H15" sqref="H15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9.85546875" customWidth="1"/>
  </cols>
  <sheetData>
    <row r="1" spans="1:4" ht="14.45" customHeight="1" x14ac:dyDescent="0.25">
      <c r="A1" s="38" t="s">
        <v>86</v>
      </c>
      <c r="B1" s="7"/>
      <c r="C1" s="7"/>
      <c r="D1" s="7"/>
    </row>
    <row r="2" spans="1:4" ht="14.45" customHeight="1" x14ac:dyDescent="0.25">
      <c r="A2" s="38" t="s">
        <v>96</v>
      </c>
      <c r="B2" s="7"/>
      <c r="C2" s="7"/>
      <c r="D2" s="7"/>
    </row>
    <row r="4" spans="1:4" ht="15.75" thickBot="1" x14ac:dyDescent="0.3">
      <c r="A4" s="42" t="s">
        <v>11</v>
      </c>
      <c r="B4" s="43" t="s">
        <v>12</v>
      </c>
      <c r="C4" s="71" t="s">
        <v>99</v>
      </c>
      <c r="D4" s="72" t="s">
        <v>107</v>
      </c>
    </row>
    <row r="5" spans="1:4" x14ac:dyDescent="0.25">
      <c r="A5" s="15" t="s">
        <v>50</v>
      </c>
      <c r="B5" s="16"/>
      <c r="C5" s="18"/>
      <c r="D5" s="17"/>
    </row>
    <row r="6" spans="1:4" ht="12" customHeight="1" x14ac:dyDescent="0.25">
      <c r="A6" s="17" t="s">
        <v>51</v>
      </c>
      <c r="B6" s="16"/>
      <c r="C6" s="97">
        <v>2125561</v>
      </c>
      <c r="D6" s="77">
        <v>1985645</v>
      </c>
    </row>
    <row r="7" spans="1:4" ht="12" customHeight="1" x14ac:dyDescent="0.25">
      <c r="A7" s="17" t="s">
        <v>52</v>
      </c>
      <c r="B7" s="16"/>
      <c r="C7" s="78">
        <v>-711910</v>
      </c>
      <c r="D7" s="78">
        <v>-525491</v>
      </c>
    </row>
    <row r="8" spans="1:4" ht="12" customHeight="1" x14ac:dyDescent="0.25">
      <c r="A8" s="80" t="s">
        <v>53</v>
      </c>
      <c r="B8" s="81"/>
      <c r="C8" s="78">
        <v>-180823</v>
      </c>
      <c r="D8" s="78">
        <v>-112210</v>
      </c>
    </row>
    <row r="9" spans="1:4" ht="12" customHeight="1" x14ac:dyDescent="0.25">
      <c r="A9" s="80" t="s">
        <v>54</v>
      </c>
      <c r="B9" s="81"/>
      <c r="C9" s="78">
        <v>-266962</v>
      </c>
      <c r="D9" s="78">
        <v>-385169</v>
      </c>
    </row>
    <row r="10" spans="1:4" ht="12" customHeight="1" x14ac:dyDescent="0.25">
      <c r="A10" s="80" t="s">
        <v>98</v>
      </c>
      <c r="B10" s="81"/>
      <c r="C10" s="78">
        <v>-204666</v>
      </c>
      <c r="D10" s="78"/>
    </row>
    <row r="11" spans="1:4" ht="12" customHeight="1" x14ac:dyDescent="0.25">
      <c r="A11" s="80" t="s">
        <v>55</v>
      </c>
      <c r="B11" s="81"/>
      <c r="C11" s="77">
        <v>46707</v>
      </c>
      <c r="D11" s="77">
        <v>71678</v>
      </c>
    </row>
    <row r="12" spans="1:4" ht="12" customHeight="1" x14ac:dyDescent="0.25">
      <c r="A12" s="80" t="s">
        <v>56</v>
      </c>
      <c r="B12" s="81"/>
      <c r="C12" s="78"/>
      <c r="D12" s="78"/>
    </row>
    <row r="13" spans="1:4" ht="12" customHeight="1" x14ac:dyDescent="0.25">
      <c r="A13" s="80" t="s">
        <v>57</v>
      </c>
      <c r="B13" s="81"/>
      <c r="C13" s="77">
        <v>2610</v>
      </c>
      <c r="D13" s="77">
        <v>2212</v>
      </c>
    </row>
    <row r="14" spans="1:4" ht="20.25" customHeight="1" thickBot="1" x14ac:dyDescent="0.3">
      <c r="A14" s="80" t="s">
        <v>58</v>
      </c>
      <c r="B14" s="81"/>
      <c r="C14" s="82">
        <v>-50362</v>
      </c>
      <c r="D14" s="82">
        <v>-33472</v>
      </c>
    </row>
    <row r="15" spans="1:4" ht="24" x14ac:dyDescent="0.25">
      <c r="A15" s="39" t="s">
        <v>59</v>
      </c>
      <c r="B15" s="45"/>
      <c r="C15" s="56">
        <f>C6+C11+C13+C7+C8+C9+C12+C14+C10</f>
        <v>760155</v>
      </c>
      <c r="D15" s="56">
        <f>D6+D11+D13+D7+D8+D9+D12+D14</f>
        <v>1003193</v>
      </c>
    </row>
    <row r="16" spans="1:4" x14ac:dyDescent="0.25">
      <c r="A16" s="15" t="s">
        <v>60</v>
      </c>
      <c r="B16" s="16"/>
      <c r="C16" s="55"/>
      <c r="D16" s="55"/>
    </row>
    <row r="17" spans="1:4" ht="22.5" customHeight="1" x14ac:dyDescent="0.25">
      <c r="A17" s="17" t="s">
        <v>61</v>
      </c>
      <c r="B17" s="16"/>
      <c r="C17" s="59"/>
      <c r="D17" s="59"/>
    </row>
    <row r="18" spans="1:4" ht="12" customHeight="1" x14ac:dyDescent="0.25">
      <c r="A18" s="17" t="s">
        <v>82</v>
      </c>
      <c r="B18" s="16"/>
      <c r="C18" s="59"/>
      <c r="D18" s="59"/>
    </row>
    <row r="19" spans="1:4" ht="12" customHeight="1" thickBot="1" x14ac:dyDescent="0.3">
      <c r="A19" s="26" t="s">
        <v>62</v>
      </c>
      <c r="B19" s="29"/>
      <c r="C19" s="62"/>
      <c r="D19" s="62"/>
    </row>
    <row r="20" spans="1:4" ht="22.5" customHeight="1" x14ac:dyDescent="0.25">
      <c r="A20" s="15" t="s">
        <v>63</v>
      </c>
      <c r="B20" s="16"/>
      <c r="C20" s="58">
        <f>SUM(C17:C19)</f>
        <v>0</v>
      </c>
      <c r="D20" s="58">
        <f>SUM(D17:D19)</f>
        <v>0</v>
      </c>
    </row>
    <row r="21" spans="1:4" x14ac:dyDescent="0.25">
      <c r="A21" s="15" t="s">
        <v>64</v>
      </c>
      <c r="B21" s="16"/>
      <c r="C21" s="57"/>
      <c r="D21" s="57"/>
    </row>
    <row r="22" spans="1:4" ht="12" customHeight="1" x14ac:dyDescent="0.25">
      <c r="A22" s="17" t="s">
        <v>65</v>
      </c>
      <c r="B22" s="16"/>
      <c r="C22" s="59"/>
      <c r="D22" s="59"/>
    </row>
    <row r="23" spans="1:4" ht="12" customHeight="1" x14ac:dyDescent="0.25">
      <c r="A23" s="17" t="s">
        <v>66</v>
      </c>
      <c r="B23" s="16"/>
      <c r="C23" s="59"/>
      <c r="D23" s="59"/>
    </row>
    <row r="24" spans="1:4" ht="12" customHeight="1" x14ac:dyDescent="0.25">
      <c r="A24" s="17" t="s">
        <v>67</v>
      </c>
      <c r="B24" s="16"/>
      <c r="C24" s="59"/>
      <c r="D24" s="59"/>
    </row>
    <row r="25" spans="1:4" ht="24.75" thickBot="1" x14ac:dyDescent="0.3">
      <c r="A25" s="17" t="s">
        <v>92</v>
      </c>
      <c r="B25" s="16"/>
      <c r="C25" s="59"/>
      <c r="D25" s="59"/>
    </row>
    <row r="26" spans="1:4" ht="24.75" thickBot="1" x14ac:dyDescent="0.3">
      <c r="A26" s="39" t="s">
        <v>68</v>
      </c>
      <c r="B26" s="45"/>
      <c r="C26" s="60">
        <f>SUM(C22:C25)</f>
        <v>0</v>
      </c>
      <c r="D26" s="60">
        <f>SUM(D22:D24)</f>
        <v>0</v>
      </c>
    </row>
    <row r="27" spans="1:4" ht="24" x14ac:dyDescent="0.25">
      <c r="A27" s="39" t="s">
        <v>69</v>
      </c>
      <c r="B27" s="45"/>
      <c r="C27" s="61">
        <f>C15+C20+C26</f>
        <v>760155</v>
      </c>
      <c r="D27" s="61">
        <f>D15+D20+D26</f>
        <v>1003193</v>
      </c>
    </row>
    <row r="28" spans="1:4" ht="25.5" customHeight="1" x14ac:dyDescent="0.25">
      <c r="A28" s="17" t="s">
        <v>70</v>
      </c>
      <c r="B28" s="16"/>
      <c r="C28" s="64">
        <v>-187</v>
      </c>
      <c r="D28" s="59"/>
    </row>
    <row r="29" spans="1:4" ht="15.75" thickBot="1" x14ac:dyDescent="0.3">
      <c r="A29" s="26" t="s">
        <v>71</v>
      </c>
      <c r="B29" s="29"/>
      <c r="C29" s="62">
        <v>1251803</v>
      </c>
      <c r="D29" s="62">
        <v>1886317</v>
      </c>
    </row>
    <row r="30" spans="1:4" ht="24.75" thickBot="1" x14ac:dyDescent="0.3">
      <c r="A30" s="24" t="s">
        <v>76</v>
      </c>
      <c r="B30" s="30">
        <v>12</v>
      </c>
      <c r="C30" s="63">
        <f>C29+C27+C28</f>
        <v>2011771</v>
      </c>
      <c r="D30" s="63">
        <f>D29+D27+D28</f>
        <v>2889510</v>
      </c>
    </row>
    <row r="31" spans="1:4" ht="15.75" thickTop="1" x14ac:dyDescent="0.25"/>
    <row r="33" spans="1:7" x14ac:dyDescent="0.25">
      <c r="A33" s="4" t="s">
        <v>10</v>
      </c>
      <c r="B33" s="4"/>
      <c r="C33" s="6"/>
      <c r="D33" s="6" t="str">
        <f>ФО4!E23</f>
        <v>Сақ Н.И.</v>
      </c>
      <c r="G33" s="48"/>
    </row>
    <row r="34" spans="1:7" x14ac:dyDescent="0.25">
      <c r="A34" s="5" t="s">
        <v>8</v>
      </c>
      <c r="B34" s="5"/>
      <c r="C34" s="6"/>
      <c r="D34" s="6"/>
    </row>
    <row r="35" spans="1:7" x14ac:dyDescent="0.25">
      <c r="A35" s="4" t="s">
        <v>9</v>
      </c>
      <c r="B35" s="4"/>
      <c r="C35" s="6"/>
      <c r="D35" s="6" t="str">
        <f>ФО4!E25</f>
        <v>Кожабаева К.О.</v>
      </c>
    </row>
    <row r="36" spans="1:7" x14ac:dyDescent="0.25">
      <c r="A36" s="5" t="s">
        <v>8</v>
      </c>
      <c r="B36" s="5"/>
      <c r="C36" s="3"/>
      <c r="D36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6"/>
  <sheetViews>
    <sheetView tabSelected="1" zoomScaleNormal="100" workbookViewId="0">
      <selection activeCell="H8" sqref="H8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11" t="s">
        <v>89</v>
      </c>
      <c r="B1" s="111"/>
      <c r="C1" s="111"/>
      <c r="D1" s="111"/>
      <c r="E1" s="111"/>
      <c r="F1" s="36"/>
      <c r="G1" s="36"/>
      <c r="H1" s="36"/>
      <c r="I1" s="36"/>
    </row>
    <row r="2" spans="1:9" ht="14.45" customHeight="1" x14ac:dyDescent="0.25">
      <c r="A2" s="111" t="s">
        <v>97</v>
      </c>
      <c r="B2" s="111"/>
      <c r="C2" s="111"/>
      <c r="D2" s="111"/>
      <c r="E2" s="111"/>
      <c r="F2" s="36"/>
      <c r="G2" s="36"/>
      <c r="H2" s="36"/>
      <c r="I2" s="36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46"/>
    </row>
    <row r="5" spans="1:9" ht="15.75" thickBot="1" x14ac:dyDescent="0.3">
      <c r="A5" s="42" t="s">
        <v>11</v>
      </c>
      <c r="B5" s="43" t="s">
        <v>21</v>
      </c>
      <c r="C5" s="43" t="s">
        <v>22</v>
      </c>
      <c r="D5" s="43" t="s">
        <v>23</v>
      </c>
      <c r="E5" s="43" t="s">
        <v>72</v>
      </c>
    </row>
    <row r="6" spans="1:9" x14ac:dyDescent="0.25">
      <c r="A6" s="44" t="s">
        <v>37</v>
      </c>
      <c r="B6" s="18"/>
      <c r="C6" s="18"/>
      <c r="D6" s="18"/>
      <c r="E6" s="18"/>
    </row>
    <row r="7" spans="1:9" x14ac:dyDescent="0.25">
      <c r="A7" s="15" t="s">
        <v>100</v>
      </c>
      <c r="B7" s="83">
        <v>11861000</v>
      </c>
      <c r="C7" s="83">
        <v>7086480</v>
      </c>
      <c r="D7" s="85">
        <v>-29331023</v>
      </c>
      <c r="E7" s="85">
        <v>-10383543</v>
      </c>
    </row>
    <row r="8" spans="1:9" x14ac:dyDescent="0.25">
      <c r="A8" s="17" t="s">
        <v>46</v>
      </c>
      <c r="B8" s="83"/>
      <c r="C8" s="83"/>
      <c r="D8" s="84">
        <v>1557281</v>
      </c>
      <c r="E8" s="84">
        <f>D8</f>
        <v>1557281</v>
      </c>
    </row>
    <row r="9" spans="1:9" x14ac:dyDescent="0.25">
      <c r="A9" s="17" t="s">
        <v>93</v>
      </c>
      <c r="B9" s="83"/>
      <c r="C9" s="83"/>
      <c r="D9" s="84">
        <v>-741</v>
      </c>
      <c r="E9" s="84">
        <v>-741</v>
      </c>
    </row>
    <row r="10" spans="1:9" x14ac:dyDescent="0.25">
      <c r="A10" s="15" t="s">
        <v>73</v>
      </c>
      <c r="B10" s="115"/>
      <c r="C10" s="115"/>
      <c r="D10" s="113">
        <f>D8+D9</f>
        <v>1556540</v>
      </c>
      <c r="E10" s="113">
        <f>E8+E9</f>
        <v>1556540</v>
      </c>
    </row>
    <row r="11" spans="1:9" ht="15.75" thickBot="1" x14ac:dyDescent="0.3">
      <c r="A11" s="28" t="s">
        <v>101</v>
      </c>
      <c r="B11" s="116"/>
      <c r="C11" s="116"/>
      <c r="D11" s="114"/>
      <c r="E11" s="114"/>
    </row>
    <row r="12" spans="1:9" ht="15.75" thickBot="1" x14ac:dyDescent="0.3">
      <c r="A12" s="28" t="s">
        <v>90</v>
      </c>
      <c r="B12" s="50">
        <v>11861000</v>
      </c>
      <c r="C12" s="50">
        <f>C7</f>
        <v>7086480</v>
      </c>
      <c r="D12" s="54">
        <f>D7+D10</f>
        <v>-27774483</v>
      </c>
      <c r="E12" s="54">
        <f>E7+E10</f>
        <v>-8827003</v>
      </c>
    </row>
    <row r="13" spans="1:9" ht="15.75" thickBot="1" x14ac:dyDescent="0.3">
      <c r="A13" s="28"/>
      <c r="B13" s="49"/>
      <c r="C13" s="49"/>
      <c r="D13" s="50"/>
      <c r="E13" s="50"/>
    </row>
    <row r="14" spans="1:9" ht="15.75" thickBot="1" x14ac:dyDescent="0.3">
      <c r="A14" s="28" t="s">
        <v>102</v>
      </c>
      <c r="B14" s="50">
        <v>11861000</v>
      </c>
      <c r="C14" s="50">
        <f>C12</f>
        <v>7086480</v>
      </c>
      <c r="D14" s="54">
        <f>D12</f>
        <v>-27774483</v>
      </c>
      <c r="E14" s="54">
        <f>E12</f>
        <v>-8827003</v>
      </c>
    </row>
    <row r="15" spans="1:9" x14ac:dyDescent="0.25">
      <c r="A15" s="15" t="s">
        <v>37</v>
      </c>
      <c r="B15" s="47"/>
      <c r="C15" s="47"/>
      <c r="D15" s="47"/>
      <c r="E15" s="47"/>
    </row>
    <row r="16" spans="1:9" x14ac:dyDescent="0.25">
      <c r="A16" s="17" t="s">
        <v>74</v>
      </c>
      <c r="B16" s="86"/>
      <c r="C16" s="86"/>
      <c r="D16" s="86">
        <f>ФО2!C20</f>
        <v>452784</v>
      </c>
      <c r="E16" s="86">
        <f>D16</f>
        <v>452784</v>
      </c>
    </row>
    <row r="17" spans="1:5" ht="15.75" thickBot="1" x14ac:dyDescent="0.3">
      <c r="A17" s="26" t="s">
        <v>91</v>
      </c>
      <c r="B17" s="33"/>
      <c r="C17" s="33"/>
      <c r="D17" s="87"/>
      <c r="E17" s="33"/>
    </row>
    <row r="18" spans="1:5" x14ac:dyDescent="0.25">
      <c r="A18" s="15" t="s">
        <v>73</v>
      </c>
      <c r="B18" s="113"/>
      <c r="C18" s="113"/>
      <c r="D18" s="113">
        <f>D16+D17</f>
        <v>452784</v>
      </c>
      <c r="E18" s="113">
        <f>D18</f>
        <v>452784</v>
      </c>
    </row>
    <row r="19" spans="1:5" ht="15.75" thickBot="1" x14ac:dyDescent="0.3">
      <c r="A19" s="28" t="s">
        <v>75</v>
      </c>
      <c r="B19" s="114"/>
      <c r="C19" s="114"/>
      <c r="D19" s="114"/>
      <c r="E19" s="114"/>
    </row>
    <row r="20" spans="1:5" ht="15.75" thickBot="1" x14ac:dyDescent="0.3">
      <c r="A20" s="24" t="s">
        <v>103</v>
      </c>
      <c r="B20" s="34">
        <v>11861000</v>
      </c>
      <c r="C20" s="34">
        <f>C14</f>
        <v>7086480</v>
      </c>
      <c r="D20" s="53">
        <f>D14+D18</f>
        <v>-27321699</v>
      </c>
      <c r="E20" s="53">
        <f>E14+E18</f>
        <v>-8374219</v>
      </c>
    </row>
    <row r="21" spans="1:5" ht="15.75" thickTop="1" x14ac:dyDescent="0.25">
      <c r="D21" s="88"/>
    </row>
    <row r="23" spans="1:5" x14ac:dyDescent="0.25">
      <c r="A23" s="4" t="s">
        <v>10</v>
      </c>
      <c r="B23" s="4"/>
      <c r="C23" s="6"/>
      <c r="E23" s="6" t="s">
        <v>79</v>
      </c>
    </row>
    <row r="24" spans="1:5" x14ac:dyDescent="0.25">
      <c r="A24" s="5" t="s">
        <v>8</v>
      </c>
      <c r="B24" s="5"/>
      <c r="C24" s="6"/>
      <c r="E24" s="6"/>
    </row>
    <row r="25" spans="1:5" x14ac:dyDescent="0.25">
      <c r="A25" s="4" t="s">
        <v>9</v>
      </c>
      <c r="B25" s="4"/>
      <c r="C25" s="6"/>
      <c r="E25" s="6" t="s">
        <v>80</v>
      </c>
    </row>
    <row r="26" spans="1:5" x14ac:dyDescent="0.25">
      <c r="A26" s="5" t="s">
        <v>8</v>
      </c>
      <c r="B26" s="5"/>
      <c r="C26" s="3"/>
      <c r="D26" s="3"/>
    </row>
  </sheetData>
  <mergeCells count="10">
    <mergeCell ref="B18:B19"/>
    <mergeCell ref="C18:C19"/>
    <mergeCell ref="D18:D19"/>
    <mergeCell ref="E18:E19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Бейсембаев Нуржан</cp:lastModifiedBy>
  <cp:lastPrinted>2024-04-30T06:18:36Z</cp:lastPrinted>
  <dcterms:created xsi:type="dcterms:W3CDTF">2012-05-11T11:57:39Z</dcterms:created>
  <dcterms:modified xsi:type="dcterms:W3CDTF">2024-05-13T08:10:04Z</dcterms:modified>
</cp:coreProperties>
</file>