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четность ДБУиО\ОТЧЕТЫ\Kase\2025\1 квартал\листинг\"/>
    </mc:Choice>
  </mc:AlternateContent>
  <xr:revisionPtr revIDLastSave="0" documentId="13_ncr:1_{9DE35FD2-C25A-4604-9564-D63BC0CBE725}" xr6:coauthVersionLast="36" xr6:coauthVersionMax="36" xr10:uidLastSave="{00000000-0000-0000-0000-000000000000}"/>
  <bookViews>
    <workbookView xWindow="480" yWindow="285" windowWidth="22995" windowHeight="9795" activeTab="3" xr2:uid="{00000000-000D-0000-FFFF-FFFF00000000}"/>
  </bookViews>
  <sheets>
    <sheet name="ББ_МСФО" sheetId="1" r:id="rId1"/>
    <sheet name="ОПиУ_МСФО" sheetId="2" r:id="rId2"/>
    <sheet name="ОДДС" sheetId="3" r:id="rId3"/>
    <sheet name="СК" sheetId="4" r:id="rId4"/>
  </sheets>
  <calcPr calcId="191029"/>
</workbook>
</file>

<file path=xl/calcChain.xml><?xml version="1.0" encoding="utf-8"?>
<calcChain xmlns="http://schemas.openxmlformats.org/spreadsheetml/2006/main">
  <c r="F13" i="4" l="1"/>
  <c r="F11" i="4"/>
  <c r="E18" i="4" l="1"/>
  <c r="B10" i="3"/>
  <c r="C35" i="1" l="1"/>
  <c r="C36" i="1" s="1"/>
  <c r="C30" i="1"/>
  <c r="C23" i="1"/>
  <c r="C31" i="2" l="1"/>
  <c r="B19" i="3" l="1"/>
  <c r="B20" i="3"/>
  <c r="B22" i="3" l="1"/>
  <c r="B18" i="3"/>
  <c r="B16" i="3"/>
  <c r="B30" i="1" l="1"/>
  <c r="A7" i="4" l="1"/>
  <c r="A7" i="3"/>
  <c r="F32" i="4" l="1"/>
  <c r="C27" i="4"/>
  <c r="C28" i="4" s="1"/>
  <c r="D21" i="4"/>
  <c r="D22" i="4"/>
  <c r="D33" i="4" s="1"/>
  <c r="D34" i="4" s="1"/>
  <c r="B21" i="4"/>
  <c r="E21" i="4"/>
  <c r="E22" i="4" s="1"/>
  <c r="F16" i="4"/>
  <c r="B44" i="3"/>
  <c r="B39" i="3"/>
  <c r="C32" i="2"/>
  <c r="B31" i="2"/>
  <c r="B32" i="2" s="1"/>
  <c r="C15" i="2"/>
  <c r="C24" i="2" s="1"/>
  <c r="C26" i="2" s="1"/>
  <c r="B15" i="2"/>
  <c r="B24" i="2" s="1"/>
  <c r="B26" i="2" s="1"/>
  <c r="B35" i="1"/>
  <c r="B36" i="1" s="1"/>
  <c r="B23" i="1"/>
  <c r="F27" i="4"/>
  <c r="F31" i="4"/>
  <c r="A48" i="2"/>
  <c r="A63" i="3" s="1"/>
  <c r="A49" i="4" s="1"/>
  <c r="C17" i="4"/>
  <c r="C18" i="4" s="1"/>
  <c r="B33" i="2" l="1"/>
  <c r="B22" i="4"/>
  <c r="B33" i="4" s="1"/>
  <c r="B34" i="4" s="1"/>
  <c r="C33" i="2"/>
  <c r="F28" i="4"/>
  <c r="C29" i="4"/>
  <c r="B47" i="3"/>
  <c r="F18" i="4"/>
  <c r="C21" i="4"/>
  <c r="C22" i="4" s="1"/>
  <c r="F17" i="4"/>
  <c r="B13" i="3"/>
  <c r="B30" i="3" s="1"/>
  <c r="B35" i="3" s="1"/>
  <c r="B45" i="3" s="1"/>
  <c r="E24" i="4"/>
  <c r="B48" i="3" l="1"/>
  <c r="C33" i="4"/>
  <c r="F22" i="4"/>
  <c r="F21" i="4"/>
  <c r="E29" i="4"/>
  <c r="F24" i="4"/>
  <c r="F29" i="4" l="1"/>
  <c r="F33" i="4" s="1"/>
  <c r="F34" i="4" s="1"/>
  <c r="E33" i="4"/>
  <c r="E34" i="4" s="1"/>
</calcChain>
</file>

<file path=xl/sharedStrings.xml><?xml version="1.0" encoding="utf-8"?>
<sst xmlns="http://schemas.openxmlformats.org/spreadsheetml/2006/main" count="210" uniqueCount="145">
  <si>
    <t>АО "Евразийский Капитал"</t>
  </si>
  <si>
    <t>Обязательства</t>
  </si>
  <si>
    <t>Отложенное налоговое обязательство</t>
  </si>
  <si>
    <t>Прочие обязательства</t>
  </si>
  <si>
    <t>Собственный капитал</t>
  </si>
  <si>
    <t>Прочие резервы</t>
  </si>
  <si>
    <t xml:space="preserve"> АО "Евразийский Капитал"</t>
  </si>
  <si>
    <t>Наименование статей</t>
  </si>
  <si>
    <t>Выпуск акций</t>
  </si>
  <si>
    <t>Отчет об изменениях в  капитале</t>
  </si>
  <si>
    <t>Нераспределенная прибыль (убыток)</t>
  </si>
  <si>
    <t>1</t>
  </si>
  <si>
    <t>2</t>
  </si>
  <si>
    <t>3</t>
  </si>
  <si>
    <t>4</t>
  </si>
  <si>
    <t>5</t>
  </si>
  <si>
    <t>6</t>
  </si>
  <si>
    <t>Приложение 3</t>
  </si>
  <si>
    <t>Влияние изменений валютных курсов на денежные средства и их эквиваленты</t>
  </si>
  <si>
    <t>( в тысячах тенге)</t>
  </si>
  <si>
    <t>(в тысячах тенге)</t>
  </si>
  <si>
    <t>к Правилам представления финансовой</t>
  </si>
  <si>
    <t>Наименование статьи</t>
  </si>
  <si>
    <t>Активы</t>
  </si>
  <si>
    <r>
      <t xml:space="preserve">Наименование: </t>
    </r>
    <r>
      <rPr>
        <b/>
        <sz val="10"/>
        <color indexed="8"/>
        <rFont val="Arial"/>
        <family val="2"/>
        <charset val="204"/>
      </rPr>
      <t>АО "Евразийский Капитал"</t>
    </r>
  </si>
  <si>
    <r>
      <t>Адрес:</t>
    </r>
    <r>
      <rPr>
        <b/>
        <u/>
        <sz val="10"/>
        <color indexed="8"/>
        <rFont val="Arial"/>
        <family val="2"/>
        <charset val="204"/>
      </rPr>
      <t xml:space="preserve"> A05D7G5, г. Алматы, ул. Желтоксан 59 оф.412</t>
    </r>
  </si>
  <si>
    <r>
      <t xml:space="preserve">Адрес электронной почты: </t>
    </r>
    <r>
      <rPr>
        <b/>
        <sz val="10"/>
        <color indexed="8"/>
        <rFont val="Arial"/>
        <family val="2"/>
        <charset val="204"/>
      </rPr>
      <t>info@ecap.kz</t>
    </r>
  </si>
  <si>
    <r>
      <t xml:space="preserve">Исполнитель:         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</t>
    </r>
  </si>
  <si>
    <t>фамилия, имя и отчество (при его наличии), подпись</t>
  </si>
  <si>
    <t>телефон</t>
  </si>
  <si>
    <r>
      <t xml:space="preserve">Главный бухгалтер: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_____________</t>
    </r>
  </si>
  <si>
    <t>фамилия, имя, отчество (при его наличии), подпись</t>
  </si>
  <si>
    <r>
      <t xml:space="preserve">Руководитель или лицо, исполняющее его обязанности:    </t>
    </r>
    <r>
      <rPr>
        <b/>
        <sz val="10"/>
        <color indexed="8"/>
        <rFont val="Arial"/>
        <family val="2"/>
        <charset val="204"/>
      </rPr>
      <t>Айтқожа А.А.</t>
    </r>
    <r>
      <rPr>
        <sz val="10"/>
        <color indexed="8"/>
        <rFont val="Arial"/>
        <family val="2"/>
        <charset val="204"/>
      </rPr>
      <t xml:space="preserve">   ______________</t>
    </r>
  </si>
  <si>
    <t>Комиссионные расходы</t>
  </si>
  <si>
    <r>
      <t xml:space="preserve">Наименование: </t>
    </r>
    <r>
      <rPr>
        <b/>
        <sz val="11"/>
        <color indexed="8"/>
        <rFont val="Calibri"/>
        <family val="2"/>
        <charset val="204"/>
      </rPr>
      <t>АО "Евразийский Капитал"</t>
    </r>
  </si>
  <si>
    <r>
      <t xml:space="preserve">Адрес: </t>
    </r>
    <r>
      <rPr>
        <b/>
        <sz val="11"/>
        <color indexed="8"/>
        <rFont val="Calibri"/>
        <family val="2"/>
        <charset val="204"/>
      </rPr>
      <t>A05D7G5, г. Алматы, ул. Желтоксан 59 оф.412</t>
    </r>
  </si>
  <si>
    <r>
      <t xml:space="preserve">Адрес электронной почты: </t>
    </r>
    <r>
      <rPr>
        <b/>
        <sz val="11"/>
        <color indexed="8"/>
        <rFont val="Calibri"/>
        <family val="2"/>
        <charset val="204"/>
      </rPr>
      <t>info@ecap.kz</t>
    </r>
  </si>
  <si>
    <r>
      <t xml:space="preserve">Исполнитель:                                                                             </t>
    </r>
    <r>
      <rPr>
        <b/>
        <sz val="11"/>
        <color indexed="8"/>
        <rFont val="Calibri"/>
        <family val="2"/>
        <charset val="204"/>
      </rPr>
      <t xml:space="preserve">  Каташева А.И.</t>
    </r>
    <r>
      <rPr>
        <sz val="11"/>
        <color indexed="8"/>
        <rFont val="Calibri"/>
        <family val="2"/>
        <charset val="204"/>
      </rPr>
      <t>   ____________</t>
    </r>
  </si>
  <si>
    <r>
      <t xml:space="preserve">Главный бухгалтер:        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_____________</t>
    </r>
  </si>
  <si>
    <r>
      <t xml:space="preserve">Руководитель или лицо, исполняющее его обязанности:   </t>
    </r>
    <r>
      <rPr>
        <b/>
        <sz val="10"/>
        <color indexed="8"/>
        <rFont val="Arial"/>
        <family val="2"/>
        <charset val="204"/>
      </rPr>
      <t>Айтқожа А.А.</t>
    </r>
    <r>
      <rPr>
        <sz val="10"/>
        <color indexed="8"/>
        <rFont val="Arial"/>
        <family val="2"/>
        <charset val="204"/>
      </rPr>
      <t xml:space="preserve">   ______________</t>
    </r>
  </si>
  <si>
    <t>Резерв изменения справедливой стоимости</t>
  </si>
  <si>
    <t>отчетности финансовыми организациями</t>
  </si>
  <si>
    <t>Прочий совокупный доход</t>
  </si>
  <si>
    <t>Приложение 4</t>
  </si>
  <si>
    <t>Отчет о движении денежных средств</t>
  </si>
  <si>
    <t>Приложение 1</t>
  </si>
  <si>
    <t>Ф1</t>
  </si>
  <si>
    <t>Приложение 2</t>
  </si>
  <si>
    <t>Ф2</t>
  </si>
  <si>
    <t>Ф3</t>
  </si>
  <si>
    <t>Ф4</t>
  </si>
  <si>
    <t>Акционерный капитал</t>
  </si>
  <si>
    <t>Всего собственного капитала</t>
  </si>
  <si>
    <t>Общий совокупный доход</t>
  </si>
  <si>
    <t>Прибыль за год</t>
  </si>
  <si>
    <t>Чистое изменение справедливой стоимости</t>
  </si>
  <si>
    <t>Всего прочего совокупного дохода</t>
  </si>
  <si>
    <t>Общий совокупный доход за год</t>
  </si>
  <si>
    <t>Операции с собственниками, отраженные непосредственно в составе собственного капитала</t>
  </si>
  <si>
    <t xml:space="preserve">Дивиденды объявленные </t>
  </si>
  <si>
    <t xml:space="preserve">Выпуск акций </t>
  </si>
  <si>
    <t>Дивиденды объявленные</t>
  </si>
  <si>
    <t>Резерв изменений справедливой стоимости (долговые инструменты):</t>
  </si>
  <si>
    <t xml:space="preserve">Денежные средства и их эквиваленты </t>
  </si>
  <si>
    <t>Не обремененные инвестиционные ценные бумаги:</t>
  </si>
  <si>
    <t>-оцениваемые по справедливой стоимости через прочий совокупный доход</t>
  </si>
  <si>
    <t>-оцениваемые по справедливой стоимости через прибыль или убыток за период</t>
  </si>
  <si>
    <t>Обремененные инвестиционные ценные бумаги:</t>
  </si>
  <si>
    <t xml:space="preserve">Основные средства и нематериальные активы </t>
  </si>
  <si>
    <t xml:space="preserve">Прочие активы </t>
  </si>
  <si>
    <t>Всего активов</t>
  </si>
  <si>
    <t>Текущее налоговое обязательство</t>
  </si>
  <si>
    <t>Кредиторская задолженность по сделкам «репо»</t>
  </si>
  <si>
    <t>Резерв изменения справедливой стоимости и прочие резервы</t>
  </si>
  <si>
    <t xml:space="preserve">Нераспределенная прибыль </t>
  </si>
  <si>
    <t>Всего обязательств</t>
  </si>
  <si>
    <t>Всего  обязательств и собственного капитала</t>
  </si>
  <si>
    <t xml:space="preserve">Комиссионные доходы </t>
  </si>
  <si>
    <t>Чистый комиссионный доход</t>
  </si>
  <si>
    <t>Процентные доходы, рассчитанные с использованием метода эффективной процентной ставки</t>
  </si>
  <si>
    <t>Процентные расходы</t>
  </si>
  <si>
    <t xml:space="preserve">Чистый доход от операций с инвестиционными ценными бумагами </t>
  </si>
  <si>
    <t>Доход от дивидендов</t>
  </si>
  <si>
    <t>(Убыток)/восстановление от обесценения</t>
  </si>
  <si>
    <t xml:space="preserve">Общие и административные расходы  </t>
  </si>
  <si>
    <t>Чистый убыток/(прибыль) от курсовой переоценки финансовых активов и обязательств, выраженных в иностранной валюте</t>
  </si>
  <si>
    <t>Прочие доходы/(расходы), нетто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</si>
  <si>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</si>
  <si>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</si>
  <si>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</si>
  <si>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Статьи, которые реклассифицированы или могут быть впоследствии реклассифицированы в состав прибыли или убытка:</t>
  </si>
  <si>
    <t>- чистое изменение справедливой стоимости</t>
  </si>
  <si>
    <t>Всего статей, которые реклассифицированы или могут быть впоследствии реклассифицированы в состав прибыли или убытка</t>
  </si>
  <si>
    <t xml:space="preserve">Прочий совокупный доход/(убыток) за год, за вычетом подоходного налога </t>
  </si>
  <si>
    <t xml:space="preserve">ДВИЖЕНИЕ ДЕНЕЖНЫХ СРЕДСТВ ОТ ОПЕРАЦИОННОЙ ДЕЯТЕЛЬНОСТИ </t>
  </si>
  <si>
    <t>Корректировки:</t>
  </si>
  <si>
    <t>Начисление/(восстановление) резерва под убытки от обесценения</t>
  </si>
  <si>
    <t>Начисление/(восстановление) резерва по отпускам и премиям сотрудникам</t>
  </si>
  <si>
    <t>Чистый убыток от курсовой переоценки финансовых активов и обязательств, выраженных в иностранной валюте</t>
  </si>
  <si>
    <t>Чистый нереализованный (доход)/убыток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</si>
  <si>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 xml:space="preserve">(Увеличение)/уменьшение операционных активов </t>
  </si>
  <si>
    <t xml:space="preserve">Финансовые активы, оцениваемые по справедливой стоимости, изменения которой отражаются в составе прочего совокупного дохода </t>
  </si>
  <si>
    <t>Финансовые активы, оцениваемые по справедливой стоимости, изменения которой отражаются в составе прибыли или убытка</t>
  </si>
  <si>
    <t>Увеличение/(уменьшение) операционных обязательств</t>
  </si>
  <si>
    <t xml:space="preserve">Прочие обязательства </t>
  </si>
  <si>
    <t>Чистое поступление/(использование) денежных средств от/(в) операционной деятельности до уплаты подоходного налога и вознаграждения полученного</t>
  </si>
  <si>
    <t>Подоходный налог уплаченный</t>
  </si>
  <si>
    <t>Дивиденды полученные</t>
  </si>
  <si>
    <t xml:space="preserve">Процентные доходы полученные </t>
  </si>
  <si>
    <t>Вознаграждение уплаченное</t>
  </si>
  <si>
    <t>Чистое поступление/(использование) денежных средств от/(в) операционной деятельности</t>
  </si>
  <si>
    <t xml:space="preserve">ДВИЖЕНИЕ ДЕНЕЖНЫХ СРЕДСТВ ОТ ИНВЕСТИЦИОННОЙ ДЕЯТЕЛЬНОСТИ </t>
  </si>
  <si>
    <t xml:space="preserve">Приобретения основных средств и нематериальных активов 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</si>
  <si>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</si>
  <si>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</si>
  <si>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акций</t>
  </si>
  <si>
    <t>Дивиденды выплаченные</t>
  </si>
  <si>
    <t>Чистый поток денежных средств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</si>
  <si>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</si>
  <si>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</si>
  <si>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Износ и амортизация </t>
  </si>
  <si>
    <t xml:space="preserve">Процентные доходы </t>
  </si>
  <si>
    <t xml:space="preserve">Процентные расходы </t>
  </si>
  <si>
    <t xml:space="preserve">Денежные средства и их эквиваленты на конец года </t>
  </si>
  <si>
    <t>Резерв изменений справедливой стоимости(долговые инструменты):</t>
  </si>
  <si>
    <t>Отчет о прибылях и убытках и отчет о совокупном доходе</t>
  </si>
  <si>
    <t>Отчет о финансовом положении</t>
  </si>
  <si>
    <t>Долговые ценные бумаги выпущенные</t>
  </si>
  <si>
    <t>31 декабря 2024 года</t>
  </si>
  <si>
    <t>за год, закончившийся         31 декабря 2024 года</t>
  </si>
  <si>
    <t>Отложенный налоговый актив</t>
  </si>
  <si>
    <t>Остаток на 1 января 2024 года</t>
  </si>
  <si>
    <t>Остаток на 31 декабря 2024 года</t>
  </si>
  <si>
    <t>по состоянию на 31марта 2025 года</t>
  </si>
  <si>
    <t>31 марта 2025 года</t>
  </si>
  <si>
    <r>
      <t xml:space="preserve">Телефон: </t>
    </r>
    <r>
      <rPr>
        <b/>
        <sz val="10"/>
        <color indexed="8"/>
        <rFont val="Arial"/>
        <family val="2"/>
        <charset val="204"/>
      </rPr>
      <t>+7 (727) 259-76-77,  244-99-90</t>
    </r>
  </si>
  <si>
    <t>за три месяца, закончившихся 31 марта 2025 года</t>
  </si>
  <si>
    <t>за три месяца, закончившихся       31 марта 2025 года</t>
  </si>
  <si>
    <t>за три месяца, закончившихся      31 марта 2024 года</t>
  </si>
  <si>
    <r>
      <t xml:space="preserve">Телефон: </t>
    </r>
    <r>
      <rPr>
        <b/>
        <sz val="11"/>
        <color indexed="8"/>
        <rFont val="Calibri"/>
        <family val="2"/>
        <charset val="204"/>
      </rPr>
      <t>+7 (727) 259-76-77,  244-99-90</t>
    </r>
  </si>
  <si>
    <r>
      <t xml:space="preserve">Телефон: </t>
    </r>
    <r>
      <rPr>
        <b/>
        <sz val="10"/>
        <color indexed="8"/>
        <rFont val="Arial"/>
        <family val="2"/>
        <charset val="204"/>
      </rPr>
      <t>+7 (727) 259-76-77, 244-99-90</t>
    </r>
  </si>
  <si>
    <t>244-99-90</t>
  </si>
  <si>
    <t>Остаток на 31 марта 2025 года</t>
  </si>
  <si>
    <t>Остаток на 1 января 2025 года</t>
  </si>
  <si>
    <t>Дата подписания отчета: 15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</si>
</sst>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b/>
      <sz val="10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2" fillId="0" borderId="0"/>
    <xf numFmtId="0" fontId="24" fillId="0" borderId="0"/>
    <xf numFmtId="0" fontId="5" fillId="0" borderId="0"/>
    <xf numFmtId="43" fontId="2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0">
    <xf numFmtId="0" fontId="0" fillId="0" borderId="0" xfId="0"/>
    <xf numFmtId="0" fontId="22" fillId="0" borderId="1" xfId="1" applyBorder="1" applyAlignment="1">
      <alignment horizontal="center"/>
    </xf>
    <xf numFmtId="0" fontId="22" fillId="0" borderId="1" xfId="1" applyBorder="1"/>
    <xf numFmtId="165" fontId="4" fillId="0" borderId="1" xfId="4" applyNumberFormat="1" applyFont="1" applyFill="1" applyBorder="1" applyAlignment="1">
      <alignment horizontal="right"/>
    </xf>
    <xf numFmtId="0" fontId="5" fillId="0" borderId="0" xfId="3" applyFill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vertical="top" wrapText="1"/>
    </xf>
    <xf numFmtId="3" fontId="7" fillId="0" borderId="4" xfId="0" applyNumberFormat="1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vertical="top" wrapText="1"/>
    </xf>
    <xf numFmtId="3" fontId="7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5" fillId="0" borderId="0" xfId="3"/>
    <xf numFmtId="3" fontId="5" fillId="0" borderId="0" xfId="3" applyNumberFormat="1"/>
    <xf numFmtId="0" fontId="5" fillId="0" borderId="0" xfId="3" applyFont="1"/>
    <xf numFmtId="0" fontId="13" fillId="0" borderId="0" xfId="3" applyFont="1"/>
    <xf numFmtId="0" fontId="0" fillId="0" borderId="0" xfId="0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2" fillId="0" borderId="1" xfId="1" applyBorder="1" applyAlignment="1">
      <alignment wrapText="1"/>
    </xf>
    <xf numFmtId="165" fontId="22" fillId="0" borderId="1" xfId="4" applyNumberFormat="1" applyFont="1" applyBorder="1"/>
    <xf numFmtId="0" fontId="23" fillId="0" borderId="1" xfId="1" applyFont="1" applyBorder="1" applyAlignment="1">
      <alignment wrapText="1"/>
    </xf>
    <xf numFmtId="0" fontId="13" fillId="0" borderId="0" xfId="3" applyFont="1" applyBorder="1" applyAlignment="1">
      <alignment wrapText="1"/>
    </xf>
    <xf numFmtId="165" fontId="26" fillId="3" borderId="0" xfId="3" applyNumberFormat="1" applyFont="1" applyFill="1" applyBorder="1" applyAlignment="1">
      <alignment horizontal="right"/>
    </xf>
    <xf numFmtId="0" fontId="14" fillId="0" borderId="1" xfId="3" applyFont="1" applyBorder="1" applyAlignment="1">
      <alignment horizontal="center" vertical="center" wrapText="1"/>
    </xf>
    <xf numFmtId="165" fontId="15" fillId="0" borderId="1" xfId="3" applyNumberFormat="1" applyFont="1" applyFill="1" applyBorder="1" applyAlignment="1">
      <alignment horizontal="right"/>
    </xf>
    <xf numFmtId="165" fontId="14" fillId="0" borderId="1" xfId="3" applyNumberFormat="1" applyFont="1" applyFill="1" applyBorder="1" applyAlignment="1">
      <alignment horizontal="right"/>
    </xf>
    <xf numFmtId="3" fontId="12" fillId="0" borderId="4" xfId="0" applyNumberFormat="1" applyFont="1" applyBorder="1" applyAlignment="1" applyProtection="1">
      <alignment horizontal="center" wrapText="1"/>
    </xf>
    <xf numFmtId="3" fontId="16" fillId="0" borderId="4" xfId="0" applyNumberFormat="1" applyFont="1" applyBorder="1" applyAlignment="1" applyProtection="1">
      <alignment vertical="top" wrapText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2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1"/>
    <xf numFmtId="0" fontId="4" fillId="0" borderId="0" xfId="0" applyFont="1"/>
    <xf numFmtId="165" fontId="0" fillId="0" borderId="0" xfId="0" applyNumberForma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/>
    <xf numFmtId="0" fontId="28" fillId="0" borderId="0" xfId="0" applyFont="1" applyAlignment="1">
      <alignment vertical="top" wrapText="1"/>
    </xf>
    <xf numFmtId="0" fontId="14" fillId="0" borderId="0" xfId="0" applyFont="1"/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5" fillId="0" borderId="0" xfId="3" applyAlignment="1">
      <alignment horizontal="right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22" fillId="0" borderId="1" xfId="5" applyNumberFormat="1" applyFont="1" applyBorder="1"/>
    <xf numFmtId="165" fontId="22" fillId="0" borderId="1" xfId="5" applyNumberFormat="1" applyFont="1" applyFill="1" applyBorder="1"/>
    <xf numFmtId="165" fontId="23" fillId="0" borderId="1" xfId="5" applyNumberFormat="1" applyFont="1" applyBorder="1"/>
    <xf numFmtId="0" fontId="22" fillId="0" borderId="1" xfId="1" applyFill="1" applyBorder="1" applyAlignment="1">
      <alignment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21" fillId="0" borderId="3" xfId="0" applyFont="1" applyBorder="1" applyAlignment="1" applyProtection="1">
      <alignment vertical="top" wrapText="1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165" fontId="22" fillId="0" borderId="1" xfId="4" applyNumberFormat="1" applyFont="1" applyFill="1" applyBorder="1" applyAlignment="1">
      <alignment horizontal="right"/>
    </xf>
    <xf numFmtId="165" fontId="7" fillId="2" borderId="1" xfId="5" applyNumberFormat="1" applyFont="1" applyFill="1" applyBorder="1" applyAlignment="1">
      <alignment horizontal="left"/>
    </xf>
    <xf numFmtId="0" fontId="30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wrapText="1"/>
    </xf>
    <xf numFmtId="0" fontId="23" fillId="0" borderId="0" xfId="0" applyFont="1"/>
    <xf numFmtId="0" fontId="34" fillId="0" borderId="1" xfId="1" applyFont="1" applyBorder="1" applyAlignment="1">
      <alignment wrapText="1"/>
    </xf>
    <xf numFmtId="0" fontId="16" fillId="0" borderId="0" xfId="0" applyFont="1"/>
    <xf numFmtId="0" fontId="16" fillId="0" borderId="3" xfId="0" applyFont="1" applyBorder="1" applyAlignment="1" applyProtection="1">
      <alignment vertical="top" wrapText="1"/>
    </xf>
    <xf numFmtId="0" fontId="16" fillId="0" borderId="4" xfId="0" applyFont="1" applyFill="1" applyBorder="1" applyAlignment="1" applyProtection="1">
      <alignment vertical="top" wrapText="1"/>
      <protection locked="0"/>
    </xf>
    <xf numFmtId="165" fontId="16" fillId="2" borderId="1" xfId="5" applyNumberFormat="1" applyFont="1" applyFill="1" applyBorder="1" applyAlignment="1">
      <alignment horizontal="left"/>
    </xf>
    <xf numFmtId="165" fontId="5" fillId="0" borderId="1" xfId="3" applyNumberFormat="1" applyFont="1" applyBorder="1"/>
    <xf numFmtId="0" fontId="22" fillId="0" borderId="1" xfId="1" applyFont="1" applyBorder="1" applyAlignment="1">
      <alignment wrapText="1"/>
    </xf>
    <xf numFmtId="165" fontId="0" fillId="0" borderId="1" xfId="5" applyNumberFormat="1" applyFont="1" applyBorder="1"/>
    <xf numFmtId="165" fontId="38" fillId="0" borderId="1" xfId="4" applyNumberFormat="1" applyFont="1" applyFill="1" applyBorder="1" applyAlignment="1">
      <alignment horizontal="right"/>
    </xf>
    <xf numFmtId="0" fontId="38" fillId="0" borderId="1" xfId="0" applyFont="1" applyFill="1" applyBorder="1" applyAlignment="1">
      <alignment wrapText="1"/>
    </xf>
    <xf numFmtId="165" fontId="7" fillId="0" borderId="0" xfId="0" applyNumberFormat="1" applyFont="1"/>
    <xf numFmtId="166" fontId="39" fillId="0" borderId="0" xfId="4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165" fontId="38" fillId="0" borderId="1" xfId="5" applyNumberFormat="1" applyFont="1" applyBorder="1"/>
    <xf numFmtId="165" fontId="8" fillId="2" borderId="1" xfId="5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/>
    </xf>
    <xf numFmtId="0" fontId="2" fillId="0" borderId="0" xfId="0" applyFont="1"/>
    <xf numFmtId="0" fontId="35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0" fillId="0" borderId="0" xfId="0" applyFont="1" applyAlignment="1">
      <alignment horizontal="left" vertical="center" wrapText="1"/>
    </xf>
    <xf numFmtId="0" fontId="14" fillId="0" borderId="0" xfId="0" applyFont="1"/>
    <xf numFmtId="0" fontId="30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5" fillId="0" borderId="0" xfId="3" applyAlignment="1">
      <alignment horizontal="right"/>
    </xf>
    <xf numFmtId="0" fontId="0" fillId="0" borderId="0" xfId="0" applyAlignment="1">
      <alignment horizontal="right"/>
    </xf>
    <xf numFmtId="0" fontId="2" fillId="0" borderId="0" xfId="3" applyFont="1" applyFill="1" applyAlignment="1">
      <alignment horizontal="left"/>
    </xf>
    <xf numFmtId="0" fontId="4" fillId="0" borderId="0" xfId="0" applyFont="1" applyAlignment="1" applyProtection="1">
      <alignment horizontal="center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_Книга1" xfId="3" xr:uid="{00000000-0005-0000-0000-000003000000}"/>
    <cellStyle name="Финансовый" xfId="4" builtinId="3"/>
    <cellStyle name="Финансовый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Document/?doc_id=3422419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Document/?doc_id=3422419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opLeftCell="A16" zoomScaleNormal="100" workbookViewId="0">
      <selection activeCell="A52" sqref="A52"/>
    </sheetView>
  </sheetViews>
  <sheetFormatPr defaultColWidth="8.85546875" defaultRowHeight="15" x14ac:dyDescent="0.25"/>
  <cols>
    <col min="1" max="1" width="81.5703125" customWidth="1"/>
    <col min="2" max="2" width="12.42578125" customWidth="1"/>
    <col min="3" max="3" width="13.85546875" customWidth="1"/>
    <col min="4" max="7" width="8.85546875" customWidth="1"/>
  </cols>
  <sheetData>
    <row r="1" spans="1:4" s="34" customFormat="1" ht="13.15" customHeight="1" x14ac:dyDescent="0.2">
      <c r="A1" s="97" t="s">
        <v>45</v>
      </c>
      <c r="B1" s="97"/>
      <c r="C1" s="97"/>
    </row>
    <row r="2" spans="1:4" s="34" customFormat="1" ht="13.15" customHeight="1" x14ac:dyDescent="0.2">
      <c r="A2" s="97" t="s">
        <v>21</v>
      </c>
      <c r="B2" s="97"/>
      <c r="C2" s="97"/>
    </row>
    <row r="3" spans="1:4" s="34" customFormat="1" ht="13.15" customHeight="1" x14ac:dyDescent="0.2">
      <c r="A3" s="97" t="s">
        <v>41</v>
      </c>
      <c r="B3" s="97"/>
      <c r="C3" s="97"/>
    </row>
    <row r="4" spans="1:4" s="34" customFormat="1" ht="13.15" customHeight="1" x14ac:dyDescent="0.2">
      <c r="A4" s="97" t="s">
        <v>46</v>
      </c>
      <c r="B4" s="97"/>
      <c r="C4" s="97"/>
    </row>
    <row r="5" spans="1:4" s="34" customFormat="1" ht="12.75" x14ac:dyDescent="0.2">
      <c r="A5" s="35"/>
    </row>
    <row r="6" spans="1:4" s="34" customFormat="1" ht="12.75" x14ac:dyDescent="0.2">
      <c r="A6" s="94" t="s">
        <v>126</v>
      </c>
      <c r="B6" s="95"/>
      <c r="C6" s="95"/>
    </row>
    <row r="7" spans="1:4" s="34" customFormat="1" ht="12.75" x14ac:dyDescent="0.2">
      <c r="A7" s="94" t="s">
        <v>0</v>
      </c>
      <c r="B7" s="95"/>
      <c r="C7" s="95"/>
    </row>
    <row r="8" spans="1:4" s="34" customFormat="1" ht="12.75" x14ac:dyDescent="0.2">
      <c r="A8" s="94" t="s">
        <v>133</v>
      </c>
      <c r="B8" s="96"/>
      <c r="C8" s="96"/>
    </row>
    <row r="9" spans="1:4" s="34" customFormat="1" ht="12.75" x14ac:dyDescent="0.2">
      <c r="A9" s="35"/>
    </row>
    <row r="10" spans="1:4" s="34" customFormat="1" ht="12.75" x14ac:dyDescent="0.2">
      <c r="A10" s="97" t="s">
        <v>20</v>
      </c>
      <c r="B10" s="98"/>
      <c r="C10" s="98"/>
    </row>
    <row r="11" spans="1:4" ht="25.5" x14ac:dyDescent="0.25">
      <c r="A11" s="36" t="s">
        <v>22</v>
      </c>
      <c r="B11" s="36" t="s">
        <v>134</v>
      </c>
      <c r="C11" s="36" t="s">
        <v>128</v>
      </c>
    </row>
    <row r="12" spans="1:4" x14ac:dyDescent="0.25">
      <c r="A12" s="36">
        <v>1</v>
      </c>
      <c r="B12" s="36">
        <v>2</v>
      </c>
      <c r="C12" s="36">
        <v>3</v>
      </c>
    </row>
    <row r="13" spans="1:4" x14ac:dyDescent="0.25">
      <c r="A13" s="56" t="s">
        <v>23</v>
      </c>
      <c r="B13" s="2"/>
      <c r="C13" s="2"/>
    </row>
    <row r="14" spans="1:4" ht="15" customHeight="1" x14ac:dyDescent="0.25">
      <c r="A14" s="57" t="s">
        <v>63</v>
      </c>
      <c r="B14" s="85">
        <v>1235435</v>
      </c>
      <c r="C14" s="85">
        <v>1827604</v>
      </c>
      <c r="D14" s="37"/>
    </row>
    <row r="15" spans="1:4" ht="15" customHeight="1" x14ac:dyDescent="0.25">
      <c r="A15" s="75" t="s">
        <v>64</v>
      </c>
      <c r="B15" s="86"/>
      <c r="C15" s="86"/>
      <c r="D15" s="37"/>
    </row>
    <row r="16" spans="1:4" ht="15" customHeight="1" x14ac:dyDescent="0.25">
      <c r="A16" s="57" t="s">
        <v>65</v>
      </c>
      <c r="B16" s="85">
        <v>1093370</v>
      </c>
      <c r="C16" s="85">
        <v>955028</v>
      </c>
      <c r="D16" s="37"/>
    </row>
    <row r="17" spans="1:5" ht="27.75" customHeight="1" x14ac:dyDescent="0.25">
      <c r="A17" s="57" t="s">
        <v>66</v>
      </c>
      <c r="B17" s="85">
        <v>492182</v>
      </c>
      <c r="C17" s="85">
        <v>433185</v>
      </c>
      <c r="D17" s="37"/>
    </row>
    <row r="18" spans="1:5" ht="27.75" customHeight="1" x14ac:dyDescent="0.25">
      <c r="A18" s="75" t="s">
        <v>67</v>
      </c>
      <c r="B18" s="85"/>
      <c r="C18" s="85"/>
      <c r="D18" s="37"/>
    </row>
    <row r="19" spans="1:5" ht="15" customHeight="1" x14ac:dyDescent="0.25">
      <c r="A19" s="57" t="s">
        <v>65</v>
      </c>
      <c r="B19" s="85">
        <v>1254633</v>
      </c>
      <c r="C19" s="85">
        <v>2183324</v>
      </c>
      <c r="D19" s="37"/>
    </row>
    <row r="20" spans="1:5" ht="15" customHeight="1" x14ac:dyDescent="0.25">
      <c r="A20" s="57" t="s">
        <v>68</v>
      </c>
      <c r="B20" s="85">
        <v>41039</v>
      </c>
      <c r="C20" s="85">
        <v>40656</v>
      </c>
      <c r="D20" s="37"/>
    </row>
    <row r="21" spans="1:5" ht="15" customHeight="1" x14ac:dyDescent="0.25">
      <c r="A21" s="57" t="s">
        <v>130</v>
      </c>
      <c r="B21" s="85">
        <v>3936</v>
      </c>
      <c r="C21" s="85">
        <v>3936</v>
      </c>
      <c r="D21" s="37"/>
    </row>
    <row r="22" spans="1:5" ht="15" customHeight="1" x14ac:dyDescent="0.25">
      <c r="A22" s="57" t="s">
        <v>69</v>
      </c>
      <c r="B22" s="85">
        <v>73281</v>
      </c>
      <c r="C22" s="85">
        <v>90551</v>
      </c>
      <c r="D22" s="37"/>
      <c r="E22" s="39"/>
    </row>
    <row r="23" spans="1:5" s="38" customFormat="1" ht="15" customHeight="1" x14ac:dyDescent="0.25">
      <c r="A23" s="56" t="s">
        <v>70</v>
      </c>
      <c r="B23" s="3">
        <f>SUM(B14:B22)</f>
        <v>4193876</v>
      </c>
      <c r="C23" s="3">
        <f>SUM(C14:C22)</f>
        <v>5534284</v>
      </c>
      <c r="D23" s="37"/>
      <c r="E23"/>
    </row>
    <row r="24" spans="1:5" ht="20.45" customHeight="1" x14ac:dyDescent="0.25">
      <c r="A24" s="56" t="s">
        <v>1</v>
      </c>
      <c r="B24" s="69"/>
      <c r="C24" s="69"/>
      <c r="D24" s="37"/>
      <c r="E24" s="38"/>
    </row>
    <row r="25" spans="1:5" x14ac:dyDescent="0.25">
      <c r="A25" s="57" t="s">
        <v>127</v>
      </c>
      <c r="B25" s="69">
        <v>0</v>
      </c>
      <c r="C25" s="69">
        <v>0</v>
      </c>
      <c r="D25" s="37"/>
      <c r="E25" s="38"/>
    </row>
    <row r="26" spans="1:5" ht="15" customHeight="1" x14ac:dyDescent="0.25">
      <c r="A26" s="57" t="s">
        <v>71</v>
      </c>
      <c r="B26" s="69">
        <v>56680</v>
      </c>
      <c r="C26" s="69">
        <v>56655</v>
      </c>
      <c r="D26" s="37"/>
    </row>
    <row r="27" spans="1:5" ht="15" customHeight="1" x14ac:dyDescent="0.25">
      <c r="A27" s="57" t="s">
        <v>2</v>
      </c>
      <c r="B27" s="69">
        <v>0</v>
      </c>
      <c r="C27" s="69">
        <v>0</v>
      </c>
      <c r="D27" s="37"/>
    </row>
    <row r="28" spans="1:5" ht="15" customHeight="1" x14ac:dyDescent="0.25">
      <c r="A28" s="57" t="s">
        <v>72</v>
      </c>
      <c r="B28" s="69">
        <v>1245665</v>
      </c>
      <c r="C28" s="69">
        <v>2484658</v>
      </c>
      <c r="D28" s="37"/>
    </row>
    <row r="29" spans="1:5" ht="15" customHeight="1" x14ac:dyDescent="0.25">
      <c r="A29" s="57" t="s">
        <v>3</v>
      </c>
      <c r="B29" s="85">
        <v>50710</v>
      </c>
      <c r="C29" s="85">
        <v>79099</v>
      </c>
      <c r="D29" s="37"/>
    </row>
    <row r="30" spans="1:5" s="38" customFormat="1" ht="15" customHeight="1" x14ac:dyDescent="0.25">
      <c r="A30" s="56" t="s">
        <v>75</v>
      </c>
      <c r="B30" s="3">
        <f>SUM(B25:B29)</f>
        <v>1353055</v>
      </c>
      <c r="C30" s="3">
        <f>SUM(C25:C29)</f>
        <v>2620412</v>
      </c>
      <c r="D30" s="37"/>
      <c r="E30"/>
    </row>
    <row r="31" spans="1:5" ht="20.45" customHeight="1" x14ac:dyDescent="0.25">
      <c r="A31" s="56" t="s">
        <v>4</v>
      </c>
      <c r="B31" s="69"/>
      <c r="C31" s="69"/>
      <c r="D31" s="37"/>
      <c r="E31" s="38"/>
    </row>
    <row r="32" spans="1:5" ht="15" customHeight="1" x14ac:dyDescent="0.25">
      <c r="A32" s="57" t="s">
        <v>51</v>
      </c>
      <c r="B32" s="85">
        <v>1956560</v>
      </c>
      <c r="C32" s="85">
        <v>1956560</v>
      </c>
      <c r="D32" s="37"/>
    </row>
    <row r="33" spans="1:9" ht="15" customHeight="1" x14ac:dyDescent="0.25">
      <c r="A33" s="57" t="s">
        <v>73</v>
      </c>
      <c r="B33" s="85">
        <v>-101873</v>
      </c>
      <c r="C33" s="85">
        <v>-51158</v>
      </c>
      <c r="D33" s="37"/>
    </row>
    <row r="34" spans="1:9" ht="15" customHeight="1" x14ac:dyDescent="0.25">
      <c r="A34" s="57" t="s">
        <v>74</v>
      </c>
      <c r="B34" s="85">
        <v>986134</v>
      </c>
      <c r="C34" s="85">
        <v>1008470</v>
      </c>
      <c r="D34" s="37"/>
    </row>
    <row r="35" spans="1:9" s="38" customFormat="1" ht="15" customHeight="1" x14ac:dyDescent="0.25">
      <c r="A35" s="56" t="s">
        <v>52</v>
      </c>
      <c r="B35" s="3">
        <f>SUM(B32:B34)</f>
        <v>2840821</v>
      </c>
      <c r="C35" s="3">
        <f>SUM(C32:C34)</f>
        <v>2913872</v>
      </c>
      <c r="D35" s="37"/>
      <c r="E35"/>
      <c r="F35"/>
      <c r="G35"/>
      <c r="H35"/>
      <c r="I35"/>
    </row>
    <row r="36" spans="1:9" s="38" customFormat="1" ht="15" customHeight="1" x14ac:dyDescent="0.25">
      <c r="A36" s="56" t="s">
        <v>76</v>
      </c>
      <c r="B36" s="3">
        <f>B30+B35</f>
        <v>4193876</v>
      </c>
      <c r="C36" s="3">
        <f>C30+C35</f>
        <v>5534284</v>
      </c>
      <c r="D36" s="37"/>
      <c r="E36"/>
      <c r="F36"/>
      <c r="G36"/>
      <c r="H36"/>
      <c r="I36"/>
    </row>
    <row r="37" spans="1:9" x14ac:dyDescent="0.25">
      <c r="B37" s="39"/>
      <c r="D37" s="37"/>
      <c r="E37" s="38"/>
      <c r="F37" s="38"/>
      <c r="G37" s="38"/>
      <c r="H37" s="38"/>
      <c r="I37" s="38"/>
    </row>
    <row r="38" spans="1:9" s="34" customFormat="1" ht="15" customHeight="1" x14ac:dyDescent="0.2">
      <c r="A38" s="92" t="s">
        <v>24</v>
      </c>
      <c r="B38" s="93"/>
      <c r="C38" s="93"/>
    </row>
    <row r="39" spans="1:9" s="34" customFormat="1" ht="15" customHeight="1" x14ac:dyDescent="0.2">
      <c r="A39" s="92" t="s">
        <v>25</v>
      </c>
      <c r="B39" s="93"/>
      <c r="C39" s="93"/>
    </row>
    <row r="40" spans="1:9" s="34" customFormat="1" ht="15" customHeight="1" x14ac:dyDescent="0.2">
      <c r="A40" s="92" t="s">
        <v>135</v>
      </c>
      <c r="B40" s="93"/>
    </row>
    <row r="41" spans="1:9" s="34" customFormat="1" ht="15" customHeight="1" x14ac:dyDescent="0.2">
      <c r="A41" s="92" t="s">
        <v>26</v>
      </c>
      <c r="B41" s="93"/>
    </row>
    <row r="42" spans="1:9" s="34" customFormat="1" ht="15" customHeight="1" x14ac:dyDescent="0.2">
      <c r="A42" s="35"/>
    </row>
    <row r="43" spans="1:9" s="34" customFormat="1" ht="15.6" customHeight="1" x14ac:dyDescent="0.2">
      <c r="A43" s="40" t="s">
        <v>27</v>
      </c>
      <c r="B43" s="41">
        <v>2597677</v>
      </c>
    </row>
    <row r="44" spans="1:9" s="34" customFormat="1" ht="15.6" customHeight="1" x14ac:dyDescent="0.2">
      <c r="A44" s="42" t="s">
        <v>28</v>
      </c>
      <c r="B44" s="43" t="s">
        <v>29</v>
      </c>
    </row>
    <row r="45" spans="1:9" s="34" customFormat="1" ht="12.75" x14ac:dyDescent="0.2">
      <c r="A45" s="44"/>
    </row>
    <row r="46" spans="1:9" s="34" customFormat="1" ht="12.75" x14ac:dyDescent="0.2">
      <c r="A46" s="45" t="s">
        <v>30</v>
      </c>
      <c r="B46" s="41">
        <v>2597677</v>
      </c>
    </row>
    <row r="47" spans="1:9" s="34" customFormat="1" ht="14.45" customHeight="1" x14ac:dyDescent="0.2">
      <c r="A47" s="46" t="s">
        <v>31</v>
      </c>
      <c r="B47" s="43" t="s">
        <v>29</v>
      </c>
    </row>
    <row r="48" spans="1:9" s="34" customFormat="1" ht="31.15" customHeight="1" x14ac:dyDescent="0.2">
      <c r="A48" s="45" t="s">
        <v>32</v>
      </c>
      <c r="B48" s="41" t="s">
        <v>141</v>
      </c>
    </row>
    <row r="49" spans="1:8" s="34" customFormat="1" ht="13.15" customHeight="1" x14ac:dyDescent="0.2">
      <c r="A49" s="42" t="s">
        <v>31</v>
      </c>
      <c r="B49" s="43" t="s">
        <v>29</v>
      </c>
    </row>
    <row r="51" spans="1:8" x14ac:dyDescent="0.25">
      <c r="A51" s="35" t="s">
        <v>144</v>
      </c>
      <c r="B51" s="34"/>
      <c r="C51" s="34"/>
      <c r="D51" s="34"/>
      <c r="E51" s="34"/>
      <c r="F51" s="34"/>
      <c r="G51" s="34"/>
      <c r="H51" s="34"/>
    </row>
  </sheetData>
  <mergeCells count="12">
    <mergeCell ref="A1:C1"/>
    <mergeCell ref="A2:C2"/>
    <mergeCell ref="A3:C3"/>
    <mergeCell ref="A4:C4"/>
    <mergeCell ref="A6:C6"/>
    <mergeCell ref="A41:B41"/>
    <mergeCell ref="A7:C7"/>
    <mergeCell ref="A8:C8"/>
    <mergeCell ref="A10:C10"/>
    <mergeCell ref="A38:C38"/>
    <mergeCell ref="A39:C39"/>
    <mergeCell ref="A40:B40"/>
  </mergeCells>
  <hyperlinks>
    <hyperlink ref="A2" r:id="rId1" location="sub_id=100" display="https://online.zakon.kz/Document/?doc_id=34224194 - sub_id=100" xr:uid="{00000000-0004-0000-0000-000000000000}"/>
  </hyperlinks>
  <pageMargins left="0.78740157480314965" right="0.59055118110236227" top="0.59055118110236227" bottom="0.59055118110236227" header="0" footer="0"/>
  <pageSetup paperSize="9" scale="81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8"/>
  <sheetViews>
    <sheetView topLeftCell="A25" workbookViewId="0">
      <selection activeCell="F34" sqref="F34"/>
    </sheetView>
  </sheetViews>
  <sheetFormatPr defaultColWidth="8.85546875" defaultRowHeight="15" x14ac:dyDescent="0.25"/>
  <cols>
    <col min="1" max="1" width="66.140625" customWidth="1"/>
    <col min="2" max="3" width="16.140625" customWidth="1"/>
    <col min="4" max="4" width="8.85546875" customWidth="1"/>
  </cols>
  <sheetData>
    <row r="1" spans="1:3" s="47" customFormat="1" x14ac:dyDescent="0.25">
      <c r="A1" s="101" t="s">
        <v>47</v>
      </c>
      <c r="B1" s="100"/>
      <c r="C1" s="100"/>
    </row>
    <row r="2" spans="1:3" s="47" customFormat="1" x14ac:dyDescent="0.25">
      <c r="A2" s="101" t="s">
        <v>21</v>
      </c>
      <c r="B2" s="100"/>
      <c r="C2" s="100"/>
    </row>
    <row r="3" spans="1:3" s="47" customFormat="1" x14ac:dyDescent="0.25">
      <c r="A3" s="101" t="s">
        <v>41</v>
      </c>
      <c r="B3" s="100"/>
      <c r="C3" s="100"/>
    </row>
    <row r="4" spans="1:3" s="47" customFormat="1" x14ac:dyDescent="0.25">
      <c r="A4" s="101" t="s">
        <v>48</v>
      </c>
      <c r="B4" s="100"/>
      <c r="C4" s="100"/>
    </row>
    <row r="5" spans="1:3" s="47" customFormat="1" x14ac:dyDescent="0.25">
      <c r="A5" s="48"/>
    </row>
    <row r="6" spans="1:3" s="47" customFormat="1" x14ac:dyDescent="0.25">
      <c r="A6" s="102" t="s">
        <v>125</v>
      </c>
      <c r="B6" s="103"/>
      <c r="C6" s="103"/>
    </row>
    <row r="7" spans="1:3" s="47" customFormat="1" x14ac:dyDescent="0.25">
      <c r="A7" s="102" t="s">
        <v>0</v>
      </c>
      <c r="B7" s="103"/>
      <c r="C7" s="103"/>
    </row>
    <row r="8" spans="1:3" s="47" customFormat="1" x14ac:dyDescent="0.25">
      <c r="A8" s="104" t="s">
        <v>136</v>
      </c>
      <c r="B8" s="105"/>
      <c r="C8" s="105"/>
    </row>
    <row r="9" spans="1:3" s="47" customFormat="1" x14ac:dyDescent="0.25">
      <c r="A9" s="49"/>
    </row>
    <row r="10" spans="1:3" s="47" customFormat="1" x14ac:dyDescent="0.25">
      <c r="A10" s="101" t="s">
        <v>20</v>
      </c>
      <c r="B10" s="100"/>
      <c r="C10" s="100"/>
    </row>
    <row r="11" spans="1:3" ht="47.25" customHeight="1" x14ac:dyDescent="0.25">
      <c r="A11" s="22" t="s">
        <v>22</v>
      </c>
      <c r="B11" s="22" t="s">
        <v>137</v>
      </c>
      <c r="C11" s="22" t="s">
        <v>138</v>
      </c>
    </row>
    <row r="12" spans="1:3" s="21" customFormat="1" x14ac:dyDescent="0.25">
      <c r="A12" s="1">
        <v>1</v>
      </c>
      <c r="B12" s="1">
        <v>2</v>
      </c>
      <c r="C12" s="1">
        <v>3</v>
      </c>
    </row>
    <row r="13" spans="1:3" x14ac:dyDescent="0.25">
      <c r="A13" s="23" t="s">
        <v>77</v>
      </c>
      <c r="B13" s="90">
        <v>116280</v>
      </c>
      <c r="C13" s="24">
        <v>160574</v>
      </c>
    </row>
    <row r="14" spans="1:3" x14ac:dyDescent="0.25">
      <c r="A14" s="23" t="s">
        <v>33</v>
      </c>
      <c r="B14" s="90">
        <v>-4510</v>
      </c>
      <c r="C14" s="24">
        <v>-2887</v>
      </c>
    </row>
    <row r="15" spans="1:3" s="76" customFormat="1" x14ac:dyDescent="0.25">
      <c r="A15" s="25" t="s">
        <v>78</v>
      </c>
      <c r="B15" s="60">
        <f>B13+B14</f>
        <v>111770</v>
      </c>
      <c r="C15" s="60">
        <f>C13+C14</f>
        <v>157687</v>
      </c>
    </row>
    <row r="16" spans="1:3" ht="30" x14ac:dyDescent="0.25">
      <c r="A16" s="23" t="s">
        <v>79</v>
      </c>
      <c r="B16" s="84">
        <v>80965</v>
      </c>
      <c r="C16" s="84">
        <v>64542</v>
      </c>
    </row>
    <row r="17" spans="1:3" x14ac:dyDescent="0.25">
      <c r="A17" s="23" t="s">
        <v>80</v>
      </c>
      <c r="B17" s="58">
        <v>-35273</v>
      </c>
      <c r="C17" s="58">
        <v>-27295</v>
      </c>
    </row>
    <row r="18" spans="1:3" x14ac:dyDescent="0.25">
      <c r="A18" s="23" t="s">
        <v>81</v>
      </c>
      <c r="B18" s="70">
        <v>-22199</v>
      </c>
      <c r="C18" s="58">
        <v>37933</v>
      </c>
    </row>
    <row r="19" spans="1:3" x14ac:dyDescent="0.25">
      <c r="A19" s="23" t="s">
        <v>82</v>
      </c>
      <c r="B19" s="70">
        <v>603</v>
      </c>
      <c r="C19" s="58">
        <v>304</v>
      </c>
    </row>
    <row r="20" spans="1:3" x14ac:dyDescent="0.25">
      <c r="A20" s="23" t="s">
        <v>83</v>
      </c>
      <c r="B20" s="70">
        <v>59</v>
      </c>
      <c r="C20" s="58">
        <v>641</v>
      </c>
    </row>
    <row r="21" spans="1:3" x14ac:dyDescent="0.25">
      <c r="A21" s="23" t="s">
        <v>84</v>
      </c>
      <c r="B21" s="70">
        <v>-99226</v>
      </c>
      <c r="C21" s="58">
        <v>-109794</v>
      </c>
    </row>
    <row r="22" spans="1:3" ht="30" x14ac:dyDescent="0.25">
      <c r="A22" s="23" t="s">
        <v>85</v>
      </c>
      <c r="B22" s="58">
        <v>-59086</v>
      </c>
      <c r="C22" s="58">
        <v>-28642</v>
      </c>
    </row>
    <row r="23" spans="1:3" x14ac:dyDescent="0.25">
      <c r="A23" s="23" t="s">
        <v>86</v>
      </c>
      <c r="B23" s="58">
        <v>217</v>
      </c>
      <c r="C23" s="58">
        <v>0</v>
      </c>
    </row>
    <row r="24" spans="1:3" s="76" customFormat="1" x14ac:dyDescent="0.25">
      <c r="A24" s="25" t="s">
        <v>87</v>
      </c>
      <c r="B24" s="60">
        <f>SUM(B15:B23)</f>
        <v>-22170</v>
      </c>
      <c r="C24" s="60">
        <f>SUM(C15:C23)</f>
        <v>95376</v>
      </c>
    </row>
    <row r="25" spans="1:3" x14ac:dyDescent="0.25">
      <c r="A25" s="23" t="s">
        <v>88</v>
      </c>
      <c r="B25" s="58">
        <v>-166</v>
      </c>
      <c r="C25" s="58">
        <v>-46</v>
      </c>
    </row>
    <row r="26" spans="1:3" s="76" customFormat="1" x14ac:dyDescent="0.25">
      <c r="A26" s="25" t="s">
        <v>89</v>
      </c>
      <c r="B26" s="60">
        <f>SUM(B24:B25)</f>
        <v>-22336</v>
      </c>
      <c r="C26" s="60">
        <f>SUM(C24:C25)</f>
        <v>95330</v>
      </c>
    </row>
    <row r="27" spans="1:3" x14ac:dyDescent="0.25">
      <c r="A27" s="83" t="s">
        <v>42</v>
      </c>
      <c r="B27" s="58"/>
      <c r="C27" s="58"/>
    </row>
    <row r="28" spans="1:3" ht="31.5" customHeight="1" x14ac:dyDescent="0.25">
      <c r="A28" s="77" t="s">
        <v>90</v>
      </c>
      <c r="B28" s="58"/>
      <c r="C28" s="58"/>
    </row>
    <row r="29" spans="1:3" ht="30" x14ac:dyDescent="0.25">
      <c r="A29" s="23" t="s">
        <v>62</v>
      </c>
      <c r="B29" s="58"/>
      <c r="C29" s="58"/>
    </row>
    <row r="30" spans="1:3" x14ac:dyDescent="0.25">
      <c r="A30" s="23" t="s">
        <v>91</v>
      </c>
      <c r="B30" s="58">
        <v>-50715</v>
      </c>
      <c r="C30" s="58">
        <v>7175</v>
      </c>
    </row>
    <row r="31" spans="1:3" ht="30" x14ac:dyDescent="0.25">
      <c r="A31" s="61" t="s">
        <v>92</v>
      </c>
      <c r="B31" s="59">
        <f>B30</f>
        <v>-50715</v>
      </c>
      <c r="C31" s="59">
        <f>C30</f>
        <v>7175</v>
      </c>
    </row>
    <row r="32" spans="1:3" s="76" customFormat="1" ht="30" x14ac:dyDescent="0.25">
      <c r="A32" s="25" t="s">
        <v>93</v>
      </c>
      <c r="B32" s="60">
        <f>B31</f>
        <v>-50715</v>
      </c>
      <c r="C32" s="60">
        <f>C31</f>
        <v>7175</v>
      </c>
    </row>
    <row r="33" spans="1:3" s="76" customFormat="1" x14ac:dyDescent="0.25">
      <c r="A33" s="25" t="s">
        <v>57</v>
      </c>
      <c r="B33" s="60">
        <f>B26+B32</f>
        <v>-73051</v>
      </c>
      <c r="C33" s="60">
        <f>C26+C32</f>
        <v>102505</v>
      </c>
    </row>
    <row r="34" spans="1:3" x14ac:dyDescent="0.25">
      <c r="A34" s="50"/>
      <c r="B34" s="51"/>
      <c r="C34" s="51"/>
    </row>
    <row r="35" spans="1:3" s="47" customFormat="1" ht="15" customHeight="1" x14ac:dyDescent="0.25">
      <c r="A35" s="99" t="s">
        <v>34</v>
      </c>
      <c r="B35" s="100"/>
    </row>
    <row r="36" spans="1:3" s="47" customFormat="1" ht="15" customHeight="1" x14ac:dyDescent="0.25">
      <c r="A36" s="99" t="s">
        <v>35</v>
      </c>
      <c r="B36" s="100"/>
    </row>
    <row r="37" spans="1:3" s="47" customFormat="1" ht="15" customHeight="1" x14ac:dyDescent="0.25">
      <c r="A37" s="71" t="s">
        <v>139</v>
      </c>
    </row>
    <row r="38" spans="1:3" s="47" customFormat="1" ht="15" customHeight="1" x14ac:dyDescent="0.25">
      <c r="A38" s="71" t="s">
        <v>36</v>
      </c>
    </row>
    <row r="39" spans="1:3" s="47" customFormat="1" ht="15" customHeight="1" x14ac:dyDescent="0.25">
      <c r="A39" s="49"/>
    </row>
    <row r="40" spans="1:3" s="47" customFormat="1" ht="15.6" customHeight="1" x14ac:dyDescent="0.25">
      <c r="A40" s="52" t="s">
        <v>37</v>
      </c>
      <c r="B40" s="53">
        <v>2597677</v>
      </c>
    </row>
    <row r="41" spans="1:3" s="34" customFormat="1" ht="15.6" customHeight="1" x14ac:dyDescent="0.2">
      <c r="A41" s="42" t="s">
        <v>28</v>
      </c>
      <c r="B41" s="43" t="s">
        <v>29</v>
      </c>
    </row>
    <row r="42" spans="1:3" s="34" customFormat="1" ht="12.75" x14ac:dyDescent="0.2">
      <c r="A42" s="44"/>
    </row>
    <row r="43" spans="1:3" s="47" customFormat="1" ht="15.6" customHeight="1" x14ac:dyDescent="0.25">
      <c r="A43" s="52" t="s">
        <v>38</v>
      </c>
      <c r="B43" s="53">
        <v>2597677</v>
      </c>
    </row>
    <row r="44" spans="1:3" s="34" customFormat="1" ht="14.45" customHeight="1" x14ac:dyDescent="0.2">
      <c r="A44" s="46" t="s">
        <v>31</v>
      </c>
      <c r="B44" s="43" t="s">
        <v>29</v>
      </c>
    </row>
    <row r="45" spans="1:3" s="47" customFormat="1" ht="18.75" customHeight="1" x14ac:dyDescent="0.25">
      <c r="A45" s="52" t="s">
        <v>39</v>
      </c>
      <c r="B45" s="53" t="s">
        <v>141</v>
      </c>
    </row>
    <row r="46" spans="1:3" s="34" customFormat="1" ht="13.15" customHeight="1" x14ac:dyDescent="0.2">
      <c r="A46" s="42" t="s">
        <v>31</v>
      </c>
      <c r="B46" s="43" t="s">
        <v>29</v>
      </c>
    </row>
    <row r="48" spans="1:3" x14ac:dyDescent="0.25">
      <c r="A48" s="54" t="str">
        <f>ББ_МСФО!A51</f>
        <v>Дата подписания отчета: 15 апреля 2025 года</v>
      </c>
      <c r="B48" s="34"/>
      <c r="C48" s="34"/>
    </row>
  </sheetData>
  <mergeCells count="10">
    <mergeCell ref="A36:B36"/>
    <mergeCell ref="A3:C3"/>
    <mergeCell ref="A4:C4"/>
    <mergeCell ref="A6:C6"/>
    <mergeCell ref="A1:C1"/>
    <mergeCell ref="A2:C2"/>
    <mergeCell ref="A7:C7"/>
    <mergeCell ref="A8:C8"/>
    <mergeCell ref="A10:C10"/>
    <mergeCell ref="A35:B35"/>
  </mergeCells>
  <hyperlinks>
    <hyperlink ref="A2" r:id="rId1" location="sub_id=100" tooltip="Постановление Правления Национального Банка Республики Казахстан от 28 января 2016 года № 41 «Об утверждении Правил представления финансовой отчетности финансовыми организациями и организациями, осуществляющими микрофинансовую деятельность» (с изменениями" display="https://online.zakon.kz/Document/?doc_id=34224194 - sub_id=100" xr:uid="{00000000-0004-0000-0100-000000000000}"/>
  </hyperlinks>
  <pageMargins left="1.1023622047244095" right="0.39370078740157483" top="0.59055118110236227" bottom="0.59055118110236227" header="0" footer="0"/>
  <pageSetup paperSize="9" scale="87" fitToHeight="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4"/>
  <sheetViews>
    <sheetView topLeftCell="A34" workbookViewId="0">
      <selection activeCell="A65" sqref="A65"/>
    </sheetView>
  </sheetViews>
  <sheetFormatPr defaultRowHeight="12.75" x14ac:dyDescent="0.2"/>
  <cols>
    <col min="1" max="1" width="82.7109375" style="5" customWidth="1"/>
    <col min="2" max="2" width="17.42578125" style="5" customWidth="1"/>
    <col min="3" max="3" width="18.5703125" style="5" customWidth="1"/>
    <col min="4" max="4" width="15.5703125" style="6" customWidth="1"/>
    <col min="5" max="16384" width="9.140625" style="6"/>
  </cols>
  <sheetData>
    <row r="1" spans="1:4" x14ac:dyDescent="0.2">
      <c r="A1" s="64"/>
      <c r="B1" s="64"/>
      <c r="C1" s="67" t="s">
        <v>17</v>
      </c>
    </row>
    <row r="2" spans="1:4" x14ac:dyDescent="0.2">
      <c r="C2" s="68" t="s">
        <v>21</v>
      </c>
      <c r="D2" s="66"/>
    </row>
    <row r="3" spans="1:4" x14ac:dyDescent="0.2">
      <c r="C3" s="68" t="s">
        <v>41</v>
      </c>
      <c r="D3" s="66"/>
    </row>
    <row r="4" spans="1:4" x14ac:dyDescent="0.2">
      <c r="C4" s="68" t="s">
        <v>49</v>
      </c>
      <c r="D4" s="66"/>
    </row>
    <row r="5" spans="1:4" x14ac:dyDescent="0.2">
      <c r="A5" s="64" t="s">
        <v>44</v>
      </c>
      <c r="B5" s="64"/>
      <c r="C5" s="64"/>
    </row>
    <row r="6" spans="1:4" x14ac:dyDescent="0.2">
      <c r="A6" s="64" t="s">
        <v>6</v>
      </c>
      <c r="B6" s="64"/>
      <c r="C6" s="64"/>
    </row>
    <row r="7" spans="1:4" x14ac:dyDescent="0.2">
      <c r="A7" s="64" t="str">
        <f>ОПиУ_МСФО!A8</f>
        <v>за три месяца, закончившихся 31 марта 2025 года</v>
      </c>
      <c r="B7" s="64"/>
      <c r="C7" s="64"/>
    </row>
    <row r="8" spans="1:4" x14ac:dyDescent="0.2">
      <c r="A8" s="64"/>
      <c r="B8" s="64"/>
      <c r="C8" s="64"/>
    </row>
    <row r="9" spans="1:4" x14ac:dyDescent="0.2">
      <c r="A9" s="64"/>
      <c r="B9" s="64"/>
      <c r="C9" s="64" t="s">
        <v>20</v>
      </c>
    </row>
    <row r="10" spans="1:4" ht="45.75" customHeight="1" x14ac:dyDescent="0.2">
      <c r="A10" s="7" t="s">
        <v>7</v>
      </c>
      <c r="B10" s="8" t="str">
        <f>ОПиУ_МСФО!B11</f>
        <v>за три месяца, закончившихся       31 марта 2025 года</v>
      </c>
      <c r="C10" s="8" t="s">
        <v>129</v>
      </c>
    </row>
    <row r="11" spans="1:4" x14ac:dyDescent="0.2">
      <c r="A11" s="9">
        <v>1</v>
      </c>
      <c r="B11" s="10">
        <v>2</v>
      </c>
      <c r="C11" s="10">
        <v>2</v>
      </c>
    </row>
    <row r="12" spans="1:4" x14ac:dyDescent="0.2">
      <c r="A12" s="65" t="s">
        <v>94</v>
      </c>
      <c r="B12" s="12"/>
      <c r="C12" s="12"/>
    </row>
    <row r="13" spans="1:4" s="78" customFormat="1" x14ac:dyDescent="0.2">
      <c r="A13" s="65" t="s">
        <v>89</v>
      </c>
      <c r="B13" s="32">
        <f>ОПиУ_МСФО!B26</f>
        <v>-22336</v>
      </c>
      <c r="C13" s="32">
        <v>558963</v>
      </c>
    </row>
    <row r="14" spans="1:4" x14ac:dyDescent="0.2">
      <c r="A14" s="13" t="s">
        <v>95</v>
      </c>
      <c r="B14" s="31"/>
      <c r="C14" s="31"/>
    </row>
    <row r="15" spans="1:4" x14ac:dyDescent="0.2">
      <c r="A15" s="11" t="s">
        <v>120</v>
      </c>
      <c r="B15" s="70">
        <v>1683</v>
      </c>
      <c r="C15" s="70">
        <v>6231</v>
      </c>
    </row>
    <row r="16" spans="1:4" x14ac:dyDescent="0.2">
      <c r="A16" s="11" t="s">
        <v>96</v>
      </c>
      <c r="B16" s="70">
        <f>-ОПиУ_МСФО!B20</f>
        <v>-59</v>
      </c>
      <c r="C16" s="70">
        <v>-462</v>
      </c>
    </row>
    <row r="17" spans="1:3" x14ac:dyDescent="0.2">
      <c r="A17" s="14" t="s">
        <v>97</v>
      </c>
      <c r="B17" s="70">
        <v>-2324</v>
      </c>
      <c r="C17" s="70">
        <v>25076</v>
      </c>
    </row>
    <row r="18" spans="1:3" x14ac:dyDescent="0.2">
      <c r="A18" s="14" t="s">
        <v>121</v>
      </c>
      <c r="B18" s="70">
        <f>-ОПиУ_МСФО!B16</f>
        <v>-80965</v>
      </c>
      <c r="C18" s="70">
        <v>-293265</v>
      </c>
    </row>
    <row r="19" spans="1:3" x14ac:dyDescent="0.2">
      <c r="A19" s="14" t="s">
        <v>122</v>
      </c>
      <c r="B19" s="70">
        <f>-ОПиУ_МСФО!B17</f>
        <v>35273</v>
      </c>
      <c r="C19" s="70">
        <v>87647</v>
      </c>
    </row>
    <row r="20" spans="1:3" ht="25.5" x14ac:dyDescent="0.2">
      <c r="A20" s="14" t="s">
        <v>98</v>
      </c>
      <c r="B20" s="70">
        <f>-ОПиУ_МСФО!B22</f>
        <v>59086</v>
      </c>
      <c r="C20" s="70">
        <v>-93353</v>
      </c>
    </row>
    <row r="21" spans="1:3" ht="29.25" customHeight="1" x14ac:dyDescent="0.2">
      <c r="A21" s="14" t="s">
        <v>99</v>
      </c>
      <c r="B21" s="70">
        <v>57500</v>
      </c>
      <c r="C21" s="70">
        <v>-65805</v>
      </c>
    </row>
    <row r="22" spans="1:3" x14ac:dyDescent="0.2">
      <c r="A22" s="14" t="s">
        <v>88</v>
      </c>
      <c r="B22" s="70">
        <f>-ОПиУ_МСФО!B25</f>
        <v>166</v>
      </c>
      <c r="C22" s="70">
        <v>52137</v>
      </c>
    </row>
    <row r="23" spans="1:3" s="78" customFormat="1" x14ac:dyDescent="0.2">
      <c r="A23" s="79" t="s">
        <v>100</v>
      </c>
      <c r="B23" s="70"/>
      <c r="C23" s="70"/>
    </row>
    <row r="24" spans="1:3" ht="27.75" customHeight="1" x14ac:dyDescent="0.2">
      <c r="A24" s="14" t="s">
        <v>101</v>
      </c>
      <c r="B24" s="70">
        <v>-118459</v>
      </c>
      <c r="C24" s="70">
        <v>-1204633</v>
      </c>
    </row>
    <row r="25" spans="1:3" ht="25.5" x14ac:dyDescent="0.2">
      <c r="A25" s="14" t="s">
        <v>102</v>
      </c>
      <c r="B25" s="70">
        <v>646752</v>
      </c>
      <c r="C25" s="70">
        <v>-116727</v>
      </c>
    </row>
    <row r="26" spans="1:3" x14ac:dyDescent="0.2">
      <c r="A26" s="11" t="s">
        <v>69</v>
      </c>
      <c r="B26" s="70">
        <v>17270</v>
      </c>
      <c r="C26" s="70">
        <v>-43380</v>
      </c>
    </row>
    <row r="27" spans="1:3" s="78" customFormat="1" ht="12.75" customHeight="1" x14ac:dyDescent="0.2">
      <c r="A27" s="65" t="s">
        <v>103</v>
      </c>
      <c r="B27" s="70"/>
      <c r="C27" s="70"/>
    </row>
    <row r="28" spans="1:3" x14ac:dyDescent="0.2">
      <c r="A28" s="11" t="s">
        <v>72</v>
      </c>
      <c r="B28" s="70">
        <v>-1238993</v>
      </c>
      <c r="C28" s="70">
        <v>2146512</v>
      </c>
    </row>
    <row r="29" spans="1:3" x14ac:dyDescent="0.2">
      <c r="A29" s="11" t="s">
        <v>104</v>
      </c>
      <c r="B29" s="70">
        <v>-26065</v>
      </c>
      <c r="C29" s="70">
        <v>25696</v>
      </c>
    </row>
    <row r="30" spans="1:3" s="78" customFormat="1" ht="25.5" x14ac:dyDescent="0.2">
      <c r="A30" s="65" t="s">
        <v>105</v>
      </c>
      <c r="B30" s="91">
        <f>SUM(B13:B29)</f>
        <v>-671471</v>
      </c>
      <c r="C30" s="81">
        <v>1084637</v>
      </c>
    </row>
    <row r="31" spans="1:3" x14ac:dyDescent="0.2">
      <c r="A31" s="11" t="s">
        <v>106</v>
      </c>
      <c r="B31" s="70">
        <v>0</v>
      </c>
      <c r="C31" s="70">
        <v>-43731</v>
      </c>
    </row>
    <row r="32" spans="1:3" x14ac:dyDescent="0.2">
      <c r="A32" s="11" t="s">
        <v>107</v>
      </c>
      <c r="B32" s="70">
        <v>1520</v>
      </c>
      <c r="C32" s="70">
        <v>32454</v>
      </c>
    </row>
    <row r="33" spans="1:3" x14ac:dyDescent="0.2">
      <c r="A33" s="11" t="s">
        <v>108</v>
      </c>
      <c r="B33" s="70">
        <v>126172</v>
      </c>
      <c r="C33" s="70">
        <v>207675</v>
      </c>
    </row>
    <row r="34" spans="1:3" x14ac:dyDescent="0.2">
      <c r="A34" s="11" t="s">
        <v>109</v>
      </c>
      <c r="B34" s="70">
        <v>-35407</v>
      </c>
      <c r="C34" s="70">
        <v>-85789</v>
      </c>
    </row>
    <row r="35" spans="1:3" s="78" customFormat="1" x14ac:dyDescent="0.2">
      <c r="A35" s="65" t="s">
        <v>110</v>
      </c>
      <c r="B35" s="81">
        <f>SUM(B30:B34)</f>
        <v>-579186</v>
      </c>
      <c r="C35" s="81">
        <v>1195246</v>
      </c>
    </row>
    <row r="36" spans="1:3" x14ac:dyDescent="0.2">
      <c r="A36" s="11"/>
      <c r="B36" s="33"/>
      <c r="C36" s="33"/>
    </row>
    <row r="37" spans="1:3" s="78" customFormat="1" x14ac:dyDescent="0.2">
      <c r="A37" s="65" t="s">
        <v>111</v>
      </c>
      <c r="B37" s="80"/>
      <c r="C37" s="80"/>
    </row>
    <row r="38" spans="1:3" x14ac:dyDescent="0.2">
      <c r="A38" s="11" t="s">
        <v>112</v>
      </c>
      <c r="B38" s="70">
        <v>-383</v>
      </c>
      <c r="C38" s="70">
        <v>-9112</v>
      </c>
    </row>
    <row r="39" spans="1:3" s="78" customFormat="1" x14ac:dyDescent="0.2">
      <c r="A39" s="79" t="s">
        <v>113</v>
      </c>
      <c r="B39" s="81">
        <f>B38</f>
        <v>-383</v>
      </c>
      <c r="C39" s="81">
        <v>-9112</v>
      </c>
    </row>
    <row r="40" spans="1:3" x14ac:dyDescent="0.2">
      <c r="A40" s="11"/>
      <c r="B40" s="70"/>
      <c r="C40" s="70"/>
    </row>
    <row r="41" spans="1:3" s="78" customFormat="1" x14ac:dyDescent="0.2">
      <c r="A41" s="65" t="s">
        <v>114</v>
      </c>
      <c r="B41" s="70"/>
      <c r="C41" s="70"/>
    </row>
    <row r="42" spans="1:3" x14ac:dyDescent="0.2">
      <c r="A42" s="14" t="s">
        <v>115</v>
      </c>
      <c r="B42" s="70">
        <v>0</v>
      </c>
      <c r="C42" s="70">
        <v>0</v>
      </c>
    </row>
    <row r="43" spans="1:3" x14ac:dyDescent="0.2">
      <c r="A43" s="11" t="s">
        <v>116</v>
      </c>
      <c r="B43" s="70">
        <v>0</v>
      </c>
      <c r="C43" s="70">
        <v>0</v>
      </c>
    </row>
    <row r="44" spans="1:3" s="78" customFormat="1" x14ac:dyDescent="0.2">
      <c r="A44" s="79" t="s">
        <v>117</v>
      </c>
      <c r="B44" s="81">
        <f>SUM(B42:B43)</f>
        <v>0</v>
      </c>
      <c r="C44" s="81">
        <v>0</v>
      </c>
    </row>
    <row r="45" spans="1:3" s="78" customFormat="1" x14ac:dyDescent="0.2">
      <c r="A45" s="65" t="s">
        <v>118</v>
      </c>
      <c r="B45" s="81">
        <f>B35+B39+B44</f>
        <v>-579569</v>
      </c>
      <c r="C45" s="81">
        <v>1186134</v>
      </c>
    </row>
    <row r="46" spans="1:3" x14ac:dyDescent="0.2">
      <c r="A46" s="14" t="s">
        <v>18</v>
      </c>
      <c r="B46" s="70">
        <v>-12600</v>
      </c>
      <c r="C46" s="70">
        <v>38949</v>
      </c>
    </row>
    <row r="47" spans="1:3" x14ac:dyDescent="0.2">
      <c r="A47" s="11" t="s">
        <v>119</v>
      </c>
      <c r="B47" s="70">
        <f>C48</f>
        <v>1827604</v>
      </c>
      <c r="C47" s="70">
        <v>602521</v>
      </c>
    </row>
    <row r="48" spans="1:3" x14ac:dyDescent="0.2">
      <c r="A48" s="11" t="s">
        <v>123</v>
      </c>
      <c r="B48" s="81">
        <f>B45+B46+B47</f>
        <v>1235435</v>
      </c>
      <c r="C48" s="81">
        <v>1827604</v>
      </c>
    </row>
    <row r="49" spans="1:4" x14ac:dyDescent="0.2">
      <c r="B49" s="88"/>
      <c r="C49" s="89"/>
      <c r="D49" s="87"/>
    </row>
    <row r="50" spans="1:4" ht="36.75" customHeight="1" x14ac:dyDescent="0.2">
      <c r="A50" s="99" t="s">
        <v>34</v>
      </c>
      <c r="B50" s="99"/>
    </row>
    <row r="51" spans="1:4" ht="25.5" customHeight="1" x14ac:dyDescent="0.2">
      <c r="A51" s="99" t="s">
        <v>35</v>
      </c>
      <c r="B51" s="99"/>
      <c r="C51" s="15"/>
    </row>
    <row r="52" spans="1:4" ht="24.75" customHeight="1" x14ac:dyDescent="0.25">
      <c r="A52" s="63" t="s">
        <v>139</v>
      </c>
      <c r="B52" s="47"/>
    </row>
    <row r="53" spans="1:4" ht="15" x14ac:dyDescent="0.25">
      <c r="A53" s="63" t="s">
        <v>36</v>
      </c>
      <c r="B53" s="47"/>
    </row>
    <row r="54" spans="1:4" ht="15" x14ac:dyDescent="0.25">
      <c r="A54" s="63"/>
      <c r="B54" s="47"/>
    </row>
    <row r="55" spans="1:4" ht="15" x14ac:dyDescent="0.25">
      <c r="A55" s="52" t="s">
        <v>37</v>
      </c>
      <c r="B55" s="53">
        <v>2597677</v>
      </c>
    </row>
    <row r="56" spans="1:4" x14ac:dyDescent="0.2">
      <c r="A56" s="42" t="s">
        <v>28</v>
      </c>
      <c r="B56" s="43" t="s">
        <v>29</v>
      </c>
    </row>
    <row r="57" spans="1:4" x14ac:dyDescent="0.2">
      <c r="A57" s="44"/>
      <c r="B57" s="34"/>
    </row>
    <row r="58" spans="1:4" ht="15" x14ac:dyDescent="0.25">
      <c r="A58" s="52" t="s">
        <v>38</v>
      </c>
      <c r="B58" s="53">
        <v>2597677</v>
      </c>
    </row>
    <row r="59" spans="1:4" x14ac:dyDescent="0.2">
      <c r="A59" s="46" t="s">
        <v>31</v>
      </c>
      <c r="B59" s="43" t="s">
        <v>29</v>
      </c>
    </row>
    <row r="60" spans="1:4" ht="15" x14ac:dyDescent="0.25">
      <c r="A60" s="52" t="s">
        <v>39</v>
      </c>
      <c r="B60" s="53" t="s">
        <v>141</v>
      </c>
    </row>
    <row r="61" spans="1:4" x14ac:dyDescent="0.2">
      <c r="A61" s="42" t="s">
        <v>31</v>
      </c>
      <c r="B61" s="43" t="s">
        <v>29</v>
      </c>
    </row>
    <row r="62" spans="1:4" ht="15" x14ac:dyDescent="0.25">
      <c r="A62"/>
      <c r="B62"/>
    </row>
    <row r="63" spans="1:4" x14ac:dyDescent="0.2">
      <c r="A63" s="54" t="str">
        <f>ОПиУ_МСФО!A48</f>
        <v>Дата подписания отчета: 15 апреля 2025 года</v>
      </c>
      <c r="B63" s="34"/>
    </row>
    <row r="64" spans="1:4" x14ac:dyDescent="0.2">
      <c r="A64" s="16"/>
    </row>
  </sheetData>
  <mergeCells count="2">
    <mergeCell ref="A51:B51"/>
    <mergeCell ref="A50:B50"/>
  </mergeCells>
  <pageMargins left="0.78740157480314965" right="0.39370078740157483" top="0.39370078740157483" bottom="0.39370078740157483" header="0" footer="0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9"/>
  <sheetViews>
    <sheetView tabSelected="1" zoomScaleNormal="100" workbookViewId="0">
      <selection activeCell="A23" sqref="A23"/>
    </sheetView>
  </sheetViews>
  <sheetFormatPr defaultColWidth="8.85546875" defaultRowHeight="12.75" x14ac:dyDescent="0.2"/>
  <cols>
    <col min="1" max="1" width="55.140625" style="17" customWidth="1"/>
    <col min="2" max="2" width="14.140625" style="17" customWidth="1"/>
    <col min="3" max="3" width="15.5703125" style="17" customWidth="1"/>
    <col min="4" max="5" width="12.28515625" style="17" customWidth="1"/>
    <col min="6" max="6" width="14.85546875" style="17" customWidth="1"/>
    <col min="7" max="16384" width="8.85546875" style="17"/>
  </cols>
  <sheetData>
    <row r="1" spans="1:6" x14ac:dyDescent="0.2">
      <c r="F1" s="55" t="s">
        <v>43</v>
      </c>
    </row>
    <row r="2" spans="1:6" ht="15" customHeight="1" x14ac:dyDescent="0.25">
      <c r="A2" s="106" t="s">
        <v>21</v>
      </c>
      <c r="B2" s="107"/>
      <c r="C2" s="107"/>
      <c r="D2" s="107"/>
      <c r="E2" s="107"/>
      <c r="F2" s="107"/>
    </row>
    <row r="3" spans="1:6" ht="15" customHeight="1" x14ac:dyDescent="0.25">
      <c r="A3" s="106" t="s">
        <v>41</v>
      </c>
      <c r="B3" s="107"/>
      <c r="C3" s="107"/>
      <c r="D3" s="107"/>
      <c r="E3" s="107"/>
      <c r="F3" s="107"/>
    </row>
    <row r="4" spans="1:6" x14ac:dyDescent="0.2">
      <c r="F4" s="55" t="s">
        <v>50</v>
      </c>
    </row>
    <row r="5" spans="1:6" x14ac:dyDescent="0.2">
      <c r="A5" s="109" t="s">
        <v>9</v>
      </c>
      <c r="B5" s="109"/>
      <c r="C5" s="109"/>
      <c r="D5" s="109"/>
      <c r="E5" s="109"/>
      <c r="F5" s="109"/>
    </row>
    <row r="6" spans="1:6" x14ac:dyDescent="0.2">
      <c r="A6" s="109" t="s">
        <v>6</v>
      </c>
      <c r="B6" s="109"/>
      <c r="C6" s="109"/>
      <c r="D6" s="109"/>
      <c r="E6" s="109"/>
      <c r="F6" s="109"/>
    </row>
    <row r="7" spans="1:6" x14ac:dyDescent="0.2">
      <c r="A7" s="109" t="str">
        <f>ОПиУ_МСФО!A8</f>
        <v>за три месяца, закончившихся 31 марта 2025 года</v>
      </c>
      <c r="B7" s="109"/>
      <c r="C7" s="109"/>
      <c r="D7" s="109"/>
      <c r="E7" s="109"/>
      <c r="F7" s="109"/>
    </row>
    <row r="8" spans="1:6" x14ac:dyDescent="0.2">
      <c r="F8" s="55" t="s">
        <v>19</v>
      </c>
    </row>
    <row r="9" spans="1:6" ht="60" x14ac:dyDescent="0.2">
      <c r="A9" s="28" t="s">
        <v>7</v>
      </c>
      <c r="B9" s="28" t="s">
        <v>51</v>
      </c>
      <c r="C9" s="28" t="s">
        <v>40</v>
      </c>
      <c r="D9" s="28" t="s">
        <v>5</v>
      </c>
      <c r="E9" s="28" t="s">
        <v>10</v>
      </c>
      <c r="F9" s="28" t="s">
        <v>52</v>
      </c>
    </row>
    <row r="10" spans="1:6" ht="15" x14ac:dyDescent="0.2">
      <c r="A10" s="28" t="s">
        <v>11</v>
      </c>
      <c r="B10" s="28" t="s">
        <v>12</v>
      </c>
      <c r="C10" s="28" t="s">
        <v>13</v>
      </c>
      <c r="D10" s="28" t="s">
        <v>14</v>
      </c>
      <c r="E10" s="28" t="s">
        <v>15</v>
      </c>
      <c r="F10" s="28" t="s">
        <v>16</v>
      </c>
    </row>
    <row r="11" spans="1:6" ht="15" customHeight="1" x14ac:dyDescent="0.25">
      <c r="A11" s="72" t="s">
        <v>131</v>
      </c>
      <c r="B11" s="30">
        <v>1956560</v>
      </c>
      <c r="C11" s="30">
        <v>-6450</v>
      </c>
      <c r="D11" s="30">
        <v>0</v>
      </c>
      <c r="E11" s="30">
        <v>449507</v>
      </c>
      <c r="F11" s="30">
        <f>SUM(B11:E11)</f>
        <v>2399617</v>
      </c>
    </row>
    <row r="12" spans="1:6" ht="15" customHeight="1" x14ac:dyDescent="0.25">
      <c r="A12" s="73" t="s">
        <v>53</v>
      </c>
      <c r="B12" s="29"/>
      <c r="C12" s="29"/>
      <c r="D12" s="29"/>
      <c r="E12" s="29"/>
      <c r="F12" s="29"/>
    </row>
    <row r="13" spans="1:6" ht="15" customHeight="1" x14ac:dyDescent="0.25">
      <c r="A13" s="72" t="s">
        <v>54</v>
      </c>
      <c r="B13" s="29"/>
      <c r="C13" s="29"/>
      <c r="D13" s="29"/>
      <c r="E13" s="30">
        <v>558963</v>
      </c>
      <c r="F13" s="30">
        <f>SUM(B13:E13)</f>
        <v>558963</v>
      </c>
    </row>
    <row r="14" spans="1:6" ht="30" customHeight="1" x14ac:dyDescent="0.25">
      <c r="A14" s="73" t="s">
        <v>42</v>
      </c>
      <c r="B14" s="30"/>
      <c r="C14" s="30"/>
      <c r="D14" s="30"/>
      <c r="E14" s="30"/>
      <c r="F14" s="30"/>
    </row>
    <row r="15" spans="1:6" ht="30" customHeight="1" x14ac:dyDescent="0.25">
      <c r="A15" s="74" t="s">
        <v>62</v>
      </c>
      <c r="B15" s="30"/>
      <c r="C15" s="30"/>
      <c r="D15" s="30"/>
      <c r="E15" s="30"/>
      <c r="F15" s="30"/>
    </row>
    <row r="16" spans="1:6" ht="15" customHeight="1" x14ac:dyDescent="0.25">
      <c r="A16" s="72" t="s">
        <v>55</v>
      </c>
      <c r="B16" s="30"/>
      <c r="C16" s="30">
        <v>-44708</v>
      </c>
      <c r="D16" s="30"/>
      <c r="E16" s="30"/>
      <c r="F16" s="30">
        <f t="shared" ref="F16:F22" si="0">SUM(B16:E16)</f>
        <v>-44708</v>
      </c>
    </row>
    <row r="17" spans="1:6" s="19" customFormat="1" ht="15" customHeight="1" x14ac:dyDescent="0.25">
      <c r="A17" s="72" t="s">
        <v>56</v>
      </c>
      <c r="B17" s="30"/>
      <c r="C17" s="30">
        <f>C16</f>
        <v>-44708</v>
      </c>
      <c r="D17" s="30"/>
      <c r="E17" s="30"/>
      <c r="F17" s="30">
        <f t="shared" si="0"/>
        <v>-44708</v>
      </c>
    </row>
    <row r="18" spans="1:6" s="19" customFormat="1" ht="15" customHeight="1" x14ac:dyDescent="0.25">
      <c r="A18" s="73" t="s">
        <v>57</v>
      </c>
      <c r="B18" s="30"/>
      <c r="C18" s="29">
        <f>C17</f>
        <v>-44708</v>
      </c>
      <c r="D18" s="29"/>
      <c r="E18" s="29">
        <f>E13</f>
        <v>558963</v>
      </c>
      <c r="F18" s="29">
        <f t="shared" si="0"/>
        <v>514255</v>
      </c>
    </row>
    <row r="19" spans="1:6" s="20" customFormat="1" ht="15" customHeight="1" x14ac:dyDescent="0.25">
      <c r="A19" s="72" t="s">
        <v>8</v>
      </c>
      <c r="B19" s="30"/>
      <c r="C19" s="30"/>
      <c r="D19" s="30"/>
      <c r="E19" s="30"/>
      <c r="F19" s="30"/>
    </row>
    <row r="20" spans="1:6" ht="15" customHeight="1" x14ac:dyDescent="0.25">
      <c r="A20" s="72" t="s">
        <v>59</v>
      </c>
      <c r="B20" s="30"/>
      <c r="C20" s="30"/>
      <c r="D20" s="30"/>
      <c r="E20" s="30"/>
      <c r="F20" s="30"/>
    </row>
    <row r="21" spans="1:6" ht="15" customHeight="1" x14ac:dyDescent="0.25">
      <c r="A21" s="73" t="s">
        <v>132</v>
      </c>
      <c r="B21" s="29">
        <f>B11+B18+B19+B20</f>
        <v>1956560</v>
      </c>
      <c r="C21" s="29">
        <f>C11+C18+C19+C20</f>
        <v>-51158</v>
      </c>
      <c r="D21" s="29">
        <f>D11+D18+D19+D20</f>
        <v>0</v>
      </c>
      <c r="E21" s="29">
        <f>E11+E18+E19+E20</f>
        <v>1008470</v>
      </c>
      <c r="F21" s="29">
        <f t="shared" si="0"/>
        <v>2913872</v>
      </c>
    </row>
    <row r="22" spans="1:6" ht="15" customHeight="1" x14ac:dyDescent="0.25">
      <c r="A22" s="72" t="s">
        <v>143</v>
      </c>
      <c r="B22" s="30">
        <f>B21</f>
        <v>1956560</v>
      </c>
      <c r="C22" s="30">
        <f>C21</f>
        <v>-51158</v>
      </c>
      <c r="D22" s="30">
        <f>D21</f>
        <v>0</v>
      </c>
      <c r="E22" s="30">
        <f>E21</f>
        <v>1008470</v>
      </c>
      <c r="F22" s="30">
        <f t="shared" si="0"/>
        <v>2913872</v>
      </c>
    </row>
    <row r="23" spans="1:6" ht="15" customHeight="1" x14ac:dyDescent="0.25">
      <c r="A23" s="73" t="s">
        <v>53</v>
      </c>
      <c r="B23" s="30"/>
      <c r="C23" s="30"/>
      <c r="D23" s="30"/>
      <c r="E23" s="30"/>
      <c r="F23" s="29"/>
    </row>
    <row r="24" spans="1:6" ht="15" customHeight="1" x14ac:dyDescent="0.25">
      <c r="A24" s="72" t="s">
        <v>54</v>
      </c>
      <c r="B24" s="30"/>
      <c r="C24" s="30"/>
      <c r="D24" s="30"/>
      <c r="E24" s="30">
        <f>ОПиУ_МСФО!B26</f>
        <v>-22336</v>
      </c>
      <c r="F24" s="30">
        <f>SUM(B24:E24)</f>
        <v>-22336</v>
      </c>
    </row>
    <row r="25" spans="1:6" ht="15" x14ac:dyDescent="0.25">
      <c r="A25" s="73" t="s">
        <v>42</v>
      </c>
      <c r="B25" s="30"/>
      <c r="C25" s="30"/>
      <c r="D25" s="30"/>
      <c r="E25" s="30"/>
      <c r="F25" s="30"/>
    </row>
    <row r="26" spans="1:6" ht="25.5" x14ac:dyDescent="0.25">
      <c r="A26" s="74" t="s">
        <v>124</v>
      </c>
      <c r="B26" s="30"/>
      <c r="C26" s="30"/>
      <c r="D26" s="30"/>
      <c r="E26" s="30"/>
      <c r="F26" s="30"/>
    </row>
    <row r="27" spans="1:6" ht="15" x14ac:dyDescent="0.25">
      <c r="A27" s="72" t="s">
        <v>55</v>
      </c>
      <c r="B27" s="30"/>
      <c r="C27" s="30">
        <f>ОПиУ_МСФО!B30</f>
        <v>-50715</v>
      </c>
      <c r="D27" s="30"/>
      <c r="E27" s="30"/>
      <c r="F27" s="30">
        <f>SUM(B27:E27)</f>
        <v>-50715</v>
      </c>
    </row>
    <row r="28" spans="1:6" ht="15" x14ac:dyDescent="0.25">
      <c r="A28" s="72" t="s">
        <v>56</v>
      </c>
      <c r="B28" s="30"/>
      <c r="C28" s="30">
        <f>C27</f>
        <v>-50715</v>
      </c>
      <c r="D28" s="30"/>
      <c r="E28" s="30"/>
      <c r="F28" s="30">
        <f>SUM(B28:E28)</f>
        <v>-50715</v>
      </c>
    </row>
    <row r="29" spans="1:6" ht="15" x14ac:dyDescent="0.25">
      <c r="A29" s="73" t="s">
        <v>57</v>
      </c>
      <c r="B29" s="29"/>
      <c r="C29" s="29">
        <f>C28</f>
        <v>-50715</v>
      </c>
      <c r="D29" s="29"/>
      <c r="E29" s="29">
        <f>E24</f>
        <v>-22336</v>
      </c>
      <c r="F29" s="29">
        <f>SUM(B29:E29)</f>
        <v>-73051</v>
      </c>
    </row>
    <row r="30" spans="1:6" ht="25.5" x14ac:dyDescent="0.25">
      <c r="A30" s="73" t="s">
        <v>58</v>
      </c>
      <c r="B30" s="30"/>
      <c r="C30" s="30"/>
      <c r="D30" s="30"/>
      <c r="E30" s="30"/>
      <c r="F30" s="30"/>
    </row>
    <row r="31" spans="1:6" ht="15" x14ac:dyDescent="0.25">
      <c r="A31" s="72" t="s">
        <v>60</v>
      </c>
      <c r="B31" s="30">
        <v>0</v>
      </c>
      <c r="C31" s="30"/>
      <c r="D31" s="30"/>
      <c r="E31" s="30"/>
      <c r="F31" s="30">
        <f>SUM(B31:E31)</f>
        <v>0</v>
      </c>
    </row>
    <row r="32" spans="1:6" ht="15" x14ac:dyDescent="0.25">
      <c r="A32" s="72" t="s">
        <v>61</v>
      </c>
      <c r="B32" s="82"/>
      <c r="C32" s="82"/>
      <c r="D32" s="82"/>
      <c r="E32" s="82">
        <v>0</v>
      </c>
      <c r="F32" s="30">
        <f>SUM(B32:E32)</f>
        <v>0</v>
      </c>
    </row>
    <row r="33" spans="1:6" ht="15" x14ac:dyDescent="0.25">
      <c r="A33" s="73" t="s">
        <v>142</v>
      </c>
      <c r="B33" s="29">
        <f>SUM(B22+B29+B31+B32)</f>
        <v>1956560</v>
      </c>
      <c r="C33" s="29">
        <f>SUM(C22+C29+C31+C32)</f>
        <v>-101873</v>
      </c>
      <c r="D33" s="29">
        <f>SUM(D22+D29+D31+D32)</f>
        <v>0</v>
      </c>
      <c r="E33" s="29">
        <f>SUM(E22+E29+E31+E32)</f>
        <v>986134</v>
      </c>
      <c r="F33" s="29">
        <f>SUM(F22+F29+F31+F32)</f>
        <v>2840821</v>
      </c>
    </row>
    <row r="34" spans="1:6" ht="12.75" hidden="1" customHeight="1" x14ac:dyDescent="0.2">
      <c r="A34" s="26"/>
      <c r="B34" s="27" t="b">
        <f>B33=ББ_МСФО!B30</f>
        <v>0</v>
      </c>
      <c r="C34" s="27"/>
      <c r="D34" s="27" t="b">
        <f>D33=ББ_МСФО!B34</f>
        <v>0</v>
      </c>
      <c r="E34" s="27" t="e">
        <f>E33=ББ_МСФО!#REF!</f>
        <v>#REF!</v>
      </c>
      <c r="F34" s="27" t="e">
        <f>F33=#REF!+#REF!</f>
        <v>#REF!</v>
      </c>
    </row>
    <row r="35" spans="1:6" ht="32.25" customHeight="1" x14ac:dyDescent="0.2">
      <c r="B35" s="19"/>
    </row>
    <row r="36" spans="1:6" x14ac:dyDescent="0.2">
      <c r="A36" s="92" t="s">
        <v>24</v>
      </c>
      <c r="B36" s="93"/>
      <c r="C36" s="93"/>
      <c r="D36" s="108"/>
      <c r="E36" s="108"/>
    </row>
    <row r="37" spans="1:6" ht="15" customHeight="1" x14ac:dyDescent="0.2">
      <c r="A37" s="92" t="s">
        <v>25</v>
      </c>
      <c r="B37" s="93"/>
      <c r="C37" s="93"/>
      <c r="D37" s="4"/>
      <c r="E37" s="4"/>
    </row>
    <row r="38" spans="1:6" x14ac:dyDescent="0.2">
      <c r="A38" s="92" t="s">
        <v>140</v>
      </c>
      <c r="B38" s="93"/>
      <c r="C38" s="34"/>
      <c r="D38" s="108"/>
      <c r="E38" s="108"/>
    </row>
    <row r="39" spans="1:6" x14ac:dyDescent="0.2">
      <c r="A39" s="92" t="s">
        <v>26</v>
      </c>
      <c r="B39" s="93"/>
      <c r="C39" s="34"/>
      <c r="D39" s="108"/>
      <c r="E39" s="108"/>
    </row>
    <row r="40" spans="1:6" x14ac:dyDescent="0.2">
      <c r="A40" s="62"/>
      <c r="B40" s="34"/>
      <c r="C40" s="34"/>
      <c r="D40" s="108"/>
      <c r="E40" s="108"/>
    </row>
    <row r="41" spans="1:6" x14ac:dyDescent="0.2">
      <c r="A41" s="40" t="s">
        <v>27</v>
      </c>
      <c r="D41" s="41">
        <v>2597677</v>
      </c>
    </row>
    <row r="42" spans="1:6" x14ac:dyDescent="0.2">
      <c r="A42" s="42" t="s">
        <v>28</v>
      </c>
      <c r="D42" s="43" t="s">
        <v>29</v>
      </c>
    </row>
    <row r="43" spans="1:6" x14ac:dyDescent="0.2">
      <c r="A43" s="44"/>
      <c r="D43" s="34"/>
    </row>
    <row r="44" spans="1:6" x14ac:dyDescent="0.2">
      <c r="A44" s="45" t="s">
        <v>30</v>
      </c>
      <c r="D44" s="41">
        <v>2597677</v>
      </c>
      <c r="E44" s="18"/>
      <c r="F44" s="18"/>
    </row>
    <row r="45" spans="1:6" x14ac:dyDescent="0.2">
      <c r="A45" s="46" t="s">
        <v>31</v>
      </c>
      <c r="D45" s="43" t="s">
        <v>29</v>
      </c>
      <c r="F45" s="18"/>
    </row>
    <row r="46" spans="1:6" x14ac:dyDescent="0.2">
      <c r="A46" s="45" t="s">
        <v>32</v>
      </c>
      <c r="D46" s="41" t="s">
        <v>141</v>
      </c>
    </row>
    <row r="47" spans="1:6" x14ac:dyDescent="0.2">
      <c r="A47" s="42" t="s">
        <v>31</v>
      </c>
      <c r="D47" s="43" t="s">
        <v>29</v>
      </c>
    </row>
    <row r="48" spans="1:6" ht="15" x14ac:dyDescent="0.25">
      <c r="A48"/>
      <c r="B48"/>
      <c r="C48"/>
    </row>
    <row r="49" spans="1:3" x14ac:dyDescent="0.2">
      <c r="A49" s="62" t="str">
        <f>ОДДС!A63</f>
        <v>Дата подписания отчета: 15 апреля 2025 года</v>
      </c>
      <c r="B49" s="34"/>
      <c r="C49" s="34"/>
    </row>
  </sheetData>
  <mergeCells count="13">
    <mergeCell ref="D40:E40"/>
    <mergeCell ref="D39:E39"/>
    <mergeCell ref="A5:F5"/>
    <mergeCell ref="A6:F6"/>
    <mergeCell ref="A7:F7"/>
    <mergeCell ref="D36:E36"/>
    <mergeCell ref="A38:B38"/>
    <mergeCell ref="A39:B39"/>
    <mergeCell ref="A2:F2"/>
    <mergeCell ref="A3:F3"/>
    <mergeCell ref="A36:C36"/>
    <mergeCell ref="A37:C37"/>
    <mergeCell ref="D38:E38"/>
  </mergeCells>
  <pageMargins left="0.74803149606299213" right="0.39370078740157483" top="0.78740157480314965" bottom="0.59055118110236227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ОДДС</vt:lpstr>
      <vt:lpstr>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Tatyana.Starkova</dc:creator>
  <cp:lastModifiedBy>Каташева Айнагуль</cp:lastModifiedBy>
  <cp:lastPrinted>2025-04-15T04:30:39Z</cp:lastPrinted>
  <dcterms:created xsi:type="dcterms:W3CDTF">2017-01-23T04:20:43Z</dcterms:created>
  <dcterms:modified xsi:type="dcterms:W3CDTF">2025-04-15T04:40:19Z</dcterms:modified>
</cp:coreProperties>
</file>