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og\Desktop\Облигационная программа Фаэтон\Отчеты для KASE\КФО\2022\"/>
    </mc:Choice>
  </mc:AlternateContent>
  <bookViews>
    <workbookView xWindow="0" yWindow="0" windowWidth="20400" windowHeight="7755" tabRatio="871"/>
  </bookViews>
  <sheets>
    <sheet name="Ф1" sheetId="1" r:id="rId1"/>
    <sheet name="Ф2" sheetId="2" r:id="rId2"/>
    <sheet name="Ф3" sheetId="3" r:id="rId3"/>
    <sheet name="Ф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  <c r="B16" i="4"/>
  <c r="B19" i="4" s="1"/>
  <c r="B22" i="4" s="1"/>
  <c r="E15" i="4"/>
  <c r="E13" i="4"/>
  <c r="B11" i="4"/>
  <c r="C9" i="4"/>
  <c r="C11" i="4" s="1"/>
  <c r="C16" i="4" s="1"/>
  <c r="C19" i="4" s="1"/>
  <c r="C22" i="4" s="1"/>
  <c r="B38" i="3"/>
  <c r="C35" i="3"/>
  <c r="C38" i="3" s="1"/>
  <c r="B35" i="3"/>
  <c r="C32" i="3"/>
  <c r="B32" i="3"/>
  <c r="B30" i="3"/>
  <c r="C27" i="3"/>
  <c r="C30" i="3" s="1"/>
  <c r="B27" i="3"/>
  <c r="C24" i="3"/>
  <c r="B24" i="3"/>
  <c r="B22" i="3"/>
  <c r="B40" i="3" s="1"/>
  <c r="C14" i="3"/>
  <c r="C22" i="3" s="1"/>
  <c r="C40" i="3" s="1"/>
  <c r="B14" i="3"/>
  <c r="C10" i="3"/>
  <c r="B10" i="3"/>
  <c r="C15" i="2"/>
  <c r="C18" i="2" s="1"/>
  <c r="C20" i="2" s="1"/>
  <c r="C22" i="2" s="1"/>
  <c r="C23" i="2" s="1"/>
  <c r="D11" i="2"/>
  <c r="D15" i="2" s="1"/>
  <c r="D18" i="2" s="1"/>
  <c r="D20" i="2" s="1"/>
  <c r="D22" i="2" s="1"/>
  <c r="D23" i="2" s="1"/>
  <c r="C11" i="2"/>
  <c r="D45" i="1"/>
  <c r="D43" i="1"/>
  <c r="C43" i="1"/>
  <c r="C45" i="1" s="1"/>
  <c r="D39" i="1"/>
  <c r="C39" i="1"/>
  <c r="C46" i="1" s="1"/>
  <c r="D32" i="1"/>
  <c r="D46" i="1" s="1"/>
  <c r="C32" i="1"/>
  <c r="D22" i="1"/>
  <c r="C22" i="1"/>
  <c r="C23" i="1" s="1"/>
  <c r="D14" i="1"/>
  <c r="D23" i="1" s="1"/>
  <c r="C14" i="1"/>
  <c r="E9" i="4" l="1"/>
  <c r="E11" i="4" s="1"/>
  <c r="E16" i="4" s="1"/>
  <c r="E19" i="4" s="1"/>
  <c r="E22" i="4" s="1"/>
</calcChain>
</file>

<file path=xl/sharedStrings.xml><?xml version="1.0" encoding="utf-8"?>
<sst xmlns="http://schemas.openxmlformats.org/spreadsheetml/2006/main" count="153" uniqueCount="119">
  <si>
    <t>Основные средства</t>
  </si>
  <si>
    <t>Нематериальные активы</t>
  </si>
  <si>
    <t>Наименование статьи</t>
  </si>
  <si>
    <t>На конец отчетного периода</t>
  </si>
  <si>
    <t>На начало отчетного периода</t>
  </si>
  <si>
    <t>Денежные средства и их эквиваленты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</si>
  <si>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</si>
  <si>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</si>
  <si>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</si>
  <si>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</si>
  <si>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Прочая долгосрочная дебиторская задолженность</t>
  </si>
  <si>
    <t>Инвестиционная недвижимость</t>
  </si>
  <si>
    <t>Право пользования активом</t>
  </si>
  <si>
    <t>Прочие долгосрочные активы</t>
  </si>
  <si>
    <t>Краткосрочные обязательства по аренде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</si>
  <si>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</si>
  <si>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</si>
  <si>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</si>
  <si>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Вознаграждения работникам</t>
  </si>
  <si>
    <t>Прочие краткосрочные обязательства</t>
  </si>
  <si>
    <t>Долгосрочные обязательства по аренде</t>
  </si>
  <si>
    <t>Прочие долгосрочные финансовые обязательства</t>
  </si>
  <si>
    <t>Отложенные налоговые обязательства</t>
  </si>
  <si>
    <t>Прочие долгосрочные обязательства</t>
  </si>
  <si>
    <t>Уставный (акционерный) капитал</t>
  </si>
  <si>
    <t>Нераспределенная прибыль (непокрытый убыток)</t>
  </si>
  <si>
    <t>Доля неконтролирующих собственников</t>
  </si>
  <si>
    <t xml:space="preserve">          (фамилия, имя, отчество)                                          (подпись)</t>
  </si>
  <si>
    <r>
      <t>Главный бухгалтер</t>
    </r>
    <r>
      <rPr>
        <sz val="10"/>
        <color theme="1"/>
        <rFont val="Times New Roman"/>
        <family val="1"/>
        <charset val="204"/>
      </rPr>
      <t xml:space="preserve"> Ким Ольга Валерьевна ___________________________</t>
    </r>
  </si>
  <si>
    <t xml:space="preserve">           (фамилия, имя, отчество)                                         (подпись)</t>
  </si>
  <si>
    <t>Место печати</t>
  </si>
  <si>
    <t>Наименование показателей</t>
  </si>
  <si>
    <t>Выручка</t>
  </si>
  <si>
    <t>Себестоимость реализованных товаров и услуг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</si>
  <si>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</si>
  <si>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</si>
  <si>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</si>
  <si>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</si>
  <si>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</si>
  <si>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Расходы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</si>
  <si>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</si>
  <si>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</si>
  <si>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</si>
  <si>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реализация товаров и услуг</t>
  </si>
  <si>
    <t>авансы, полученные от покупателей, заказчиков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</si>
  <si>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</si>
  <si>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</si>
  <si>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</si>
  <si>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</si>
  <si>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</si>
  <si>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</si>
  <si>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</si>
  <si>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</si>
  <si>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</si>
  <si>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</si>
  <si>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получение займов</t>
  </si>
  <si>
    <t>погашение займов</t>
  </si>
  <si>
    <t>прочие выбытия</t>
  </si>
  <si>
    <r>
      <t>Главный бухгалтер</t>
    </r>
    <r>
      <rPr>
        <sz val="10"/>
        <color indexed="8"/>
        <rFont val="Times New Roman"/>
        <family val="1"/>
        <charset val="204"/>
      </rPr>
      <t xml:space="preserve"> Ким Ольга Валерьевна ___________________________</t>
    </r>
  </si>
  <si>
    <t>Наименование компонентов</t>
  </si>
  <si>
    <t>Итого    капитал</t>
  </si>
  <si>
    <t>Нераспределенная прибыль</t>
  </si>
  <si>
    <t>Изменение в учетной политике</t>
  </si>
  <si>
    <t>Прибыль (убыток) за год</t>
  </si>
  <si>
    <t>Товарищество с ограниченной ответственностью "Компания Фаэтон"</t>
  </si>
  <si>
    <t xml:space="preserve">КОНСОЛИДИРОВАННЫЙ ОТЧЕТ О ФИНАНСОВОМ ПОЛОЖЕНИИ </t>
  </si>
  <si>
    <t>Суммы выражены в тысячах тенге</t>
  </si>
  <si>
    <t>Краткосрочные активы:</t>
  </si>
  <si>
    <t xml:space="preserve">Итого краткосрочных активов </t>
  </si>
  <si>
    <t>Долгосрочные активы</t>
  </si>
  <si>
    <t>Итого долгосрочных активов</t>
  </si>
  <si>
    <t>Всего активы</t>
  </si>
  <si>
    <t>Краткосрочные обязательства</t>
  </si>
  <si>
    <t>Итого краткосрочных обязательств</t>
  </si>
  <si>
    <t>Долгосрочные обязательства</t>
  </si>
  <si>
    <t xml:space="preserve">Итого долгосрочных обязательств </t>
  </si>
  <si>
    <t>Капитал</t>
  </si>
  <si>
    <t>Итого капитал, относимый на собственников материнской Компании</t>
  </si>
  <si>
    <t>Всего капитал</t>
  </si>
  <si>
    <t>Всего обязательства и капитал</t>
  </si>
  <si>
    <t>КОНСОЛИДИРОВАННЫЙ ОТЧЕТ О СОВОКУПНОМ ДОХОДЕ</t>
  </si>
  <si>
    <t>Валовая прибыль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</si>
  <si>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</si>
  <si>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</si>
  <si>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</si>
  <si>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относимая на:</t>
  </si>
  <si>
    <t>КОНСОЛИДИРОВАННЫЙ ОТЧЕТ О ДВИЖЕНИИ ДЕНЕЖНЫХ СРЕДСТВ</t>
  </si>
  <si>
    <t xml:space="preserve">Поступление денежных средств, всего: </t>
  </si>
  <si>
    <t>Выбытие денежных средств, всего:</t>
  </si>
  <si>
    <t xml:space="preserve">Чистая сумма денежных средств от операционной деятельности </t>
  </si>
  <si>
    <t>Движение денежных средств от операционной деятельности</t>
  </si>
  <si>
    <t>Движение денежных средств от инвестиционной деятельности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</si>
  <si>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</si>
  <si>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</si>
  <si>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 xml:space="preserve">Чистая сумма денежных средств от финансовой деятельности </t>
  </si>
  <si>
    <t>Влияние обменных курсов валют к тенге</t>
  </si>
  <si>
    <t xml:space="preserve">Увеличение +/- 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</si>
  <si>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</si>
  <si>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</si>
  <si>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КОНСОЛИДИРОВАННЫЙ ОТЧЕТ ОБ ИЗМЕНЕНИЯХ В КАПИТАЛЕ</t>
  </si>
  <si>
    <t>Уставный капитал</t>
  </si>
  <si>
    <t xml:space="preserve">Пересчитанное сальдо </t>
  </si>
  <si>
    <t>Общая совокупная прибыль, всего:</t>
  </si>
  <si>
    <t>Дивиденды</t>
  </si>
  <si>
    <t>Операции с собственникам:</t>
  </si>
  <si>
    <r>
      <t>Руководитель</t>
    </r>
    <r>
      <rPr>
        <sz val="10"/>
        <color theme="1"/>
        <rFont val="Times New Roman"/>
        <family val="1"/>
        <charset val="204"/>
      </rPr>
      <t xml:space="preserve"> Алибаева Маргарита Рафиковна __________________________</t>
    </r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</si>
  <si>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Алибаева Маргарита Рафиковна __________________________</t>
    </r>
  </si>
  <si>
    <t>Прим.</t>
  </si>
  <si>
    <t>по состоянию на 31 марта 2022 года</t>
  </si>
  <si>
    <t>за период с 01 января 2022 по 31 марта 2022</t>
  </si>
  <si>
    <t>За период с 01.01.2022 по 31.03.2022</t>
  </si>
  <si>
    <t>За период с    01.01.2021           по 31.01.2021</t>
  </si>
  <si>
    <t>(прямой метод) за период с 01 января 2022 по 31 марта 2022</t>
  </si>
  <si>
    <t>За период с 01.01.2021 по 31.03.2021</t>
  </si>
  <si>
    <t>Сальдо на 31 декабря 2021г.</t>
  </si>
  <si>
    <t xml:space="preserve">Сальдо на 31 марта 2022г. </t>
  </si>
  <si>
    <t>полученные вознаграждения</t>
  </si>
  <si>
    <t>Сальдо на 31 декабря 2020г.</t>
  </si>
  <si>
    <t>Займы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</si>
</sst>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595959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5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0" fontId="6" fillId="0" borderId="0" xfId="0" applyFont="1" applyAlignment="1">
      <alignment vertical="center"/>
    </xf>
    <xf numFmtId="3" fontId="1" fillId="0" borderId="0" xfId="0" applyNumberFormat="1" applyFont="1"/>
    <xf numFmtId="0" fontId="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3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57"/>
  <sheetViews>
    <sheetView tabSelected="1" zoomScaleNormal="100" workbookViewId="0">
      <selection activeCell="I30" sqref="I30"/>
    </sheetView>
  </sheetViews>
  <sheetFormatPr defaultColWidth="9.140625" defaultRowHeight="15" x14ac:dyDescent="0.25"/>
  <cols>
    <col min="1" max="1" width="49.28515625" style="4" customWidth="1"/>
    <col min="2" max="2" width="10" style="4" customWidth="1"/>
    <col min="3" max="3" width="19" style="4" customWidth="1"/>
    <col min="4" max="4" width="19.42578125" style="4" customWidth="1"/>
    <col min="5" max="8" width="9.140625" style="4"/>
    <col min="9" max="9" width="9.85546875" style="4" bestFit="1" customWidth="1"/>
    <col min="10" max="16384" width="9.140625" style="4"/>
  </cols>
  <sheetData>
    <row r="1" spans="1:4" x14ac:dyDescent="0.25">
      <c r="A1" s="8" t="s">
        <v>64</v>
      </c>
      <c r="B1" s="8"/>
    </row>
    <row r="2" spans="1:4" x14ac:dyDescent="0.25">
      <c r="A2" s="8" t="s">
        <v>65</v>
      </c>
      <c r="B2" s="8"/>
    </row>
    <row r="3" spans="1:4" x14ac:dyDescent="0.25">
      <c r="A3" s="8" t="s">
        <v>108</v>
      </c>
      <c r="B3" s="8"/>
    </row>
    <row r="4" spans="1:4" x14ac:dyDescent="0.25">
      <c r="A4" s="30" t="s">
        <v>66</v>
      </c>
      <c r="B4" s="30"/>
    </row>
    <row r="5" spans="1:4" x14ac:dyDescent="0.25">
      <c r="A5" s="30"/>
      <c r="B5" s="30"/>
    </row>
    <row r="6" spans="1:4" ht="15" customHeight="1" x14ac:dyDescent="0.25">
      <c r="A6" s="38" t="s">
        <v>2</v>
      </c>
      <c r="B6" s="42" t="s">
        <v>107</v>
      </c>
      <c r="C6" s="40" t="s">
        <v>3</v>
      </c>
      <c r="D6" s="42" t="s">
        <v>4</v>
      </c>
    </row>
    <row r="7" spans="1:4" ht="21" customHeight="1" x14ac:dyDescent="0.25">
      <c r="A7" s="39"/>
      <c r="B7" s="43"/>
      <c r="C7" s="41"/>
      <c r="D7" s="43"/>
    </row>
    <row r="8" spans="1:4" x14ac:dyDescent="0.25">
      <c r="A8" s="35" t="s">
        <v>67</v>
      </c>
      <c r="B8" s="35"/>
      <c r="C8" s="9"/>
      <c r="D8" s="9"/>
    </row>
    <row r="9" spans="1:4" x14ac:dyDescent="0.25">
      <c r="A9" s="10" t="s">
        <v>5</v>
      </c>
      <c r="B9" s="34">
        <v>4</v>
      </c>
      <c r="C9" s="11">
        <v>55770</v>
      </c>
      <c r="D9" s="11">
        <v>59297</v>
      </c>
    </row>
    <row r="10" spans="1:4" ht="25.5" x14ac:dyDescent="0.25">
      <c r="A10" s="10" t="s">
        <v>6</v>
      </c>
      <c r="B10" s="34">
        <v>5</v>
      </c>
      <c r="C10" s="12">
        <v>67289</v>
      </c>
      <c r="D10" s="12">
        <v>33686</v>
      </c>
    </row>
    <row r="11" spans="1:4" x14ac:dyDescent="0.25">
      <c r="A11" s="10" t="s">
        <v>7</v>
      </c>
      <c r="B11" s="34">
        <v>6</v>
      </c>
      <c r="C11" s="11">
        <v>9832</v>
      </c>
      <c r="D11" s="11">
        <v>9809</v>
      </c>
    </row>
    <row r="12" spans="1:4" x14ac:dyDescent="0.25">
      <c r="A12" s="10" t="s">
        <v>8</v>
      </c>
      <c r="B12" s="34">
        <v>7</v>
      </c>
      <c r="C12" s="11">
        <v>653535</v>
      </c>
      <c r="D12" s="11">
        <v>417591</v>
      </c>
    </row>
    <row r="13" spans="1:4" x14ac:dyDescent="0.25">
      <c r="A13" s="10" t="s">
        <v>9</v>
      </c>
      <c r="B13" s="34">
        <v>8</v>
      </c>
      <c r="C13" s="11">
        <v>3438821</v>
      </c>
      <c r="D13" s="11">
        <v>3908717</v>
      </c>
    </row>
    <row r="14" spans="1:4" x14ac:dyDescent="0.25">
      <c r="A14" s="35" t="s">
        <v>68</v>
      </c>
      <c r="B14" s="33"/>
      <c r="C14" s="17">
        <f>SUM(C9:C13)</f>
        <v>4225247</v>
      </c>
      <c r="D14" s="17">
        <f>SUM(D9:D13)</f>
        <v>4429100</v>
      </c>
    </row>
    <row r="15" spans="1:4" x14ac:dyDescent="0.25">
      <c r="A15" s="35" t="s">
        <v>69</v>
      </c>
      <c r="B15" s="33"/>
      <c r="C15" s="14"/>
      <c r="D15" s="14"/>
    </row>
    <row r="16" spans="1:4" x14ac:dyDescent="0.25">
      <c r="A16" s="10" t="s">
        <v>10</v>
      </c>
      <c r="B16" s="34">
        <v>9</v>
      </c>
      <c r="C16" s="14">
        <v>13365</v>
      </c>
      <c r="D16" s="14">
        <v>13725</v>
      </c>
    </row>
    <row r="17" spans="1:9" x14ac:dyDescent="0.25">
      <c r="A17" s="10" t="s">
        <v>11</v>
      </c>
      <c r="B17" s="34">
        <v>10</v>
      </c>
      <c r="C17" s="14">
        <v>18904446</v>
      </c>
      <c r="D17" s="14">
        <v>17479662</v>
      </c>
    </row>
    <row r="18" spans="1:9" x14ac:dyDescent="0.25">
      <c r="A18" s="10" t="s">
        <v>0</v>
      </c>
      <c r="B18" s="34">
        <v>11</v>
      </c>
      <c r="C18" s="11">
        <v>554575</v>
      </c>
      <c r="D18" s="11">
        <v>530963</v>
      </c>
    </row>
    <row r="19" spans="1:9" x14ac:dyDescent="0.25">
      <c r="A19" s="10" t="s">
        <v>12</v>
      </c>
      <c r="B19" s="34">
        <v>12</v>
      </c>
      <c r="C19" s="11">
        <v>683711</v>
      </c>
      <c r="D19" s="11">
        <v>709034</v>
      </c>
      <c r="I19" s="15"/>
    </row>
    <row r="20" spans="1:9" x14ac:dyDescent="0.25">
      <c r="A20" s="10" t="s">
        <v>1</v>
      </c>
      <c r="B20" s="34">
        <v>13</v>
      </c>
      <c r="C20" s="11">
        <v>13972</v>
      </c>
      <c r="D20" s="11">
        <v>14408</v>
      </c>
    </row>
    <row r="21" spans="1:9" x14ac:dyDescent="0.25">
      <c r="A21" s="10" t="s">
        <v>13</v>
      </c>
      <c r="B21" s="34">
        <v>14</v>
      </c>
      <c r="C21" s="11">
        <v>161946</v>
      </c>
      <c r="D21" s="11">
        <v>1243795</v>
      </c>
    </row>
    <row r="22" spans="1:9" x14ac:dyDescent="0.25">
      <c r="A22" s="35" t="s">
        <v>70</v>
      </c>
      <c r="B22" s="35"/>
      <c r="C22" s="17">
        <f>SUM(C16:C21)</f>
        <v>20332015</v>
      </c>
      <c r="D22" s="17">
        <f>SUM(D16:D21)</f>
        <v>19991587</v>
      </c>
    </row>
    <row r="23" spans="1:9" x14ac:dyDescent="0.25">
      <c r="A23" s="13" t="s">
        <v>71</v>
      </c>
      <c r="B23" s="13"/>
      <c r="C23" s="17">
        <f>C14+C22</f>
        <v>24557262</v>
      </c>
      <c r="D23" s="17">
        <f>D14+D22</f>
        <v>24420687</v>
      </c>
    </row>
    <row r="24" spans="1:9" x14ac:dyDescent="0.25">
      <c r="A24" s="44"/>
      <c r="B24" s="45"/>
      <c r="C24" s="45"/>
      <c r="D24" s="46"/>
    </row>
    <row r="25" spans="1:9" x14ac:dyDescent="0.25">
      <c r="A25" s="35" t="s">
        <v>72</v>
      </c>
      <c r="B25" s="35"/>
      <c r="C25" s="9"/>
      <c r="D25" s="9"/>
    </row>
    <row r="26" spans="1:9" x14ac:dyDescent="0.25">
      <c r="A26" s="10" t="s">
        <v>14</v>
      </c>
      <c r="B26" s="34">
        <v>20</v>
      </c>
      <c r="C26" s="11">
        <v>60303</v>
      </c>
      <c r="D26" s="11">
        <v>79110</v>
      </c>
    </row>
    <row r="27" spans="1:9" x14ac:dyDescent="0.25">
      <c r="A27" s="10" t="s">
        <v>15</v>
      </c>
      <c r="B27" s="34">
        <v>15</v>
      </c>
      <c r="C27" s="11">
        <v>725897</v>
      </c>
      <c r="D27" s="12">
        <v>754384</v>
      </c>
    </row>
    <row r="28" spans="1:9" ht="25.5" x14ac:dyDescent="0.25">
      <c r="A28" s="10" t="s">
        <v>16</v>
      </c>
      <c r="B28" s="34">
        <v>16</v>
      </c>
      <c r="C28" s="12">
        <v>737238</v>
      </c>
      <c r="D28" s="12">
        <v>871446</v>
      </c>
      <c r="E28" s="15"/>
    </row>
    <row r="29" spans="1:9" x14ac:dyDescent="0.25">
      <c r="A29" s="10" t="s">
        <v>17</v>
      </c>
      <c r="B29" s="34">
        <v>17</v>
      </c>
      <c r="C29" s="11">
        <v>9286</v>
      </c>
      <c r="D29" s="11">
        <v>9286</v>
      </c>
    </row>
    <row r="30" spans="1:9" x14ac:dyDescent="0.25">
      <c r="A30" s="10" t="s">
        <v>18</v>
      </c>
      <c r="B30" s="34"/>
      <c r="C30" s="11">
        <v>14601</v>
      </c>
      <c r="D30" s="11">
        <v>0</v>
      </c>
    </row>
    <row r="31" spans="1:9" x14ac:dyDescent="0.25">
      <c r="A31" s="10" t="s">
        <v>19</v>
      </c>
      <c r="B31" s="34">
        <v>18</v>
      </c>
      <c r="C31" s="11">
        <v>1540171</v>
      </c>
      <c r="D31" s="11">
        <v>1513066</v>
      </c>
    </row>
    <row r="32" spans="1:9" x14ac:dyDescent="0.25">
      <c r="A32" s="35" t="s">
        <v>73</v>
      </c>
      <c r="B32" s="33"/>
      <c r="C32" s="17">
        <f>SUM(C26:C31)</f>
        <v>3087496</v>
      </c>
      <c r="D32" s="17">
        <f>SUM(D26:D31)</f>
        <v>3227292</v>
      </c>
    </row>
    <row r="33" spans="1:7" x14ac:dyDescent="0.25">
      <c r="A33" s="35" t="s">
        <v>74</v>
      </c>
      <c r="B33" s="33"/>
      <c r="C33" s="14"/>
      <c r="D33" s="14"/>
    </row>
    <row r="34" spans="1:7" x14ac:dyDescent="0.25">
      <c r="A34" s="10" t="s">
        <v>118</v>
      </c>
      <c r="B34" s="34">
        <v>19</v>
      </c>
      <c r="C34" s="14">
        <v>2001089</v>
      </c>
      <c r="D34" s="14">
        <v>2001089</v>
      </c>
    </row>
    <row r="35" spans="1:7" x14ac:dyDescent="0.25">
      <c r="A35" s="10" t="s">
        <v>20</v>
      </c>
      <c r="B35" s="34">
        <v>20</v>
      </c>
      <c r="C35" s="11">
        <v>773497</v>
      </c>
      <c r="D35" s="11">
        <v>773497</v>
      </c>
    </row>
    <row r="36" spans="1:7" x14ac:dyDescent="0.25">
      <c r="A36" s="10" t="s">
        <v>21</v>
      </c>
      <c r="B36" s="34">
        <v>21</v>
      </c>
      <c r="C36" s="11">
        <v>7961386</v>
      </c>
      <c r="D36" s="11">
        <v>7929669</v>
      </c>
    </row>
    <row r="37" spans="1:7" x14ac:dyDescent="0.25">
      <c r="A37" s="10" t="s">
        <v>22</v>
      </c>
      <c r="B37" s="34"/>
      <c r="C37" s="11">
        <v>1542627</v>
      </c>
      <c r="D37" s="11">
        <v>1542627</v>
      </c>
    </row>
    <row r="38" spans="1:7" x14ac:dyDescent="0.25">
      <c r="A38" s="10" t="s">
        <v>23</v>
      </c>
      <c r="B38" s="34">
        <v>22</v>
      </c>
      <c r="C38" s="11">
        <v>7270</v>
      </c>
      <c r="D38" s="11">
        <v>6670</v>
      </c>
    </row>
    <row r="39" spans="1:7" x14ac:dyDescent="0.25">
      <c r="A39" s="35" t="s">
        <v>75</v>
      </c>
      <c r="B39" s="33"/>
      <c r="C39" s="17">
        <f>SUM(C34:C38)</f>
        <v>12285869</v>
      </c>
      <c r="D39" s="17">
        <f>SUM(D34:D38)</f>
        <v>12253552</v>
      </c>
    </row>
    <row r="40" spans="1:7" x14ac:dyDescent="0.25">
      <c r="A40" s="35" t="s">
        <v>76</v>
      </c>
      <c r="B40" s="33"/>
      <c r="C40" s="9"/>
      <c r="D40" s="9"/>
    </row>
    <row r="41" spans="1:7" x14ac:dyDescent="0.25">
      <c r="A41" s="10" t="s">
        <v>24</v>
      </c>
      <c r="B41" s="34">
        <v>23</v>
      </c>
      <c r="C41" s="11">
        <v>700082</v>
      </c>
      <c r="D41" s="11">
        <v>700082</v>
      </c>
    </row>
    <row r="42" spans="1:7" x14ac:dyDescent="0.25">
      <c r="A42" s="10" t="s">
        <v>25</v>
      </c>
      <c r="B42" s="34">
        <v>23</v>
      </c>
      <c r="C42" s="11">
        <v>8483815</v>
      </c>
      <c r="D42" s="11">
        <v>8239761</v>
      </c>
      <c r="E42" s="15"/>
      <c r="F42" s="15"/>
    </row>
    <row r="43" spans="1:7" ht="25.5" x14ac:dyDescent="0.25">
      <c r="A43" s="35" t="s">
        <v>77</v>
      </c>
      <c r="B43" s="35"/>
      <c r="C43" s="17">
        <f>SUM(C41:C42)</f>
        <v>9183897</v>
      </c>
      <c r="D43" s="17">
        <f>SUM(D41:D42)</f>
        <v>8939843</v>
      </c>
    </row>
    <row r="44" spans="1:7" x14ac:dyDescent="0.25">
      <c r="A44" s="10" t="s">
        <v>26</v>
      </c>
      <c r="B44" s="10"/>
      <c r="C44" s="11"/>
      <c r="D44" s="11"/>
    </row>
    <row r="45" spans="1:7" x14ac:dyDescent="0.25">
      <c r="A45" s="35" t="s">
        <v>78</v>
      </c>
      <c r="B45" s="35"/>
      <c r="C45" s="17">
        <f>C43+C44</f>
        <v>9183897</v>
      </c>
      <c r="D45" s="17">
        <f>D43+D44</f>
        <v>8939843</v>
      </c>
      <c r="G45" s="15"/>
    </row>
    <row r="46" spans="1:7" x14ac:dyDescent="0.25">
      <c r="A46" s="35" t="s">
        <v>79</v>
      </c>
      <c r="B46" s="35"/>
      <c r="C46" s="17">
        <f>C32+C39+C45</f>
        <v>24557262</v>
      </c>
      <c r="D46" s="17">
        <f>D32+D39+D45</f>
        <v>24420687</v>
      </c>
    </row>
    <row r="47" spans="1:7" x14ac:dyDescent="0.25">
      <c r="A47" s="16"/>
      <c r="B47" s="16"/>
    </row>
    <row r="48" spans="1:7" x14ac:dyDescent="0.25">
      <c r="A48" s="16"/>
      <c r="B48" s="16"/>
    </row>
    <row r="49" spans="1:2" x14ac:dyDescent="0.25">
      <c r="A49" s="8" t="s">
        <v>105</v>
      </c>
      <c r="B49" s="8"/>
    </row>
    <row r="50" spans="1:2" x14ac:dyDescent="0.25">
      <c r="A50" s="7" t="s">
        <v>27</v>
      </c>
      <c r="B50" s="7"/>
    </row>
    <row r="52" spans="1:2" x14ac:dyDescent="0.25">
      <c r="A52" s="8" t="s">
        <v>28</v>
      </c>
      <c r="B52" s="8"/>
    </row>
    <row r="53" spans="1:2" x14ac:dyDescent="0.25">
      <c r="A53" s="7" t="s">
        <v>29</v>
      </c>
      <c r="B53" s="7"/>
    </row>
    <row r="55" spans="1:2" x14ac:dyDescent="0.25">
      <c r="A55" s="7" t="s">
        <v>30</v>
      </c>
      <c r="B55" s="7"/>
    </row>
    <row r="56" spans="1:2" x14ac:dyDescent="0.25">
      <c r="A56" s="6"/>
      <c r="B56" s="6"/>
    </row>
    <row r="57" spans="1:2" x14ac:dyDescent="0.25">
      <c r="A57" s="8"/>
      <c r="B57" s="8"/>
    </row>
  </sheetData>
  <mergeCells count="5">
    <mergeCell ref="A6:A7"/>
    <mergeCell ref="C6:C7"/>
    <mergeCell ref="D6:D7"/>
    <mergeCell ref="A24:D24"/>
    <mergeCell ref="B6:B7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35"/>
  <sheetViews>
    <sheetView zoomScaleNormal="100" workbookViewId="0">
      <selection activeCell="L20" sqref="L20"/>
    </sheetView>
  </sheetViews>
  <sheetFormatPr defaultColWidth="9.140625" defaultRowHeight="15" x14ac:dyDescent="0.25"/>
  <cols>
    <col min="1" max="1" width="49.28515625" style="4" customWidth="1"/>
    <col min="2" max="2" width="10.140625" style="4" customWidth="1"/>
    <col min="3" max="3" width="20.5703125" style="4" customWidth="1"/>
    <col min="4" max="4" width="20.42578125" style="4" customWidth="1"/>
    <col min="5" max="16384" width="9.140625" style="4"/>
  </cols>
  <sheetData>
    <row r="1" spans="1:4" x14ac:dyDescent="0.25">
      <c r="A1" s="8"/>
      <c r="B1" s="8"/>
    </row>
    <row r="2" spans="1:4" x14ac:dyDescent="0.25">
      <c r="A2" s="8" t="s">
        <v>64</v>
      </c>
      <c r="B2" s="8"/>
    </row>
    <row r="3" spans="1:4" x14ac:dyDescent="0.25">
      <c r="A3" s="8" t="s">
        <v>80</v>
      </c>
      <c r="B3" s="8"/>
    </row>
    <row r="4" spans="1:4" x14ac:dyDescent="0.25">
      <c r="A4" s="8" t="s">
        <v>109</v>
      </c>
      <c r="B4" s="8"/>
    </row>
    <row r="5" spans="1:4" x14ac:dyDescent="0.25">
      <c r="A5" s="30" t="s">
        <v>66</v>
      </c>
      <c r="B5" s="30"/>
    </row>
    <row r="6" spans="1:4" x14ac:dyDescent="0.25">
      <c r="A6" s="8"/>
      <c r="B6" s="8"/>
    </row>
    <row r="7" spans="1:4" x14ac:dyDescent="0.25">
      <c r="A7" s="47" t="s">
        <v>31</v>
      </c>
      <c r="B7" s="42" t="s">
        <v>107</v>
      </c>
      <c r="C7" s="48" t="s">
        <v>110</v>
      </c>
      <c r="D7" s="48" t="s">
        <v>111</v>
      </c>
    </row>
    <row r="8" spans="1:4" x14ac:dyDescent="0.25">
      <c r="A8" s="47"/>
      <c r="B8" s="43"/>
      <c r="C8" s="48"/>
      <c r="D8" s="48"/>
    </row>
    <row r="9" spans="1:4" x14ac:dyDescent="0.25">
      <c r="A9" s="10" t="s">
        <v>32</v>
      </c>
      <c r="B9" s="34">
        <v>24</v>
      </c>
      <c r="C9" s="11">
        <v>682690</v>
      </c>
      <c r="D9" s="11">
        <v>598248</v>
      </c>
    </row>
    <row r="10" spans="1:4" x14ac:dyDescent="0.25">
      <c r="A10" s="10" t="s">
        <v>33</v>
      </c>
      <c r="B10" s="34">
        <v>25</v>
      </c>
      <c r="C10" s="11">
        <v>582628</v>
      </c>
      <c r="D10" s="11">
        <v>270935</v>
      </c>
    </row>
    <row r="11" spans="1:4" x14ac:dyDescent="0.25">
      <c r="A11" s="35" t="s">
        <v>81</v>
      </c>
      <c r="B11" s="33"/>
      <c r="C11" s="17">
        <f>C9-C10</f>
        <v>100062</v>
      </c>
      <c r="D11" s="17">
        <f>D9-D10</f>
        <v>327313</v>
      </c>
    </row>
    <row r="12" spans="1:4" x14ac:dyDescent="0.25">
      <c r="A12" s="10" t="s">
        <v>34</v>
      </c>
      <c r="B12" s="34">
        <v>26</v>
      </c>
      <c r="C12" s="11">
        <v>46775</v>
      </c>
      <c r="D12" s="11">
        <v>51091</v>
      </c>
    </row>
    <row r="13" spans="1:4" x14ac:dyDescent="0.25">
      <c r="A13" s="10" t="s">
        <v>35</v>
      </c>
      <c r="B13" s="34">
        <v>27</v>
      </c>
      <c r="C13" s="11">
        <v>98197</v>
      </c>
      <c r="D13" s="11">
        <v>2563</v>
      </c>
    </row>
    <row r="14" spans="1:4" x14ac:dyDescent="0.25">
      <c r="A14" s="10" t="s">
        <v>36</v>
      </c>
      <c r="B14" s="34">
        <v>28</v>
      </c>
      <c r="C14" s="11">
        <v>580732</v>
      </c>
      <c r="D14" s="11">
        <v>95612</v>
      </c>
    </row>
    <row r="15" spans="1:4" x14ac:dyDescent="0.25">
      <c r="A15" s="35" t="s">
        <v>82</v>
      </c>
      <c r="B15" s="33"/>
      <c r="C15" s="17">
        <f>C11+C14-C12-C13</f>
        <v>535822</v>
      </c>
      <c r="D15" s="17">
        <f>D11+D14-D12-D13</f>
        <v>369271</v>
      </c>
    </row>
    <row r="16" spans="1:4" x14ac:dyDescent="0.25">
      <c r="A16" s="10" t="s">
        <v>37</v>
      </c>
      <c r="B16" s="34">
        <v>29</v>
      </c>
      <c r="C16" s="11">
        <v>291</v>
      </c>
      <c r="D16" s="11"/>
    </row>
    <row r="17" spans="1:4" x14ac:dyDescent="0.25">
      <c r="A17" s="10" t="s">
        <v>38</v>
      </c>
      <c r="B17" s="34">
        <v>30</v>
      </c>
      <c r="C17" s="11">
        <v>292059</v>
      </c>
      <c r="D17" s="11">
        <v>262498</v>
      </c>
    </row>
    <row r="18" spans="1:4" x14ac:dyDescent="0.25">
      <c r="A18" s="35" t="s">
        <v>83</v>
      </c>
      <c r="B18" s="35"/>
      <c r="C18" s="17">
        <f>C15+C16-C17</f>
        <v>244054</v>
      </c>
      <c r="D18" s="17">
        <f>D15+D16-D17</f>
        <v>106773</v>
      </c>
    </row>
    <row r="19" spans="1:4" x14ac:dyDescent="0.25">
      <c r="A19" s="10" t="s">
        <v>39</v>
      </c>
      <c r="B19" s="10"/>
      <c r="C19" s="11"/>
      <c r="D19" s="11"/>
    </row>
    <row r="20" spans="1:4" ht="25.5" x14ac:dyDescent="0.25">
      <c r="A20" s="35" t="s">
        <v>84</v>
      </c>
      <c r="B20" s="35"/>
      <c r="C20" s="17">
        <f>C18-C19</f>
        <v>244054</v>
      </c>
      <c r="D20" s="17">
        <f>D18+D19</f>
        <v>106773</v>
      </c>
    </row>
    <row r="21" spans="1:4" ht="25.5" x14ac:dyDescent="0.25">
      <c r="A21" s="10" t="s">
        <v>40</v>
      </c>
      <c r="B21" s="10"/>
      <c r="C21" s="17"/>
      <c r="D21" s="17"/>
    </row>
    <row r="22" spans="1:4" x14ac:dyDescent="0.25">
      <c r="A22" s="35" t="s">
        <v>85</v>
      </c>
      <c r="B22" s="35"/>
      <c r="C22" s="17">
        <f>C20+C21</f>
        <v>244054</v>
      </c>
      <c r="D22" s="17">
        <f>D20+D21</f>
        <v>106773</v>
      </c>
    </row>
    <row r="23" spans="1:4" x14ac:dyDescent="0.25">
      <c r="A23" s="10" t="s">
        <v>41</v>
      </c>
      <c r="B23" s="10"/>
      <c r="C23" s="11">
        <f>C22</f>
        <v>244054</v>
      </c>
      <c r="D23" s="11">
        <f>D22</f>
        <v>106773</v>
      </c>
    </row>
    <row r="24" spans="1:4" x14ac:dyDescent="0.25">
      <c r="A24" s="10" t="s">
        <v>42</v>
      </c>
      <c r="B24" s="10"/>
      <c r="C24" s="11"/>
      <c r="D24" s="11"/>
    </row>
    <row r="25" spans="1:4" x14ac:dyDescent="0.25">
      <c r="A25" s="18"/>
      <c r="B25" s="18"/>
    </row>
    <row r="26" spans="1:4" x14ac:dyDescent="0.25">
      <c r="A26" s="8"/>
      <c r="B26" s="8"/>
    </row>
    <row r="27" spans="1:4" x14ac:dyDescent="0.25">
      <c r="A27" s="8" t="s">
        <v>105</v>
      </c>
      <c r="B27" s="8"/>
    </row>
    <row r="28" spans="1:4" x14ac:dyDescent="0.25">
      <c r="A28" s="7" t="s">
        <v>27</v>
      </c>
      <c r="B28" s="7"/>
    </row>
    <row r="30" spans="1:4" x14ac:dyDescent="0.25">
      <c r="A30" s="7"/>
      <c r="B30" s="7"/>
    </row>
    <row r="31" spans="1:4" x14ac:dyDescent="0.25">
      <c r="A31" s="8" t="s">
        <v>28</v>
      </c>
      <c r="B31" s="8"/>
    </row>
    <row r="32" spans="1:4" x14ac:dyDescent="0.25">
      <c r="A32" s="7" t="s">
        <v>29</v>
      </c>
      <c r="B32" s="7"/>
    </row>
    <row r="34" spans="1:2" x14ac:dyDescent="0.25">
      <c r="A34" s="7" t="s">
        <v>30</v>
      </c>
      <c r="B34" s="7"/>
    </row>
    <row r="35" spans="1:2" x14ac:dyDescent="0.25">
      <c r="A35" s="8"/>
      <c r="B35" s="8"/>
    </row>
  </sheetData>
  <mergeCells count="4">
    <mergeCell ref="A7:A8"/>
    <mergeCell ref="C7:C8"/>
    <mergeCell ref="D7:D8"/>
    <mergeCell ref="B7:B8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53"/>
  <sheetViews>
    <sheetView zoomScaleNormal="100" workbookViewId="0">
      <selection activeCell="A6" sqref="A6"/>
    </sheetView>
  </sheetViews>
  <sheetFormatPr defaultRowHeight="15" x14ac:dyDescent="0.25"/>
  <cols>
    <col min="1" max="1" width="58.85546875" customWidth="1"/>
    <col min="2" max="2" width="19.42578125" customWidth="1"/>
    <col min="3" max="3" width="19.42578125" style="4" customWidth="1"/>
    <col min="242" max="242" width="49.28515625" customWidth="1"/>
    <col min="243" max="243" width="10" customWidth="1"/>
    <col min="244" max="244" width="17.42578125" customWidth="1"/>
    <col min="245" max="245" width="18.140625" customWidth="1"/>
    <col min="250" max="250" width="58.85546875" customWidth="1"/>
    <col min="251" max="252" width="19.42578125" customWidth="1"/>
    <col min="498" max="498" width="49.28515625" customWidth="1"/>
    <col min="499" max="499" width="10" customWidth="1"/>
    <col min="500" max="500" width="17.42578125" customWidth="1"/>
    <col min="501" max="501" width="18.140625" customWidth="1"/>
    <col min="506" max="506" width="58.85546875" customWidth="1"/>
    <col min="507" max="508" width="19.42578125" customWidth="1"/>
    <col min="754" max="754" width="49.28515625" customWidth="1"/>
    <col min="755" max="755" width="10" customWidth="1"/>
    <col min="756" max="756" width="17.42578125" customWidth="1"/>
    <col min="757" max="757" width="18.140625" customWidth="1"/>
    <col min="762" max="762" width="58.85546875" customWidth="1"/>
    <col min="763" max="764" width="19.42578125" customWidth="1"/>
    <col min="1010" max="1010" width="49.28515625" customWidth="1"/>
    <col min="1011" max="1011" width="10" customWidth="1"/>
    <col min="1012" max="1012" width="17.42578125" customWidth="1"/>
    <col min="1013" max="1013" width="18.140625" customWidth="1"/>
    <col min="1018" max="1018" width="58.85546875" customWidth="1"/>
    <col min="1019" max="1020" width="19.42578125" customWidth="1"/>
    <col min="1266" max="1266" width="49.28515625" customWidth="1"/>
    <col min="1267" max="1267" width="10" customWidth="1"/>
    <col min="1268" max="1268" width="17.42578125" customWidth="1"/>
    <col min="1269" max="1269" width="18.140625" customWidth="1"/>
    <col min="1274" max="1274" width="58.85546875" customWidth="1"/>
    <col min="1275" max="1276" width="19.42578125" customWidth="1"/>
    <col min="1522" max="1522" width="49.28515625" customWidth="1"/>
    <col min="1523" max="1523" width="10" customWidth="1"/>
    <col min="1524" max="1524" width="17.42578125" customWidth="1"/>
    <col min="1525" max="1525" width="18.140625" customWidth="1"/>
    <col min="1530" max="1530" width="58.85546875" customWidth="1"/>
    <col min="1531" max="1532" width="19.42578125" customWidth="1"/>
    <col min="1778" max="1778" width="49.28515625" customWidth="1"/>
    <col min="1779" max="1779" width="10" customWidth="1"/>
    <col min="1780" max="1780" width="17.42578125" customWidth="1"/>
    <col min="1781" max="1781" width="18.140625" customWidth="1"/>
    <col min="1786" max="1786" width="58.85546875" customWidth="1"/>
    <col min="1787" max="1788" width="19.42578125" customWidth="1"/>
    <col min="2034" max="2034" width="49.28515625" customWidth="1"/>
    <col min="2035" max="2035" width="10" customWidth="1"/>
    <col min="2036" max="2036" width="17.42578125" customWidth="1"/>
    <col min="2037" max="2037" width="18.140625" customWidth="1"/>
    <col min="2042" max="2042" width="58.85546875" customWidth="1"/>
    <col min="2043" max="2044" width="19.42578125" customWidth="1"/>
    <col min="2290" max="2290" width="49.28515625" customWidth="1"/>
    <col min="2291" max="2291" width="10" customWidth="1"/>
    <col min="2292" max="2292" width="17.42578125" customWidth="1"/>
    <col min="2293" max="2293" width="18.140625" customWidth="1"/>
    <col min="2298" max="2298" width="58.85546875" customWidth="1"/>
    <col min="2299" max="2300" width="19.42578125" customWidth="1"/>
    <col min="2546" max="2546" width="49.28515625" customWidth="1"/>
    <col min="2547" max="2547" width="10" customWidth="1"/>
    <col min="2548" max="2548" width="17.42578125" customWidth="1"/>
    <col min="2549" max="2549" width="18.140625" customWidth="1"/>
    <col min="2554" max="2554" width="58.85546875" customWidth="1"/>
    <col min="2555" max="2556" width="19.42578125" customWidth="1"/>
    <col min="2802" max="2802" width="49.28515625" customWidth="1"/>
    <col min="2803" max="2803" width="10" customWidth="1"/>
    <col min="2804" max="2804" width="17.42578125" customWidth="1"/>
    <col min="2805" max="2805" width="18.140625" customWidth="1"/>
    <col min="2810" max="2810" width="58.85546875" customWidth="1"/>
    <col min="2811" max="2812" width="19.42578125" customWidth="1"/>
    <col min="3058" max="3058" width="49.28515625" customWidth="1"/>
    <col min="3059" max="3059" width="10" customWidth="1"/>
    <col min="3060" max="3060" width="17.42578125" customWidth="1"/>
    <col min="3061" max="3061" width="18.140625" customWidth="1"/>
    <col min="3066" max="3066" width="58.85546875" customWidth="1"/>
    <col min="3067" max="3068" width="19.42578125" customWidth="1"/>
    <col min="3314" max="3314" width="49.28515625" customWidth="1"/>
    <col min="3315" max="3315" width="10" customWidth="1"/>
    <col min="3316" max="3316" width="17.42578125" customWidth="1"/>
    <col min="3317" max="3317" width="18.140625" customWidth="1"/>
    <col min="3322" max="3322" width="58.85546875" customWidth="1"/>
    <col min="3323" max="3324" width="19.42578125" customWidth="1"/>
    <col min="3570" max="3570" width="49.28515625" customWidth="1"/>
    <col min="3571" max="3571" width="10" customWidth="1"/>
    <col min="3572" max="3572" width="17.42578125" customWidth="1"/>
    <col min="3573" max="3573" width="18.140625" customWidth="1"/>
    <col min="3578" max="3578" width="58.85546875" customWidth="1"/>
    <col min="3579" max="3580" width="19.42578125" customWidth="1"/>
    <col min="3826" max="3826" width="49.28515625" customWidth="1"/>
    <col min="3827" max="3827" width="10" customWidth="1"/>
    <col min="3828" max="3828" width="17.42578125" customWidth="1"/>
    <col min="3829" max="3829" width="18.140625" customWidth="1"/>
    <col min="3834" max="3834" width="58.85546875" customWidth="1"/>
    <col min="3835" max="3836" width="19.42578125" customWidth="1"/>
    <col min="4082" max="4082" width="49.28515625" customWidth="1"/>
    <col min="4083" max="4083" width="10" customWidth="1"/>
    <col min="4084" max="4084" width="17.42578125" customWidth="1"/>
    <col min="4085" max="4085" width="18.140625" customWidth="1"/>
    <col min="4090" max="4090" width="58.85546875" customWidth="1"/>
    <col min="4091" max="4092" width="19.42578125" customWidth="1"/>
    <col min="4338" max="4338" width="49.28515625" customWidth="1"/>
    <col min="4339" max="4339" width="10" customWidth="1"/>
    <col min="4340" max="4340" width="17.42578125" customWidth="1"/>
    <col min="4341" max="4341" width="18.140625" customWidth="1"/>
    <col min="4346" max="4346" width="58.85546875" customWidth="1"/>
    <col min="4347" max="4348" width="19.42578125" customWidth="1"/>
    <col min="4594" max="4594" width="49.28515625" customWidth="1"/>
    <col min="4595" max="4595" width="10" customWidth="1"/>
    <col min="4596" max="4596" width="17.42578125" customWidth="1"/>
    <col min="4597" max="4597" width="18.140625" customWidth="1"/>
    <col min="4602" max="4602" width="58.85546875" customWidth="1"/>
    <col min="4603" max="4604" width="19.42578125" customWidth="1"/>
    <col min="4850" max="4850" width="49.28515625" customWidth="1"/>
    <col min="4851" max="4851" width="10" customWidth="1"/>
    <col min="4852" max="4852" width="17.42578125" customWidth="1"/>
    <col min="4853" max="4853" width="18.140625" customWidth="1"/>
    <col min="4858" max="4858" width="58.85546875" customWidth="1"/>
    <col min="4859" max="4860" width="19.42578125" customWidth="1"/>
    <col min="5106" max="5106" width="49.28515625" customWidth="1"/>
    <col min="5107" max="5107" width="10" customWidth="1"/>
    <col min="5108" max="5108" width="17.42578125" customWidth="1"/>
    <col min="5109" max="5109" width="18.140625" customWidth="1"/>
    <col min="5114" max="5114" width="58.85546875" customWidth="1"/>
    <col min="5115" max="5116" width="19.42578125" customWidth="1"/>
    <col min="5362" max="5362" width="49.28515625" customWidth="1"/>
    <col min="5363" max="5363" width="10" customWidth="1"/>
    <col min="5364" max="5364" width="17.42578125" customWidth="1"/>
    <col min="5365" max="5365" width="18.140625" customWidth="1"/>
    <col min="5370" max="5370" width="58.85546875" customWidth="1"/>
    <col min="5371" max="5372" width="19.42578125" customWidth="1"/>
    <col min="5618" max="5618" width="49.28515625" customWidth="1"/>
    <col min="5619" max="5619" width="10" customWidth="1"/>
    <col min="5620" max="5620" width="17.42578125" customWidth="1"/>
    <col min="5621" max="5621" width="18.140625" customWidth="1"/>
    <col min="5626" max="5626" width="58.85546875" customWidth="1"/>
    <col min="5627" max="5628" width="19.42578125" customWidth="1"/>
    <col min="5874" max="5874" width="49.28515625" customWidth="1"/>
    <col min="5875" max="5875" width="10" customWidth="1"/>
    <col min="5876" max="5876" width="17.42578125" customWidth="1"/>
    <col min="5877" max="5877" width="18.140625" customWidth="1"/>
    <col min="5882" max="5882" width="58.85546875" customWidth="1"/>
    <col min="5883" max="5884" width="19.42578125" customWidth="1"/>
    <col min="6130" max="6130" width="49.28515625" customWidth="1"/>
    <col min="6131" max="6131" width="10" customWidth="1"/>
    <col min="6132" max="6132" width="17.42578125" customWidth="1"/>
    <col min="6133" max="6133" width="18.140625" customWidth="1"/>
    <col min="6138" max="6138" width="58.85546875" customWidth="1"/>
    <col min="6139" max="6140" width="19.42578125" customWidth="1"/>
    <col min="6386" max="6386" width="49.28515625" customWidth="1"/>
    <col min="6387" max="6387" width="10" customWidth="1"/>
    <col min="6388" max="6388" width="17.42578125" customWidth="1"/>
    <col min="6389" max="6389" width="18.140625" customWidth="1"/>
    <col min="6394" max="6394" width="58.85546875" customWidth="1"/>
    <col min="6395" max="6396" width="19.42578125" customWidth="1"/>
    <col min="6642" max="6642" width="49.28515625" customWidth="1"/>
    <col min="6643" max="6643" width="10" customWidth="1"/>
    <col min="6644" max="6644" width="17.42578125" customWidth="1"/>
    <col min="6645" max="6645" width="18.140625" customWidth="1"/>
    <col min="6650" max="6650" width="58.85546875" customWidth="1"/>
    <col min="6651" max="6652" width="19.42578125" customWidth="1"/>
    <col min="6898" max="6898" width="49.28515625" customWidth="1"/>
    <col min="6899" max="6899" width="10" customWidth="1"/>
    <col min="6900" max="6900" width="17.42578125" customWidth="1"/>
    <col min="6901" max="6901" width="18.140625" customWidth="1"/>
    <col min="6906" max="6906" width="58.85546875" customWidth="1"/>
    <col min="6907" max="6908" width="19.42578125" customWidth="1"/>
    <col min="7154" max="7154" width="49.28515625" customWidth="1"/>
    <col min="7155" max="7155" width="10" customWidth="1"/>
    <col min="7156" max="7156" width="17.42578125" customWidth="1"/>
    <col min="7157" max="7157" width="18.140625" customWidth="1"/>
    <col min="7162" max="7162" width="58.85546875" customWidth="1"/>
    <col min="7163" max="7164" width="19.42578125" customWidth="1"/>
    <col min="7410" max="7410" width="49.28515625" customWidth="1"/>
    <col min="7411" max="7411" width="10" customWidth="1"/>
    <col min="7412" max="7412" width="17.42578125" customWidth="1"/>
    <col min="7413" max="7413" width="18.140625" customWidth="1"/>
    <col min="7418" max="7418" width="58.85546875" customWidth="1"/>
    <col min="7419" max="7420" width="19.42578125" customWidth="1"/>
    <col min="7666" max="7666" width="49.28515625" customWidth="1"/>
    <col min="7667" max="7667" width="10" customWidth="1"/>
    <col min="7668" max="7668" width="17.42578125" customWidth="1"/>
    <col min="7669" max="7669" width="18.140625" customWidth="1"/>
    <col min="7674" max="7674" width="58.85546875" customWidth="1"/>
    <col min="7675" max="7676" width="19.42578125" customWidth="1"/>
    <col min="7922" max="7922" width="49.28515625" customWidth="1"/>
    <col min="7923" max="7923" width="10" customWidth="1"/>
    <col min="7924" max="7924" width="17.42578125" customWidth="1"/>
    <col min="7925" max="7925" width="18.140625" customWidth="1"/>
    <col min="7930" max="7930" width="58.85546875" customWidth="1"/>
    <col min="7931" max="7932" width="19.42578125" customWidth="1"/>
    <col min="8178" max="8178" width="49.28515625" customWidth="1"/>
    <col min="8179" max="8179" width="10" customWidth="1"/>
    <col min="8180" max="8180" width="17.42578125" customWidth="1"/>
    <col min="8181" max="8181" width="18.140625" customWidth="1"/>
    <col min="8186" max="8186" width="58.85546875" customWidth="1"/>
    <col min="8187" max="8188" width="19.42578125" customWidth="1"/>
    <col min="8434" max="8434" width="49.28515625" customWidth="1"/>
    <col min="8435" max="8435" width="10" customWidth="1"/>
    <col min="8436" max="8436" width="17.42578125" customWidth="1"/>
    <col min="8437" max="8437" width="18.140625" customWidth="1"/>
    <col min="8442" max="8442" width="58.85546875" customWidth="1"/>
    <col min="8443" max="8444" width="19.42578125" customWidth="1"/>
    <col min="8690" max="8690" width="49.28515625" customWidth="1"/>
    <col min="8691" max="8691" width="10" customWidth="1"/>
    <col min="8692" max="8692" width="17.42578125" customWidth="1"/>
    <col min="8693" max="8693" width="18.140625" customWidth="1"/>
    <col min="8698" max="8698" width="58.85546875" customWidth="1"/>
    <col min="8699" max="8700" width="19.42578125" customWidth="1"/>
    <col min="8946" max="8946" width="49.28515625" customWidth="1"/>
    <col min="8947" max="8947" width="10" customWidth="1"/>
    <col min="8948" max="8948" width="17.42578125" customWidth="1"/>
    <col min="8949" max="8949" width="18.140625" customWidth="1"/>
    <col min="8954" max="8954" width="58.85546875" customWidth="1"/>
    <col min="8955" max="8956" width="19.42578125" customWidth="1"/>
    <col min="9202" max="9202" width="49.28515625" customWidth="1"/>
    <col min="9203" max="9203" width="10" customWidth="1"/>
    <col min="9204" max="9204" width="17.42578125" customWidth="1"/>
    <col min="9205" max="9205" width="18.140625" customWidth="1"/>
    <col min="9210" max="9210" width="58.85546875" customWidth="1"/>
    <col min="9211" max="9212" width="19.42578125" customWidth="1"/>
    <col min="9458" max="9458" width="49.28515625" customWidth="1"/>
    <col min="9459" max="9459" width="10" customWidth="1"/>
    <col min="9460" max="9460" width="17.42578125" customWidth="1"/>
    <col min="9461" max="9461" width="18.140625" customWidth="1"/>
    <col min="9466" max="9466" width="58.85546875" customWidth="1"/>
    <col min="9467" max="9468" width="19.42578125" customWidth="1"/>
    <col min="9714" max="9714" width="49.28515625" customWidth="1"/>
    <col min="9715" max="9715" width="10" customWidth="1"/>
    <col min="9716" max="9716" width="17.42578125" customWidth="1"/>
    <col min="9717" max="9717" width="18.140625" customWidth="1"/>
    <col min="9722" max="9722" width="58.85546875" customWidth="1"/>
    <col min="9723" max="9724" width="19.42578125" customWidth="1"/>
    <col min="9970" max="9970" width="49.28515625" customWidth="1"/>
    <col min="9971" max="9971" width="10" customWidth="1"/>
    <col min="9972" max="9972" width="17.42578125" customWidth="1"/>
    <col min="9973" max="9973" width="18.140625" customWidth="1"/>
    <col min="9978" max="9978" width="58.85546875" customWidth="1"/>
    <col min="9979" max="9980" width="19.42578125" customWidth="1"/>
    <col min="10226" max="10226" width="49.28515625" customWidth="1"/>
    <col min="10227" max="10227" width="10" customWidth="1"/>
    <col min="10228" max="10228" width="17.42578125" customWidth="1"/>
    <col min="10229" max="10229" width="18.140625" customWidth="1"/>
    <col min="10234" max="10234" width="58.85546875" customWidth="1"/>
    <col min="10235" max="10236" width="19.42578125" customWidth="1"/>
    <col min="10482" max="10482" width="49.28515625" customWidth="1"/>
    <col min="10483" max="10483" width="10" customWidth="1"/>
    <col min="10484" max="10484" width="17.42578125" customWidth="1"/>
    <col min="10485" max="10485" width="18.140625" customWidth="1"/>
    <col min="10490" max="10490" width="58.85546875" customWidth="1"/>
    <col min="10491" max="10492" width="19.42578125" customWidth="1"/>
    <col min="10738" max="10738" width="49.28515625" customWidth="1"/>
    <col min="10739" max="10739" width="10" customWidth="1"/>
    <col min="10740" max="10740" width="17.42578125" customWidth="1"/>
    <col min="10741" max="10741" width="18.140625" customWidth="1"/>
    <col min="10746" max="10746" width="58.85546875" customWidth="1"/>
    <col min="10747" max="10748" width="19.42578125" customWidth="1"/>
    <col min="10994" max="10994" width="49.28515625" customWidth="1"/>
    <col min="10995" max="10995" width="10" customWidth="1"/>
    <col min="10996" max="10996" width="17.42578125" customWidth="1"/>
    <col min="10997" max="10997" width="18.140625" customWidth="1"/>
    <col min="11002" max="11002" width="58.85546875" customWidth="1"/>
    <col min="11003" max="11004" width="19.42578125" customWidth="1"/>
    <col min="11250" max="11250" width="49.28515625" customWidth="1"/>
    <col min="11251" max="11251" width="10" customWidth="1"/>
    <col min="11252" max="11252" width="17.42578125" customWidth="1"/>
    <col min="11253" max="11253" width="18.140625" customWidth="1"/>
    <col min="11258" max="11258" width="58.85546875" customWidth="1"/>
    <col min="11259" max="11260" width="19.42578125" customWidth="1"/>
    <col min="11506" max="11506" width="49.28515625" customWidth="1"/>
    <col min="11507" max="11507" width="10" customWidth="1"/>
    <col min="11508" max="11508" width="17.42578125" customWidth="1"/>
    <col min="11509" max="11509" width="18.140625" customWidth="1"/>
    <col min="11514" max="11514" width="58.85546875" customWidth="1"/>
    <col min="11515" max="11516" width="19.42578125" customWidth="1"/>
    <col min="11762" max="11762" width="49.28515625" customWidth="1"/>
    <col min="11763" max="11763" width="10" customWidth="1"/>
    <col min="11764" max="11764" width="17.42578125" customWidth="1"/>
    <col min="11765" max="11765" width="18.140625" customWidth="1"/>
    <col min="11770" max="11770" width="58.85546875" customWidth="1"/>
    <col min="11771" max="11772" width="19.42578125" customWidth="1"/>
    <col min="12018" max="12018" width="49.28515625" customWidth="1"/>
    <col min="12019" max="12019" width="10" customWidth="1"/>
    <col min="12020" max="12020" width="17.42578125" customWidth="1"/>
    <col min="12021" max="12021" width="18.140625" customWidth="1"/>
    <col min="12026" max="12026" width="58.85546875" customWidth="1"/>
    <col min="12027" max="12028" width="19.42578125" customWidth="1"/>
    <col min="12274" max="12274" width="49.28515625" customWidth="1"/>
    <col min="12275" max="12275" width="10" customWidth="1"/>
    <col min="12276" max="12276" width="17.42578125" customWidth="1"/>
    <col min="12277" max="12277" width="18.140625" customWidth="1"/>
    <col min="12282" max="12282" width="58.85546875" customWidth="1"/>
    <col min="12283" max="12284" width="19.42578125" customWidth="1"/>
    <col min="12530" max="12530" width="49.28515625" customWidth="1"/>
    <col min="12531" max="12531" width="10" customWidth="1"/>
    <col min="12532" max="12532" width="17.42578125" customWidth="1"/>
    <col min="12533" max="12533" width="18.140625" customWidth="1"/>
    <col min="12538" max="12538" width="58.85546875" customWidth="1"/>
    <col min="12539" max="12540" width="19.42578125" customWidth="1"/>
    <col min="12786" max="12786" width="49.28515625" customWidth="1"/>
    <col min="12787" max="12787" width="10" customWidth="1"/>
    <col min="12788" max="12788" width="17.42578125" customWidth="1"/>
    <col min="12789" max="12789" width="18.140625" customWidth="1"/>
    <col min="12794" max="12794" width="58.85546875" customWidth="1"/>
    <col min="12795" max="12796" width="19.42578125" customWidth="1"/>
    <col min="13042" max="13042" width="49.28515625" customWidth="1"/>
    <col min="13043" max="13043" width="10" customWidth="1"/>
    <col min="13044" max="13044" width="17.42578125" customWidth="1"/>
    <col min="13045" max="13045" width="18.140625" customWidth="1"/>
    <col min="13050" max="13050" width="58.85546875" customWidth="1"/>
    <col min="13051" max="13052" width="19.42578125" customWidth="1"/>
    <col min="13298" max="13298" width="49.28515625" customWidth="1"/>
    <col min="13299" max="13299" width="10" customWidth="1"/>
    <col min="13300" max="13300" width="17.42578125" customWidth="1"/>
    <col min="13301" max="13301" width="18.140625" customWidth="1"/>
    <col min="13306" max="13306" width="58.85546875" customWidth="1"/>
    <col min="13307" max="13308" width="19.42578125" customWidth="1"/>
    <col min="13554" max="13554" width="49.28515625" customWidth="1"/>
    <col min="13555" max="13555" width="10" customWidth="1"/>
    <col min="13556" max="13556" width="17.42578125" customWidth="1"/>
    <col min="13557" max="13557" width="18.140625" customWidth="1"/>
    <col min="13562" max="13562" width="58.85546875" customWidth="1"/>
    <col min="13563" max="13564" width="19.42578125" customWidth="1"/>
    <col min="13810" max="13810" width="49.28515625" customWidth="1"/>
    <col min="13811" max="13811" width="10" customWidth="1"/>
    <col min="13812" max="13812" width="17.42578125" customWidth="1"/>
    <col min="13813" max="13813" width="18.140625" customWidth="1"/>
    <col min="13818" max="13818" width="58.85546875" customWidth="1"/>
    <col min="13819" max="13820" width="19.42578125" customWidth="1"/>
    <col min="14066" max="14066" width="49.28515625" customWidth="1"/>
    <col min="14067" max="14067" width="10" customWidth="1"/>
    <col min="14068" max="14068" width="17.42578125" customWidth="1"/>
    <col min="14069" max="14069" width="18.140625" customWidth="1"/>
    <col min="14074" max="14074" width="58.85546875" customWidth="1"/>
    <col min="14075" max="14076" width="19.42578125" customWidth="1"/>
    <col min="14322" max="14322" width="49.28515625" customWidth="1"/>
    <col min="14323" max="14323" width="10" customWidth="1"/>
    <col min="14324" max="14324" width="17.42578125" customWidth="1"/>
    <col min="14325" max="14325" width="18.140625" customWidth="1"/>
    <col min="14330" max="14330" width="58.85546875" customWidth="1"/>
    <col min="14331" max="14332" width="19.42578125" customWidth="1"/>
    <col min="14578" max="14578" width="49.28515625" customWidth="1"/>
    <col min="14579" max="14579" width="10" customWidth="1"/>
    <col min="14580" max="14580" width="17.42578125" customWidth="1"/>
    <col min="14581" max="14581" width="18.140625" customWidth="1"/>
    <col min="14586" max="14586" width="58.85546875" customWidth="1"/>
    <col min="14587" max="14588" width="19.42578125" customWidth="1"/>
    <col min="14834" max="14834" width="49.28515625" customWidth="1"/>
    <col min="14835" max="14835" width="10" customWidth="1"/>
    <col min="14836" max="14836" width="17.42578125" customWidth="1"/>
    <col min="14837" max="14837" width="18.140625" customWidth="1"/>
    <col min="14842" max="14842" width="58.85546875" customWidth="1"/>
    <col min="14843" max="14844" width="19.42578125" customWidth="1"/>
    <col min="15090" max="15090" width="49.28515625" customWidth="1"/>
    <col min="15091" max="15091" width="10" customWidth="1"/>
    <col min="15092" max="15092" width="17.42578125" customWidth="1"/>
    <col min="15093" max="15093" width="18.140625" customWidth="1"/>
    <col min="15098" max="15098" width="58.85546875" customWidth="1"/>
    <col min="15099" max="15100" width="19.42578125" customWidth="1"/>
    <col min="15346" max="15346" width="49.28515625" customWidth="1"/>
    <col min="15347" max="15347" width="10" customWidth="1"/>
    <col min="15348" max="15348" width="17.42578125" customWidth="1"/>
    <col min="15349" max="15349" width="18.140625" customWidth="1"/>
    <col min="15354" max="15354" width="58.85546875" customWidth="1"/>
    <col min="15355" max="15356" width="19.42578125" customWidth="1"/>
    <col min="15602" max="15602" width="49.28515625" customWidth="1"/>
    <col min="15603" max="15603" width="10" customWidth="1"/>
    <col min="15604" max="15604" width="17.42578125" customWidth="1"/>
    <col min="15605" max="15605" width="18.140625" customWidth="1"/>
    <col min="15610" max="15610" width="58.85546875" customWidth="1"/>
    <col min="15611" max="15612" width="19.42578125" customWidth="1"/>
    <col min="15858" max="15858" width="49.28515625" customWidth="1"/>
    <col min="15859" max="15859" width="10" customWidth="1"/>
    <col min="15860" max="15860" width="17.42578125" customWidth="1"/>
    <col min="15861" max="15861" width="18.140625" customWidth="1"/>
    <col min="15866" max="15866" width="58.85546875" customWidth="1"/>
    <col min="15867" max="15868" width="19.42578125" customWidth="1"/>
    <col min="16114" max="16114" width="49.28515625" customWidth="1"/>
    <col min="16115" max="16115" width="10" customWidth="1"/>
    <col min="16116" max="16116" width="17.42578125" customWidth="1"/>
    <col min="16117" max="16117" width="18.140625" customWidth="1"/>
    <col min="16122" max="16122" width="58.85546875" customWidth="1"/>
    <col min="16123" max="16124" width="19.42578125" customWidth="1"/>
    <col min="16370" max="16370" width="49.28515625" customWidth="1"/>
    <col min="16371" max="16371" width="10" customWidth="1"/>
    <col min="16372" max="16372" width="17.42578125" customWidth="1"/>
    <col min="16373" max="16373" width="18.140625" customWidth="1"/>
  </cols>
  <sheetData>
    <row r="1" spans="1:3" x14ac:dyDescent="0.25">
      <c r="A1" s="1"/>
      <c r="B1" s="3"/>
      <c r="C1" s="5"/>
    </row>
    <row r="2" spans="1:3" x14ac:dyDescent="0.25">
      <c r="A2" s="8" t="s">
        <v>64</v>
      </c>
      <c r="B2" s="4"/>
      <c r="C2" s="5"/>
    </row>
    <row r="3" spans="1:3" x14ac:dyDescent="0.25">
      <c r="A3" s="8" t="s">
        <v>86</v>
      </c>
      <c r="B3" s="4"/>
      <c r="C3" s="5"/>
    </row>
    <row r="4" spans="1:3" x14ac:dyDescent="0.25">
      <c r="A4" s="8" t="s">
        <v>112</v>
      </c>
      <c r="B4" s="4"/>
      <c r="C4" s="5"/>
    </row>
    <row r="5" spans="1:3" x14ac:dyDescent="0.25">
      <c r="A5" s="30" t="s">
        <v>66</v>
      </c>
      <c r="B5" s="4"/>
      <c r="C5" s="5"/>
    </row>
    <row r="6" spans="1:3" x14ac:dyDescent="0.25">
      <c r="A6" s="1"/>
      <c r="B6" s="3"/>
      <c r="C6" s="5"/>
    </row>
    <row r="7" spans="1:3" x14ac:dyDescent="0.25">
      <c r="A7" s="52" t="s">
        <v>31</v>
      </c>
      <c r="B7" s="53" t="s">
        <v>110</v>
      </c>
      <c r="C7" s="48" t="s">
        <v>113</v>
      </c>
    </row>
    <row r="8" spans="1:3" ht="24.75" customHeight="1" x14ac:dyDescent="0.25">
      <c r="A8" s="52"/>
      <c r="B8" s="53"/>
      <c r="C8" s="48"/>
    </row>
    <row r="9" spans="1:3" x14ac:dyDescent="0.25">
      <c r="A9" s="50" t="s">
        <v>90</v>
      </c>
      <c r="B9" s="50"/>
      <c r="C9" s="50"/>
    </row>
    <row r="10" spans="1:3" ht="25.5" customHeight="1" x14ac:dyDescent="0.25">
      <c r="A10" s="35" t="s">
        <v>87</v>
      </c>
      <c r="B10" s="17">
        <f>SUM(B11:B13)</f>
        <v>1283207</v>
      </c>
      <c r="C10" s="17">
        <f>SUM(C11:C13)</f>
        <v>919153</v>
      </c>
    </row>
    <row r="11" spans="1:3" ht="15" customHeight="1" x14ac:dyDescent="0.25">
      <c r="A11" s="10" t="s">
        <v>43</v>
      </c>
      <c r="B11" s="11">
        <v>270746</v>
      </c>
      <c r="C11" s="11">
        <v>129837</v>
      </c>
    </row>
    <row r="12" spans="1:3" x14ac:dyDescent="0.25">
      <c r="A12" s="10" t="s">
        <v>44</v>
      </c>
      <c r="B12" s="11">
        <v>998557</v>
      </c>
      <c r="C12" s="11">
        <v>761659</v>
      </c>
    </row>
    <row r="13" spans="1:3" x14ac:dyDescent="0.25">
      <c r="A13" s="10" t="s">
        <v>45</v>
      </c>
      <c r="B13" s="11">
        <v>13904</v>
      </c>
      <c r="C13" s="11">
        <v>27657</v>
      </c>
    </row>
    <row r="14" spans="1:3" x14ac:dyDescent="0.25">
      <c r="A14" s="35" t="s">
        <v>88</v>
      </c>
      <c r="B14" s="17">
        <f>SUM(B15:B21)</f>
        <v>813214</v>
      </c>
      <c r="C14" s="17">
        <f>SUM(C15:C21)</f>
        <v>606558</v>
      </c>
    </row>
    <row r="15" spans="1:3" x14ac:dyDescent="0.25">
      <c r="A15" s="10" t="s">
        <v>46</v>
      </c>
      <c r="B15" s="11">
        <v>206794</v>
      </c>
      <c r="C15" s="11">
        <v>113600</v>
      </c>
    </row>
    <row r="16" spans="1:3" x14ac:dyDescent="0.25">
      <c r="A16" s="10" t="s">
        <v>47</v>
      </c>
      <c r="B16" s="11">
        <v>195459</v>
      </c>
      <c r="C16" s="11">
        <v>118212</v>
      </c>
    </row>
    <row r="17" spans="1:3" x14ac:dyDescent="0.25">
      <c r="A17" s="10" t="s">
        <v>48</v>
      </c>
      <c r="B17" s="11">
        <v>30187</v>
      </c>
      <c r="C17" s="11">
        <v>34675</v>
      </c>
    </row>
    <row r="18" spans="1:3" x14ac:dyDescent="0.25">
      <c r="A18" s="10" t="s">
        <v>49</v>
      </c>
      <c r="B18" s="11">
        <v>292211</v>
      </c>
      <c r="C18" s="11">
        <v>254509</v>
      </c>
    </row>
    <row r="19" spans="1:3" x14ac:dyDescent="0.25">
      <c r="A19" s="10" t="s">
        <v>50</v>
      </c>
      <c r="B19" s="11">
        <v>2887</v>
      </c>
      <c r="C19" s="11">
        <v>3024</v>
      </c>
    </row>
    <row r="20" spans="1:3" x14ac:dyDescent="0.25">
      <c r="A20" s="10" t="s">
        <v>51</v>
      </c>
      <c r="B20" s="11">
        <v>80732</v>
      </c>
      <c r="C20" s="11">
        <v>76569</v>
      </c>
    </row>
    <row r="21" spans="1:3" x14ac:dyDescent="0.25">
      <c r="A21" s="10" t="s">
        <v>52</v>
      </c>
      <c r="B21" s="11">
        <v>4944</v>
      </c>
      <c r="C21" s="11">
        <v>5969</v>
      </c>
    </row>
    <row r="22" spans="1:3" x14ac:dyDescent="0.25">
      <c r="A22" s="35" t="s">
        <v>89</v>
      </c>
      <c r="B22" s="17">
        <f>B10-B14</f>
        <v>469993</v>
      </c>
      <c r="C22" s="17">
        <f>C10-C14</f>
        <v>312595</v>
      </c>
    </row>
    <row r="23" spans="1:3" x14ac:dyDescent="0.25">
      <c r="A23" s="51" t="s">
        <v>91</v>
      </c>
      <c r="B23" s="51"/>
      <c r="C23" s="51"/>
    </row>
    <row r="24" spans="1:3" x14ac:dyDescent="0.25">
      <c r="A24" s="29" t="s">
        <v>87</v>
      </c>
      <c r="B24" s="17">
        <f>SUM(B25:B26)</f>
        <v>600</v>
      </c>
      <c r="C24" s="17">
        <f>SUM(C25:C26)</f>
        <v>600</v>
      </c>
    </row>
    <row r="25" spans="1:3" ht="15" customHeight="1" x14ac:dyDescent="0.25">
      <c r="A25" s="19" t="s">
        <v>53</v>
      </c>
      <c r="B25" s="11">
        <v>600</v>
      </c>
      <c r="C25" s="11">
        <v>600</v>
      </c>
    </row>
    <row r="26" spans="1:3" ht="15" customHeight="1" x14ac:dyDescent="0.25">
      <c r="A26" s="19" t="s">
        <v>116</v>
      </c>
      <c r="B26" s="11"/>
      <c r="C26" s="11"/>
    </row>
    <row r="27" spans="1:3" x14ac:dyDescent="0.25">
      <c r="A27" s="29" t="s">
        <v>88</v>
      </c>
      <c r="B27" s="17">
        <f>SUM(B28:B29)</f>
        <v>444720</v>
      </c>
      <c r="C27" s="17">
        <f>SUM(C28:C29)</f>
        <v>267138</v>
      </c>
    </row>
    <row r="28" spans="1:3" x14ac:dyDescent="0.25">
      <c r="A28" s="19" t="s">
        <v>54</v>
      </c>
      <c r="B28" s="11">
        <v>167113</v>
      </c>
      <c r="C28" s="11">
        <v>70883</v>
      </c>
    </row>
    <row r="29" spans="1:3" x14ac:dyDescent="0.25">
      <c r="A29" s="19" t="s">
        <v>52</v>
      </c>
      <c r="B29" s="21">
        <v>277607</v>
      </c>
      <c r="C29" s="21">
        <v>196255</v>
      </c>
    </row>
    <row r="30" spans="1:3" x14ac:dyDescent="0.25">
      <c r="A30" s="29" t="s">
        <v>92</v>
      </c>
      <c r="B30" s="17">
        <f>B24-B27</f>
        <v>-444120</v>
      </c>
      <c r="C30" s="17">
        <f>C24-C27</f>
        <v>-266538</v>
      </c>
    </row>
    <row r="31" spans="1:3" x14ac:dyDescent="0.25">
      <c r="A31" s="49" t="s">
        <v>93</v>
      </c>
      <c r="B31" s="49"/>
      <c r="C31" s="49"/>
    </row>
    <row r="32" spans="1:3" x14ac:dyDescent="0.25">
      <c r="A32" s="29" t="s">
        <v>87</v>
      </c>
      <c r="B32" s="17">
        <f>SUM(B33:B34)</f>
        <v>600</v>
      </c>
      <c r="C32" s="17">
        <f>SUM(C33:C34)</f>
        <v>0</v>
      </c>
    </row>
    <row r="33" spans="1:3" x14ac:dyDescent="0.25">
      <c r="A33" s="19" t="s">
        <v>55</v>
      </c>
      <c r="B33" s="11"/>
      <c r="C33" s="11"/>
    </row>
    <row r="34" spans="1:3" x14ac:dyDescent="0.25">
      <c r="A34" s="19" t="s">
        <v>45</v>
      </c>
      <c r="B34" s="11">
        <v>600</v>
      </c>
      <c r="C34" s="11"/>
    </row>
    <row r="35" spans="1:3" x14ac:dyDescent="0.25">
      <c r="A35" s="29" t="s">
        <v>88</v>
      </c>
      <c r="B35" s="17">
        <f>SUM(B36:B37)</f>
        <v>30000</v>
      </c>
      <c r="C35" s="17">
        <f>SUM(C36:C37)</f>
        <v>45000</v>
      </c>
    </row>
    <row r="36" spans="1:3" x14ac:dyDescent="0.25">
      <c r="A36" s="19" t="s">
        <v>56</v>
      </c>
      <c r="B36" s="11"/>
      <c r="C36" s="11"/>
    </row>
    <row r="37" spans="1:3" x14ac:dyDescent="0.25">
      <c r="A37" s="19" t="s">
        <v>57</v>
      </c>
      <c r="B37" s="11">
        <v>30000</v>
      </c>
      <c r="C37" s="11">
        <v>45000</v>
      </c>
    </row>
    <row r="38" spans="1:3" x14ac:dyDescent="0.25">
      <c r="A38" s="29" t="s">
        <v>94</v>
      </c>
      <c r="B38" s="17">
        <f>B32-B35</f>
        <v>-29400</v>
      </c>
      <c r="C38" s="17">
        <f>C32-C35</f>
        <v>-45000</v>
      </c>
    </row>
    <row r="39" spans="1:3" x14ac:dyDescent="0.25">
      <c r="A39" s="31" t="s">
        <v>95</v>
      </c>
      <c r="B39" s="17"/>
      <c r="C39" s="17"/>
    </row>
    <row r="40" spans="1:3" x14ac:dyDescent="0.25">
      <c r="A40" s="35" t="s">
        <v>96</v>
      </c>
      <c r="B40" s="17">
        <f>B22+B30+B38+B39</f>
        <v>-3527</v>
      </c>
      <c r="C40" s="17">
        <f>C22+C30+C38+C39</f>
        <v>1057</v>
      </c>
    </row>
    <row r="41" spans="1:3" x14ac:dyDescent="0.25">
      <c r="A41" s="35" t="s">
        <v>97</v>
      </c>
      <c r="B41" s="11">
        <v>59297</v>
      </c>
      <c r="C41" s="11">
        <v>27544</v>
      </c>
    </row>
    <row r="42" spans="1:3" x14ac:dyDescent="0.25">
      <c r="A42" s="35" t="s">
        <v>98</v>
      </c>
      <c r="B42" s="11">
        <v>55770</v>
      </c>
      <c r="C42" s="11">
        <v>28601</v>
      </c>
    </row>
    <row r="43" spans="1:3" x14ac:dyDescent="0.25">
      <c r="A43" s="22"/>
      <c r="B43" s="23"/>
      <c r="C43"/>
    </row>
    <row r="44" spans="1:3" x14ac:dyDescent="0.25">
      <c r="A44" s="1"/>
      <c r="B44" s="23"/>
      <c r="C44"/>
    </row>
    <row r="45" spans="1:3" x14ac:dyDescent="0.25">
      <c r="A45" s="1" t="s">
        <v>106</v>
      </c>
      <c r="B45" s="3"/>
      <c r="C45"/>
    </row>
    <row r="46" spans="1:3" x14ac:dyDescent="0.25">
      <c r="A46" s="2" t="s">
        <v>27</v>
      </c>
      <c r="B46" s="3"/>
      <c r="C46"/>
    </row>
    <row r="47" spans="1:3" x14ac:dyDescent="0.25">
      <c r="A47" s="3"/>
      <c r="B47" s="3"/>
      <c r="C47" s="5"/>
    </row>
    <row r="48" spans="1:3" x14ac:dyDescent="0.25">
      <c r="A48" s="2"/>
      <c r="B48" s="3"/>
      <c r="C48" s="5"/>
    </row>
    <row r="49" spans="1:3" x14ac:dyDescent="0.25">
      <c r="A49" s="1" t="s">
        <v>58</v>
      </c>
      <c r="B49" s="3"/>
      <c r="C49" s="5"/>
    </row>
    <row r="50" spans="1:3" x14ac:dyDescent="0.25">
      <c r="A50" s="2" t="s">
        <v>29</v>
      </c>
      <c r="B50" s="3"/>
      <c r="C50" s="5"/>
    </row>
    <row r="51" spans="1:3" x14ac:dyDescent="0.25">
      <c r="A51" s="3"/>
      <c r="B51" s="3"/>
      <c r="C51" s="5"/>
    </row>
    <row r="52" spans="1:3" x14ac:dyDescent="0.25">
      <c r="A52" s="2" t="s">
        <v>30</v>
      </c>
      <c r="B52" s="3"/>
      <c r="C52" s="5"/>
    </row>
    <row r="53" spans="1:3" x14ac:dyDescent="0.25">
      <c r="A53" s="1"/>
      <c r="B53" s="3"/>
      <c r="C53" s="5"/>
    </row>
  </sheetData>
  <mergeCells count="6">
    <mergeCell ref="A31:C31"/>
    <mergeCell ref="A9:C9"/>
    <mergeCell ref="A23:C23"/>
    <mergeCell ref="A7:A8"/>
    <mergeCell ref="B7:B8"/>
    <mergeCell ref="C7:C8"/>
  </mergeCells>
  <pageMargins left="0.7" right="0.7" top="0.75" bottom="0.75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34"/>
  <sheetViews>
    <sheetView zoomScaleNormal="100" workbookViewId="0">
      <selection activeCell="A7" sqref="A7:A8"/>
    </sheetView>
  </sheetViews>
  <sheetFormatPr defaultRowHeight="15" x14ac:dyDescent="0.25"/>
  <cols>
    <col min="1" max="1" width="49.28515625" customWidth="1"/>
    <col min="2" max="2" width="18.42578125" customWidth="1"/>
    <col min="3" max="3" width="17.7109375" customWidth="1"/>
    <col min="4" max="4" width="19.28515625" customWidth="1"/>
    <col min="5" max="5" width="14.5703125" customWidth="1"/>
  </cols>
  <sheetData>
    <row r="1" spans="1:5" x14ac:dyDescent="0.25">
      <c r="A1" s="1"/>
    </row>
    <row r="2" spans="1:5" x14ac:dyDescent="0.25">
      <c r="A2" s="8" t="s">
        <v>64</v>
      </c>
    </row>
    <row r="3" spans="1:5" x14ac:dyDescent="0.25">
      <c r="A3" s="8" t="s">
        <v>99</v>
      </c>
    </row>
    <row r="4" spans="1:5" x14ac:dyDescent="0.25">
      <c r="A4" s="8" t="s">
        <v>109</v>
      </c>
    </row>
    <row r="5" spans="1:5" x14ac:dyDescent="0.25">
      <c r="A5" s="30" t="s">
        <v>66</v>
      </c>
    </row>
    <row r="6" spans="1:5" x14ac:dyDescent="0.25">
      <c r="A6" s="2"/>
    </row>
    <row r="7" spans="1:5" x14ac:dyDescent="0.25">
      <c r="A7" s="56" t="s">
        <v>59</v>
      </c>
      <c r="B7" s="57" t="s">
        <v>100</v>
      </c>
      <c r="C7" s="57" t="s">
        <v>61</v>
      </c>
      <c r="D7" s="56" t="s">
        <v>26</v>
      </c>
      <c r="E7" s="56" t="s">
        <v>60</v>
      </c>
    </row>
    <row r="8" spans="1:5" ht="25.5" customHeight="1" x14ac:dyDescent="0.25">
      <c r="A8" s="56"/>
      <c r="B8" s="58"/>
      <c r="C8" s="58"/>
      <c r="D8" s="56"/>
      <c r="E8" s="56"/>
    </row>
    <row r="9" spans="1:5" x14ac:dyDescent="0.25">
      <c r="A9" s="36" t="s">
        <v>117</v>
      </c>
      <c r="B9" s="25">
        <v>700082</v>
      </c>
      <c r="C9" s="25">
        <f>6567586-109</f>
        <v>6567477</v>
      </c>
      <c r="D9" s="25"/>
      <c r="E9" s="37">
        <f>SUM(B9:D9)</f>
        <v>7267559</v>
      </c>
    </row>
    <row r="10" spans="1:5" x14ac:dyDescent="0.25">
      <c r="A10" s="24" t="s">
        <v>62</v>
      </c>
      <c r="B10" s="26"/>
      <c r="C10" s="26"/>
      <c r="D10" s="26"/>
      <c r="E10" s="26"/>
    </row>
    <row r="11" spans="1:5" x14ac:dyDescent="0.25">
      <c r="A11" s="36" t="s">
        <v>101</v>
      </c>
      <c r="B11" s="37">
        <f>B9-B10</f>
        <v>700082</v>
      </c>
      <c r="C11" s="37">
        <f t="shared" ref="C11" si="0">C9-C10</f>
        <v>6567477</v>
      </c>
      <c r="D11" s="37"/>
      <c r="E11" s="37">
        <f>E9-E10</f>
        <v>7267559</v>
      </c>
    </row>
    <row r="12" spans="1:5" x14ac:dyDescent="0.25">
      <c r="A12" s="32" t="s">
        <v>102</v>
      </c>
      <c r="B12" s="25"/>
      <c r="C12" s="26"/>
      <c r="D12" s="25"/>
      <c r="E12" s="27"/>
    </row>
    <row r="13" spans="1:5" x14ac:dyDescent="0.25">
      <c r="A13" s="24" t="s">
        <v>63</v>
      </c>
      <c r="B13" s="25"/>
      <c r="C13" s="25">
        <v>1977638</v>
      </c>
      <c r="D13" s="25"/>
      <c r="E13" s="37">
        <f>C13</f>
        <v>1977638</v>
      </c>
    </row>
    <row r="14" spans="1:5" x14ac:dyDescent="0.25">
      <c r="A14" s="32" t="s">
        <v>104</v>
      </c>
      <c r="B14" s="25"/>
      <c r="C14" s="25"/>
      <c r="D14" s="25"/>
      <c r="E14" s="37"/>
    </row>
    <row r="15" spans="1:5" x14ac:dyDescent="0.25">
      <c r="A15" s="24" t="s">
        <v>103</v>
      </c>
      <c r="B15" s="25"/>
      <c r="C15" s="25">
        <v>-305354</v>
      </c>
      <c r="D15" s="25"/>
      <c r="E15" s="37">
        <f>C15</f>
        <v>-305354</v>
      </c>
    </row>
    <row r="16" spans="1:5" x14ac:dyDescent="0.25">
      <c r="A16" s="54" t="s">
        <v>114</v>
      </c>
      <c r="B16" s="59">
        <f>B11</f>
        <v>700082</v>
      </c>
      <c r="C16" s="59">
        <f>C11+C13+C15</f>
        <v>8239761</v>
      </c>
      <c r="D16" s="59"/>
      <c r="E16" s="59">
        <f>E11+E13+E15</f>
        <v>8939843</v>
      </c>
    </row>
    <row r="17" spans="1:5" x14ac:dyDescent="0.25">
      <c r="A17" s="55"/>
      <c r="B17" s="59"/>
      <c r="C17" s="59"/>
      <c r="D17" s="59"/>
      <c r="E17" s="59"/>
    </row>
    <row r="18" spans="1:5" x14ac:dyDescent="0.25">
      <c r="A18" s="24" t="s">
        <v>62</v>
      </c>
      <c r="B18" s="25"/>
      <c r="C18" s="25"/>
      <c r="D18" s="25"/>
      <c r="E18" s="25"/>
    </row>
    <row r="19" spans="1:5" x14ac:dyDescent="0.25">
      <c r="A19" s="36" t="s">
        <v>101</v>
      </c>
      <c r="B19" s="37">
        <f>B16</f>
        <v>700082</v>
      </c>
      <c r="C19" s="37">
        <f>C16</f>
        <v>8239761</v>
      </c>
      <c r="D19" s="37"/>
      <c r="E19" s="37">
        <f>E16</f>
        <v>8939843</v>
      </c>
    </row>
    <row r="20" spans="1:5" x14ac:dyDescent="0.25">
      <c r="A20" s="32" t="s">
        <v>102</v>
      </c>
      <c r="B20" s="25"/>
      <c r="C20" s="26"/>
      <c r="D20" s="25"/>
      <c r="E20" s="27"/>
    </row>
    <row r="21" spans="1:5" x14ac:dyDescent="0.25">
      <c r="A21" s="24" t="s">
        <v>63</v>
      </c>
      <c r="B21" s="25"/>
      <c r="C21" s="20">
        <v>244054</v>
      </c>
      <c r="D21" s="25"/>
      <c r="E21" s="37">
        <f>SUM(B21:D21)</f>
        <v>244054</v>
      </c>
    </row>
    <row r="22" spans="1:5" x14ac:dyDescent="0.25">
      <c r="A22" s="54" t="s">
        <v>115</v>
      </c>
      <c r="B22" s="60">
        <f>B19</f>
        <v>700082</v>
      </c>
      <c r="C22" s="60">
        <f>C19+C21</f>
        <v>8483815</v>
      </c>
      <c r="D22" s="60"/>
      <c r="E22" s="60">
        <f>E19+E21</f>
        <v>9183897</v>
      </c>
    </row>
    <row r="23" spans="1:5" x14ac:dyDescent="0.25">
      <c r="A23" s="55"/>
      <c r="B23" s="60"/>
      <c r="C23" s="60"/>
      <c r="D23" s="60"/>
      <c r="E23" s="60"/>
    </row>
    <row r="24" spans="1:5" x14ac:dyDescent="0.25">
      <c r="A24" s="22"/>
    </row>
    <row r="25" spans="1:5" x14ac:dyDescent="0.25">
      <c r="A25" s="1"/>
      <c r="E25" s="28"/>
    </row>
    <row r="26" spans="1:5" x14ac:dyDescent="0.25">
      <c r="A26" s="1" t="s">
        <v>105</v>
      </c>
      <c r="E26" s="28"/>
    </row>
    <row r="27" spans="1:5" x14ac:dyDescent="0.25">
      <c r="A27" s="2" t="s">
        <v>27</v>
      </c>
    </row>
    <row r="29" spans="1:5" x14ac:dyDescent="0.25">
      <c r="A29" s="1" t="s">
        <v>28</v>
      </c>
    </row>
    <row r="30" spans="1:5" x14ac:dyDescent="0.25">
      <c r="A30" s="2" t="s">
        <v>29</v>
      </c>
    </row>
    <row r="32" spans="1:5" x14ac:dyDescent="0.25">
      <c r="A32" s="2" t="s">
        <v>30</v>
      </c>
    </row>
    <row r="33" spans="1:1" x14ac:dyDescent="0.25">
      <c r="A33" s="1"/>
    </row>
    <row r="34" spans="1:1" x14ac:dyDescent="0.25">
      <c r="A34" s="1"/>
    </row>
  </sheetData>
  <mergeCells count="15">
    <mergeCell ref="E7:E8"/>
    <mergeCell ref="C7:C8"/>
    <mergeCell ref="D16:D17"/>
    <mergeCell ref="E16:E17"/>
    <mergeCell ref="B22:B23"/>
    <mergeCell ref="C22:C23"/>
    <mergeCell ref="D22:D23"/>
    <mergeCell ref="E22:E23"/>
    <mergeCell ref="B16:B17"/>
    <mergeCell ref="C16:C17"/>
    <mergeCell ref="A22:A23"/>
    <mergeCell ref="A16:A17"/>
    <mergeCell ref="A7:A8"/>
    <mergeCell ref="B7:B8"/>
    <mergeCell ref="D7:D8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>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Ким Ольга</dc:creator>
  <cp:lastModifiedBy>Ким Ольга (Фаэтон)</cp:lastModifiedBy>
  <cp:lastPrinted>2022-05-13T07:25:41Z</cp:lastPrinted>
  <dcterms:created xsi:type="dcterms:W3CDTF">2017-05-12T05:32:55Z</dcterms:created>
  <dcterms:modified xsi:type="dcterms:W3CDTF">2022-05-13T07:25:45Z</dcterms:modified>
</cp:coreProperties>
</file>