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kog\Desktop\Облигационная программа Фаэтон\Отчеты для KASE\КФО\2025\2 квартал\"/>
    </mc:Choice>
  </mc:AlternateContent>
  <bookViews>
    <workbookView xWindow="0" yWindow="0" windowWidth="20400" windowHeight="7755" tabRatio="871"/>
  </bookViews>
  <sheets>
    <sheet name="Ф1" sheetId="1" r:id="rId1"/>
    <sheet name="Ф2" sheetId="2" r:id="rId2"/>
    <sheet name="Ф3" sheetId="3" r:id="rId3"/>
    <sheet name="Ф4" sheetId="4" r:id="rId4"/>
  </sheets>
  <definedNames>
    <definedName name="_xlnm.Print_Area" localSheetId="2">Ф3!#REF!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3" l="1"/>
  <c r="B35" i="3"/>
  <c r="C32" i="3"/>
  <c r="C39" i="3" s="1"/>
  <c r="B32" i="3"/>
  <c r="B39" i="3" s="1"/>
  <c r="C27" i="3"/>
  <c r="B27" i="3"/>
  <c r="C24" i="3"/>
  <c r="C30" i="3" s="1"/>
  <c r="B24" i="3"/>
  <c r="B30" i="3" s="1"/>
  <c r="C14" i="3"/>
  <c r="B14" i="3"/>
  <c r="C10" i="3"/>
  <c r="B10" i="3"/>
  <c r="D15" i="2"/>
  <c r="D18" i="2" s="1"/>
  <c r="D20" i="2" s="1"/>
  <c r="D22" i="2" s="1"/>
  <c r="D23" i="2" s="1"/>
  <c r="C15" i="2"/>
  <c r="C18" i="2" s="1"/>
  <c r="C20" i="2" s="1"/>
  <c r="C22" i="2" s="1"/>
  <c r="C23" i="2" s="1"/>
  <c r="C14" i="2"/>
  <c r="C13" i="2"/>
  <c r="D11" i="2"/>
  <c r="C11" i="2"/>
  <c r="D26" i="1"/>
  <c r="C26" i="1"/>
  <c r="D45" i="1"/>
  <c r="C45" i="1"/>
  <c r="D44" i="1"/>
  <c r="C44" i="1"/>
  <c r="D36" i="1"/>
  <c r="C36" i="1"/>
  <c r="D27" i="1"/>
  <c r="D29" i="1" s="1"/>
  <c r="D46" i="1" s="1"/>
  <c r="C27" i="1"/>
  <c r="C29" i="1" s="1"/>
  <c r="C46" i="1" s="1"/>
  <c r="D22" i="1"/>
  <c r="D23" i="1" s="1"/>
  <c r="C22" i="1"/>
  <c r="C23" i="1" s="1"/>
  <c r="D15" i="1"/>
  <c r="C15" i="1"/>
  <c r="B22" i="3" l="1"/>
  <c r="C22" i="3"/>
  <c r="B41" i="3"/>
  <c r="B43" i="3" s="1"/>
  <c r="C41" i="3"/>
  <c r="C43" i="3" s="1"/>
  <c r="C33" i="4" l="1"/>
  <c r="C25" i="4"/>
  <c r="E32" i="4"/>
  <c r="B33" i="4"/>
  <c r="B40" i="4"/>
  <c r="E39" i="4"/>
  <c r="E37" i="4"/>
  <c r="C35" i="4"/>
  <c r="C40" i="4" s="1"/>
  <c r="B35" i="4"/>
  <c r="E30" i="4"/>
  <c r="E33" i="4" s="1"/>
  <c r="E35" i="4" s="1"/>
  <c r="E24" i="4"/>
  <c r="E22" i="4"/>
  <c r="B20" i="4"/>
  <c r="B25" i="4" s="1"/>
  <c r="B28" i="4" s="1"/>
  <c r="B17" i="4"/>
  <c r="E16" i="4"/>
  <c r="E14" i="4"/>
  <c r="E12" i="4"/>
  <c r="E17" i="4" s="1"/>
  <c r="E20" i="4" s="1"/>
  <c r="E25" i="4" s="1"/>
  <c r="E28" i="4" s="1"/>
  <c r="C12" i="4"/>
  <c r="C17" i="4" s="1"/>
  <c r="C20" i="4" s="1"/>
  <c r="C28" i="4" s="1"/>
  <c r="B12" i="4"/>
  <c r="E40" i="4" l="1"/>
</calcChain>
</file>

<file path=xl/sharedStrings.xml><?xml version="1.0" encoding="utf-8"?>
<sst xmlns="http://schemas.openxmlformats.org/spreadsheetml/2006/main" count="174" uniqueCount="127">
  <si>
    <t>Основные средства</t>
  </si>
  <si>
    <t>Нематериальные активы</t>
  </si>
  <si>
    <t>Краткосрочная торговая и прочая дебиторская задолженность</t>
  </si>
  <si>
    <t>Запасы</t>
  </si>
  <si>
    <t>Прочая долгосрочная дебиторская задолженность</t>
  </si>
  <si>
    <t>Инвестиционная недвижимость</t>
  </si>
  <si>
    <t>Краткосрочные обязательства по аренде</t>
  </si>
  <si>
    <t>Краткосрочная торговая и прочая кредиторская задолженность</t>
  </si>
  <si>
    <t>Краткосрочные резервы</t>
  </si>
  <si>
    <t>Вознаграждения работникам</t>
  </si>
  <si>
    <t>Прочие краткосрочные обязательства</t>
  </si>
  <si>
    <t>Долгосрочные обязательства по аренде</t>
  </si>
  <si>
    <t>Прочие долгосрочные финансовые обязательства</t>
  </si>
  <si>
    <t>Нераспределенная прибыль (непокрытый убыток)</t>
  </si>
  <si>
    <t>Доля неконтролирующих собственников</t>
  </si>
  <si>
    <t xml:space="preserve">          (фамилия, имя, отчество)                                          (подпись)</t>
  </si>
  <si>
    <r>
      <t>Главный бухгалтер</t>
    </r>
    <r>
      <rPr>
        <sz val="10"/>
        <color theme="1"/>
        <rFont val="Times New Roman"/>
        <family val="1"/>
        <charset val="204"/>
      </rPr>
      <t xml:space="preserve"> Ким Ольга Валерьевна ___________________________</t>
    </r>
  </si>
  <si>
    <t xml:space="preserve">           (фамилия, имя, отчество)                                         (подпись)</t>
  </si>
  <si>
    <t>Место печати</t>
  </si>
  <si>
    <t>Наименование показателей</t>
  </si>
  <si>
    <t>Выручка</t>
  </si>
  <si>
    <t>Себестоимость реализованных товаров и услуг</t>
  </si>
  <si>
    <t>Административные расходы</t>
  </si>
  <si>
    <t>Прочие расходы</t>
  </si>
  <si>
    <t>Прочие доходы</t>
  </si>
  <si>
    <t>Доходы по финансированию</t>
  </si>
  <si>
    <t>Расходы по финансированию</t>
  </si>
  <si>
    <t>Расходы по подоходному налогу</t>
  </si>
  <si>
    <t>Прибыль (убыток) после налогообложения от прекращенной деятельности</t>
  </si>
  <si>
    <t>собственников материнской организации</t>
  </si>
  <si>
    <t>долю неконтролирующих собственников</t>
  </si>
  <si>
    <t>Наименование компонентов</t>
  </si>
  <si>
    <t>Итого    капитал</t>
  </si>
  <si>
    <t>Нераспределенная прибыль</t>
  </si>
  <si>
    <t>Изменение в учетной политике</t>
  </si>
  <si>
    <t>Товарищество с ограниченной ответственностью "Компания Фаэтон"</t>
  </si>
  <si>
    <t>Суммы выражены в тысячах тенге</t>
  </si>
  <si>
    <t>Всего активы</t>
  </si>
  <si>
    <t>Итого капитал, относимый на собственников материнской Компании</t>
  </si>
  <si>
    <t>Всего капитал</t>
  </si>
  <si>
    <t>Валовая прибыль</t>
  </si>
  <si>
    <t>Итого операционная прибыль (убыток)</t>
  </si>
  <si>
    <t>Прибыль (убыток) до налогообложения</t>
  </si>
  <si>
    <t xml:space="preserve">Прибыль (убыток) после налогообложения от продолжающейся деятельности </t>
  </si>
  <si>
    <t>Прибыль за год относимая на:</t>
  </si>
  <si>
    <t>Уставный капитал</t>
  </si>
  <si>
    <t xml:space="preserve">Пересчитанное сальдо </t>
  </si>
  <si>
    <t>Общая совокупная прибыль, всего:</t>
  </si>
  <si>
    <t>Дивиденды</t>
  </si>
  <si>
    <t>Операции с собственникам:</t>
  </si>
  <si>
    <r>
      <t>Руководитель</t>
    </r>
    <r>
      <rPr>
        <sz val="10"/>
        <color theme="1"/>
        <rFont val="Times New Roman"/>
        <family val="1"/>
        <charset val="204"/>
      </rPr>
      <t xml:space="preserve"> Алибаева Маргарита Рафиковна __________________________</t>
    </r>
  </si>
  <si>
    <t>Сальдо на 31 декабря 2021г.</t>
  </si>
  <si>
    <t>Займы</t>
  </si>
  <si>
    <t>Прибыль (убыток)  на 31 декабря 2022г.</t>
  </si>
  <si>
    <t xml:space="preserve">Сальдо на 31 декабря 2022г. </t>
  </si>
  <si>
    <t>Активы</t>
  </si>
  <si>
    <t>Долгосрочные активы:</t>
  </si>
  <si>
    <t>Незавершенное строительство</t>
  </si>
  <si>
    <t>Активы в форме права пользования</t>
  </si>
  <si>
    <t>Текущий подоходный налог</t>
  </si>
  <si>
    <t>Прочие краткосрочные активы</t>
  </si>
  <si>
    <t>Денежные средства</t>
  </si>
  <si>
    <t>Итого долгосрочные активы</t>
  </si>
  <si>
    <t>Итого текущие активы</t>
  </si>
  <si>
    <t>Доля неконтролирующего меньшинства</t>
  </si>
  <si>
    <t>-</t>
  </si>
  <si>
    <t>Отложенное налоговое обязательство</t>
  </si>
  <si>
    <t xml:space="preserve">Итого долгосрочные обязательства </t>
  </si>
  <si>
    <t xml:space="preserve">Итого текущие обязательства </t>
  </si>
  <si>
    <t>Всего обязательства</t>
  </si>
  <si>
    <t>Итого капитал и обязательства</t>
  </si>
  <si>
    <t>Текущие активы:</t>
  </si>
  <si>
    <t>Капитал и обязательства:</t>
  </si>
  <si>
    <t>Обязательства</t>
  </si>
  <si>
    <t>Долгосрочные обязательства:</t>
  </si>
  <si>
    <t>Текущие обязательства:</t>
  </si>
  <si>
    <t>Прибыль (убыток)  на 31 декабря 2023г.</t>
  </si>
  <si>
    <t xml:space="preserve">Сальдо на 31 декабря 2023г. </t>
  </si>
  <si>
    <t xml:space="preserve">Сальдо на 31 декабря 2024г. </t>
  </si>
  <si>
    <t>Движение денежных средств от операционной деятельности</t>
  </si>
  <si>
    <t xml:space="preserve">Поступление денежных средств, всего: </t>
  </si>
  <si>
    <t>реализация товаров и услуг</t>
  </si>
  <si>
    <t>авансы, полученные от покупателей, заказчиков</t>
  </si>
  <si>
    <t>прочие поступления</t>
  </si>
  <si>
    <t>Выбытие денежных средств, всего: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</si>
  <si>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</si>
  <si>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</si>
  <si>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</si>
  <si>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</si>
  <si>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</si>
  <si>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</si>
  <si>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</si>
  <si>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 xml:space="preserve">Чистая сумма денежных средств от операционной деятельности </t>
  </si>
  <si>
    <t>Движение денежных средств от инвестиционной деятельности</t>
  </si>
  <si>
    <t>реализация основных средств</t>
  </si>
  <si>
    <t>полученные вознаграждения</t>
  </si>
  <si>
    <t>приобретение основных средств</t>
  </si>
  <si>
    <t xml:space="preserve">Чистая сумма денежных средств от инвестиционной деятельности </t>
  </si>
  <si>
    <t>Движение денежных средств от финансовой деятельности</t>
  </si>
  <si>
    <t>получение займов</t>
  </si>
  <si>
    <t>погашение займов</t>
  </si>
  <si>
    <t xml:space="preserve">выплата дивидендов                    </t>
  </si>
  <si>
    <t>прочие выбытия</t>
  </si>
  <si>
    <t xml:space="preserve">Чистая сумма денежных средств от финансовой деятельности </t>
  </si>
  <si>
    <t>Влияние обменных курсов валют к тенге</t>
  </si>
  <si>
    <t xml:space="preserve">Увеличение +/- уменьшение денежных средств 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</si>
  <si>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</si>
  <si>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</si>
  <si>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Прибыль (убыток)  на 31 декабря 2024г.</t>
  </si>
  <si>
    <t xml:space="preserve">КОНСОЛИДИРОВАННЫЙ ОТЧЕТ О ФИНАНСОВОМ ПОЛОЖЕНИИ </t>
  </si>
  <si>
    <t>Прим.</t>
  </si>
  <si>
    <t>КОНСОЛИДИРОВАННЫЙ ОТЧЕТ О СОВОКУПНОМ ДОХОДЕ</t>
  </si>
  <si>
    <t>КОНСОЛИДИРОВАННЫЙ ОТЧЕТ О ДВИЖЕНИИ ДЕНЕЖНЫХ СРЕДСТВ</t>
  </si>
  <si>
    <t>КОНСОЛИДИРОВАННЫЙ ОТЧЕТ ОБ ИЗМЕНЕНИЯХ В КАПИТАЛЕ</t>
  </si>
  <si>
    <r>
      <t>Руководитель</t>
    </r>
    <r>
      <rPr>
        <sz val="10"/>
        <color indexed="8"/>
        <rFont val="Times New Roman"/>
        <family val="1"/>
        <charset val="204"/>
      </rPr>
      <t xml:space="preserve"> Алибаева Маргарита Рафиковна __________________________</t>
    </r>
  </si>
  <si>
    <r>
      <t>Главный бухгалтер</t>
    </r>
    <r>
      <rPr>
        <sz val="10"/>
        <color indexed="8"/>
        <rFont val="Times New Roman"/>
        <family val="1"/>
        <charset val="204"/>
      </rPr>
      <t xml:space="preserve"> Ким Ольга Валерьевна ___________________________</t>
    </r>
  </si>
  <si>
    <t>(прямой метод) за период с 01 января 2025 по 30 июня 2025</t>
  </si>
  <si>
    <t>За период с 01.01.2025 по 30.06.2025</t>
  </si>
  <si>
    <t>За период с 01.01.2024 по 30.06.2024</t>
  </si>
  <si>
    <t>по состоянию на 30 июня 2025 года</t>
  </si>
  <si>
    <t>за период с 01 января 2025 по 30 июня 2025</t>
  </si>
  <si>
    <t>За период с 01.01.2025                по 30.06.2025</t>
  </si>
  <si>
    <t>За период с    01.01.2024           по 30.06.2024</t>
  </si>
  <si>
    <t>Прибыль (убыток)  на 30 июня 2025г.</t>
  </si>
  <si>
    <t xml:space="preserve">Сальдо на 30 июня 2025г. </t>
  </si>
  <si>
    <t>30 июня 2025г.</t>
  </si>
  <si>
    <t>31 декабря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</si>
</sst>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,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595959"/>
      <name val="Times New Roman"/>
      <family val="1"/>
      <charset val="204"/>
    </font>
    <font>
      <b/>
      <sz val="10"/>
      <color rgb="FF0000CC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0" fontId="5" fillId="0" borderId="0" xfId="0" applyFont="1" applyFill="1" applyAlignment="1">
      <alignment vertical="center"/>
    </xf>
    <xf numFmtId="3" fontId="3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3" fontId="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3" fontId="1" fillId="0" borderId="1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3" fontId="10" fillId="0" borderId="1" xfId="0" applyNumberFormat="1" applyFont="1" applyFill="1" applyBorder="1" applyAlignment="1">
      <alignment horizontal="right" wrapText="1"/>
    </xf>
    <xf numFmtId="3" fontId="9" fillId="0" borderId="1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0" fillId="0" borderId="0" xfId="0" applyNumberFormat="1"/>
    <xf numFmtId="0" fontId="3" fillId="0" borderId="1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Fill="1"/>
    <xf numFmtId="164" fontId="3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Border="1"/>
    <xf numFmtId="3" fontId="4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Fill="1" applyBorder="1"/>
    <xf numFmtId="0" fontId="1" fillId="0" borderId="1" xfId="0" applyFont="1" applyBorder="1"/>
    <xf numFmtId="164" fontId="13" fillId="0" borderId="1" xfId="1" applyNumberFormat="1" applyFont="1" applyBorder="1" applyAlignment="1">
      <alignment horizontal="right" vertical="top" wrapText="1"/>
    </xf>
    <xf numFmtId="164" fontId="13" fillId="0" borderId="1" xfId="2" applyNumberFormat="1" applyFont="1" applyBorder="1" applyAlignment="1">
      <alignment horizontal="right" vertical="top" wrapText="1"/>
    </xf>
    <xf numFmtId="164" fontId="14" fillId="0" borderId="1" xfId="2" applyNumberFormat="1" applyFont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vertical="center" wrapText="1"/>
    </xf>
    <xf numFmtId="3" fontId="1" fillId="0" borderId="0" xfId="0" applyNumberFormat="1" applyFont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3" fontId="2" fillId="0" borderId="3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1й кв 2023" xfId="2"/>
    <cellStyle name="Обычный_3 кв.202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57"/>
  <sheetViews>
    <sheetView tabSelected="1" zoomScaleNormal="100" workbookViewId="0">
      <selection activeCell="K15" sqref="K15"/>
    </sheetView>
  </sheetViews>
  <sheetFormatPr defaultColWidth="9.140625" defaultRowHeight="15" x14ac:dyDescent="0.25"/>
  <cols>
    <col min="1" max="1" width="51.7109375" style="3" customWidth="1"/>
    <col min="2" max="2" width="13.7109375" style="3" customWidth="1"/>
    <col min="3" max="4" width="19.85546875" style="3" customWidth="1"/>
    <col min="5" max="5" width="9.5703125" style="3" bestFit="1" customWidth="1"/>
    <col min="6" max="6" width="9.85546875" style="3" bestFit="1" customWidth="1"/>
    <col min="7" max="8" width="9.140625" style="3"/>
    <col min="9" max="9" width="9.85546875" style="3" bestFit="1" customWidth="1"/>
    <col min="10" max="16384" width="9.140625" style="3"/>
  </cols>
  <sheetData>
    <row r="1" spans="1:4" x14ac:dyDescent="0.25">
      <c r="A1" s="6" t="s">
        <v>35</v>
      </c>
      <c r="B1" s="6"/>
    </row>
    <row r="2" spans="1:4" x14ac:dyDescent="0.25">
      <c r="A2" s="6" t="s">
        <v>109</v>
      </c>
      <c r="B2" s="6"/>
    </row>
    <row r="3" spans="1:4" x14ac:dyDescent="0.25">
      <c r="A3" s="6" t="s">
        <v>119</v>
      </c>
      <c r="B3" s="6"/>
    </row>
    <row r="4" spans="1:4" x14ac:dyDescent="0.25">
      <c r="A4" s="17" t="s">
        <v>36</v>
      </c>
      <c r="B4" s="17"/>
    </row>
    <row r="5" spans="1:4" x14ac:dyDescent="0.25">
      <c r="A5" s="17"/>
      <c r="B5" s="17"/>
    </row>
    <row r="6" spans="1:4" ht="15" customHeight="1" x14ac:dyDescent="0.25">
      <c r="A6" s="59" t="s">
        <v>55</v>
      </c>
      <c r="B6" s="61" t="s">
        <v>110</v>
      </c>
      <c r="C6" s="77" t="s">
        <v>125</v>
      </c>
      <c r="D6" s="78" t="s">
        <v>126</v>
      </c>
    </row>
    <row r="7" spans="1:4" ht="21" customHeight="1" x14ac:dyDescent="0.25">
      <c r="A7" s="60"/>
      <c r="B7" s="62"/>
      <c r="C7" s="63"/>
      <c r="D7" s="62"/>
    </row>
    <row r="8" spans="1:4" x14ac:dyDescent="0.25">
      <c r="A8" s="40" t="s">
        <v>56</v>
      </c>
      <c r="B8" s="40"/>
      <c r="C8" s="7"/>
      <c r="D8" s="7"/>
    </row>
    <row r="9" spans="1:4" x14ac:dyDescent="0.25">
      <c r="A9" s="18" t="s">
        <v>0</v>
      </c>
      <c r="B9" s="56">
        <v>4</v>
      </c>
      <c r="C9" s="10">
        <v>1998154</v>
      </c>
      <c r="D9" s="10">
        <v>2365469</v>
      </c>
    </row>
    <row r="10" spans="1:4" x14ac:dyDescent="0.25">
      <c r="A10" s="18" t="s">
        <v>57</v>
      </c>
      <c r="B10" s="56">
        <v>5</v>
      </c>
      <c r="C10" s="10">
        <v>23437</v>
      </c>
      <c r="D10" s="10" t="s">
        <v>65</v>
      </c>
    </row>
    <row r="11" spans="1:4" x14ac:dyDescent="0.25">
      <c r="A11" s="18" t="s">
        <v>58</v>
      </c>
      <c r="B11" s="56">
        <v>6</v>
      </c>
      <c r="C11" s="10">
        <v>354517</v>
      </c>
      <c r="D11" s="10">
        <v>405162</v>
      </c>
    </row>
    <row r="12" spans="1:4" x14ac:dyDescent="0.25">
      <c r="A12" s="18" t="s">
        <v>5</v>
      </c>
      <c r="B12" s="56">
        <v>7</v>
      </c>
      <c r="C12" s="10">
        <v>29794273</v>
      </c>
      <c r="D12" s="10">
        <v>31509147</v>
      </c>
    </row>
    <row r="13" spans="1:4" x14ac:dyDescent="0.25">
      <c r="A13" s="18" t="s">
        <v>1</v>
      </c>
      <c r="B13" s="56">
        <v>8</v>
      </c>
      <c r="C13" s="10">
        <v>12040</v>
      </c>
      <c r="D13" s="10">
        <v>13046</v>
      </c>
    </row>
    <row r="14" spans="1:4" x14ac:dyDescent="0.25">
      <c r="A14" s="18" t="s">
        <v>4</v>
      </c>
      <c r="B14" s="56">
        <v>9</v>
      </c>
      <c r="C14" s="10">
        <v>15250</v>
      </c>
      <c r="D14" s="10">
        <v>16350</v>
      </c>
    </row>
    <row r="15" spans="1:4" x14ac:dyDescent="0.25">
      <c r="A15" s="20" t="s">
        <v>62</v>
      </c>
      <c r="B15" s="20"/>
      <c r="C15" s="21">
        <f>SUM(C8:C14)</f>
        <v>32197671</v>
      </c>
      <c r="D15" s="21">
        <f>SUM(D8:D14)</f>
        <v>34309174</v>
      </c>
    </row>
    <row r="16" spans="1:4" x14ac:dyDescent="0.25">
      <c r="A16" s="20" t="s">
        <v>71</v>
      </c>
      <c r="B16" s="20"/>
      <c r="C16" s="25"/>
      <c r="D16" s="25"/>
    </row>
    <row r="17" spans="1:9" x14ac:dyDescent="0.25">
      <c r="A17" s="18" t="s">
        <v>3</v>
      </c>
      <c r="B17" s="56">
        <v>10</v>
      </c>
      <c r="C17" s="25">
        <v>603123</v>
      </c>
      <c r="D17" s="25">
        <v>603705</v>
      </c>
    </row>
    <row r="18" spans="1:9" ht="26.25" x14ac:dyDescent="0.25">
      <c r="A18" s="18" t="s">
        <v>2</v>
      </c>
      <c r="B18" s="56">
        <v>11</v>
      </c>
      <c r="C18" s="25">
        <v>666080</v>
      </c>
      <c r="D18" s="25">
        <v>172830</v>
      </c>
    </row>
    <row r="19" spans="1:9" x14ac:dyDescent="0.25">
      <c r="A19" s="18" t="s">
        <v>59</v>
      </c>
      <c r="B19" s="18"/>
      <c r="C19" s="10">
        <v>10505</v>
      </c>
      <c r="D19" s="10">
        <v>10203</v>
      </c>
    </row>
    <row r="20" spans="1:9" x14ac:dyDescent="0.25">
      <c r="A20" s="18" t="s">
        <v>60</v>
      </c>
      <c r="B20" s="56">
        <v>12</v>
      </c>
      <c r="C20" s="10">
        <v>329046</v>
      </c>
      <c r="D20" s="10">
        <v>930173</v>
      </c>
      <c r="I20" s="12"/>
    </row>
    <row r="21" spans="1:9" x14ac:dyDescent="0.25">
      <c r="A21" s="18" t="s">
        <v>61</v>
      </c>
      <c r="B21" s="56">
        <v>13</v>
      </c>
      <c r="C21" s="10">
        <v>829670</v>
      </c>
      <c r="D21" s="10">
        <v>28903</v>
      </c>
    </row>
    <row r="22" spans="1:9" x14ac:dyDescent="0.25">
      <c r="A22" s="20" t="s">
        <v>63</v>
      </c>
      <c r="B22" s="20"/>
      <c r="C22" s="21">
        <f>SUM(C17:C21)</f>
        <v>2438424</v>
      </c>
      <c r="D22" s="21">
        <f>SUM(D17:D21)</f>
        <v>1745814</v>
      </c>
    </row>
    <row r="23" spans="1:9" x14ac:dyDescent="0.25">
      <c r="A23" s="28" t="s">
        <v>37</v>
      </c>
      <c r="B23" s="28"/>
      <c r="C23" s="21">
        <f>C15+C22</f>
        <v>34636095</v>
      </c>
      <c r="D23" s="21">
        <f>D15+D22</f>
        <v>36054988</v>
      </c>
    </row>
    <row r="24" spans="1:9" x14ac:dyDescent="0.25">
      <c r="A24" s="40" t="s">
        <v>72</v>
      </c>
      <c r="B24" s="40"/>
      <c r="C24" s="7"/>
      <c r="D24" s="7"/>
    </row>
    <row r="25" spans="1:9" x14ac:dyDescent="0.25">
      <c r="A25" s="8" t="s">
        <v>45</v>
      </c>
      <c r="B25" s="8"/>
      <c r="C25" s="9">
        <v>700082</v>
      </c>
      <c r="D25" s="9">
        <v>700082</v>
      </c>
    </row>
    <row r="26" spans="1:9" x14ac:dyDescent="0.25">
      <c r="A26" s="8" t="s">
        <v>13</v>
      </c>
      <c r="B26" s="8"/>
      <c r="C26" s="9">
        <f>12495000-110</f>
        <v>12494890</v>
      </c>
      <c r="D26" s="10">
        <f>12727713-110</f>
        <v>12727603</v>
      </c>
      <c r="E26" s="12"/>
    </row>
    <row r="27" spans="1:9" ht="25.5" x14ac:dyDescent="0.25">
      <c r="A27" s="40" t="s">
        <v>38</v>
      </c>
      <c r="B27" s="40"/>
      <c r="C27" s="21">
        <f>SUM(C25:C26)</f>
        <v>13194972</v>
      </c>
      <c r="D27" s="21">
        <f>SUM(D25:D26)</f>
        <v>13427685</v>
      </c>
      <c r="E27" s="12"/>
    </row>
    <row r="28" spans="1:9" x14ac:dyDescent="0.25">
      <c r="A28" s="8" t="s">
        <v>64</v>
      </c>
      <c r="B28" s="8"/>
      <c r="C28" s="9" t="s">
        <v>65</v>
      </c>
      <c r="D28" s="9" t="s">
        <v>65</v>
      </c>
    </row>
    <row r="29" spans="1:9" x14ac:dyDescent="0.25">
      <c r="A29" s="40" t="s">
        <v>39</v>
      </c>
      <c r="B29" s="40"/>
      <c r="C29" s="14">
        <f>C27</f>
        <v>13194972</v>
      </c>
      <c r="D29" s="14">
        <f>D27</f>
        <v>13427685</v>
      </c>
    </row>
    <row r="30" spans="1:9" x14ac:dyDescent="0.25">
      <c r="A30" s="40" t="s">
        <v>73</v>
      </c>
      <c r="B30" s="40"/>
      <c r="C30" s="14"/>
      <c r="D30" s="14"/>
    </row>
    <row r="31" spans="1:9" x14ac:dyDescent="0.25">
      <c r="A31" s="40" t="s">
        <v>74</v>
      </c>
      <c r="B31" s="40"/>
      <c r="C31" s="11"/>
      <c r="D31" s="11"/>
    </row>
    <row r="32" spans="1:9" x14ac:dyDescent="0.25">
      <c r="A32" s="8" t="s">
        <v>52</v>
      </c>
      <c r="B32" s="57">
        <v>14</v>
      </c>
      <c r="C32" s="11">
        <v>2000000</v>
      </c>
      <c r="D32" s="11">
        <v>2000000</v>
      </c>
    </row>
    <row r="33" spans="1:7" x14ac:dyDescent="0.25">
      <c r="A33" s="8" t="s">
        <v>11</v>
      </c>
      <c r="B33" s="57">
        <v>15</v>
      </c>
      <c r="C33" s="9">
        <v>462489</v>
      </c>
      <c r="D33" s="9">
        <v>462489</v>
      </c>
    </row>
    <row r="34" spans="1:7" x14ac:dyDescent="0.25">
      <c r="A34" s="8" t="s">
        <v>12</v>
      </c>
      <c r="B34" s="57">
        <v>16</v>
      </c>
      <c r="C34" s="9">
        <v>6297985</v>
      </c>
      <c r="D34" s="9">
        <v>6205801</v>
      </c>
    </row>
    <row r="35" spans="1:7" x14ac:dyDescent="0.25">
      <c r="A35" s="8" t="s">
        <v>66</v>
      </c>
      <c r="B35" s="57">
        <v>17</v>
      </c>
      <c r="C35" s="9">
        <v>2816278</v>
      </c>
      <c r="D35" s="9">
        <v>2816278</v>
      </c>
    </row>
    <row r="36" spans="1:7" x14ac:dyDescent="0.25">
      <c r="A36" s="40" t="s">
        <v>67</v>
      </c>
      <c r="B36" s="57"/>
      <c r="C36" s="14">
        <f>SUM(C32:C35)</f>
        <v>11576752</v>
      </c>
      <c r="D36" s="14">
        <f>SUM(D32:D35)</f>
        <v>11484568</v>
      </c>
    </row>
    <row r="37" spans="1:7" x14ac:dyDescent="0.25">
      <c r="A37" s="40" t="s">
        <v>75</v>
      </c>
      <c r="B37" s="57"/>
      <c r="C37" s="7"/>
      <c r="D37" s="7"/>
    </row>
    <row r="38" spans="1:7" x14ac:dyDescent="0.25">
      <c r="A38" s="8" t="s">
        <v>52</v>
      </c>
      <c r="B38" s="57">
        <v>14</v>
      </c>
      <c r="C38" s="11">
        <v>1000000</v>
      </c>
      <c r="D38" s="11">
        <v>2000000</v>
      </c>
    </row>
    <row r="39" spans="1:7" x14ac:dyDescent="0.25">
      <c r="A39" s="8" t="s">
        <v>6</v>
      </c>
      <c r="B39" s="57">
        <v>15</v>
      </c>
      <c r="C39" s="9">
        <v>60766</v>
      </c>
      <c r="D39" s="9">
        <v>117642</v>
      </c>
    </row>
    <row r="40" spans="1:7" ht="26.25" x14ac:dyDescent="0.25">
      <c r="A40" s="18" t="s">
        <v>7</v>
      </c>
      <c r="B40" s="56">
        <v>18</v>
      </c>
      <c r="C40" s="10">
        <v>2597526</v>
      </c>
      <c r="D40" s="10">
        <v>2816187</v>
      </c>
      <c r="E40" s="12"/>
      <c r="F40" s="12"/>
    </row>
    <row r="41" spans="1:7" x14ac:dyDescent="0.25">
      <c r="A41" s="8" t="s">
        <v>9</v>
      </c>
      <c r="B41" s="8"/>
      <c r="C41" s="9">
        <v>27165</v>
      </c>
      <c r="D41" s="9">
        <v>2260</v>
      </c>
      <c r="E41" s="12"/>
      <c r="F41" s="12"/>
    </row>
    <row r="42" spans="1:7" x14ac:dyDescent="0.25">
      <c r="A42" s="8" t="s">
        <v>8</v>
      </c>
      <c r="B42" s="8"/>
      <c r="C42" s="9">
        <v>18031</v>
      </c>
      <c r="D42" s="9">
        <v>18031</v>
      </c>
      <c r="E42" s="12"/>
      <c r="F42" s="12"/>
    </row>
    <row r="43" spans="1:7" x14ac:dyDescent="0.25">
      <c r="A43" s="8" t="s">
        <v>10</v>
      </c>
      <c r="B43" s="57">
        <v>19</v>
      </c>
      <c r="C43" s="9">
        <v>6160883</v>
      </c>
      <c r="D43" s="9">
        <v>6188615</v>
      </c>
      <c r="E43" s="12"/>
      <c r="F43" s="12"/>
    </row>
    <row r="44" spans="1:7" x14ac:dyDescent="0.25">
      <c r="A44" s="40" t="s">
        <v>68</v>
      </c>
      <c r="B44" s="40"/>
      <c r="C44" s="14">
        <f>SUM(C38:C43)</f>
        <v>9864371</v>
      </c>
      <c r="D44" s="14">
        <f>SUM(D38:D43)</f>
        <v>11142735</v>
      </c>
      <c r="E44" s="12"/>
      <c r="F44" s="12"/>
    </row>
    <row r="45" spans="1:7" x14ac:dyDescent="0.25">
      <c r="A45" s="40" t="s">
        <v>69</v>
      </c>
      <c r="B45" s="40"/>
      <c r="C45" s="14">
        <f>C36+C44</f>
        <v>21441123</v>
      </c>
      <c r="D45" s="14">
        <f>D36+D44</f>
        <v>22627303</v>
      </c>
    </row>
    <row r="46" spans="1:7" x14ac:dyDescent="0.25">
      <c r="A46" s="40" t="s">
        <v>70</v>
      </c>
      <c r="B46" s="40"/>
      <c r="C46" s="14">
        <f>C29+C45</f>
        <v>34636095</v>
      </c>
      <c r="D46" s="14">
        <f>D29+D45</f>
        <v>36054988</v>
      </c>
      <c r="G46" s="12"/>
    </row>
    <row r="47" spans="1:7" x14ac:dyDescent="0.25">
      <c r="A47" s="13"/>
      <c r="B47" s="13"/>
    </row>
    <row r="48" spans="1:7" x14ac:dyDescent="0.25">
      <c r="A48" s="13"/>
      <c r="B48" s="13"/>
      <c r="C48" s="12"/>
      <c r="D48" s="12"/>
    </row>
    <row r="49" spans="1:2" x14ac:dyDescent="0.25">
      <c r="A49" s="6" t="s">
        <v>50</v>
      </c>
      <c r="B49" s="6"/>
    </row>
    <row r="50" spans="1:2" x14ac:dyDescent="0.25">
      <c r="A50" s="5" t="s">
        <v>15</v>
      </c>
      <c r="B50" s="5"/>
    </row>
    <row r="52" spans="1:2" x14ac:dyDescent="0.25">
      <c r="A52" s="6" t="s">
        <v>16</v>
      </c>
      <c r="B52" s="6"/>
    </row>
    <row r="53" spans="1:2" x14ac:dyDescent="0.25">
      <c r="A53" s="5" t="s">
        <v>17</v>
      </c>
      <c r="B53" s="5"/>
    </row>
    <row r="55" spans="1:2" x14ac:dyDescent="0.25">
      <c r="A55" s="5" t="s">
        <v>18</v>
      </c>
      <c r="B55" s="5"/>
    </row>
    <row r="56" spans="1:2" x14ac:dyDescent="0.25">
      <c r="A56" s="4"/>
      <c r="B56" s="4"/>
    </row>
    <row r="57" spans="1:2" x14ac:dyDescent="0.25">
      <c r="A57" s="6"/>
      <c r="B57" s="6"/>
    </row>
  </sheetData>
  <mergeCells count="4">
    <mergeCell ref="A6:A7"/>
    <mergeCell ref="D6:D7"/>
    <mergeCell ref="C6:C7"/>
    <mergeCell ref="B6:B7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35"/>
  <sheetViews>
    <sheetView zoomScaleNormal="100" workbookViewId="0">
      <selection activeCell="D12" sqref="D12"/>
    </sheetView>
  </sheetViews>
  <sheetFormatPr defaultColWidth="9.140625" defaultRowHeight="15" x14ac:dyDescent="0.25"/>
  <cols>
    <col min="1" max="1" width="49.28515625" style="3" customWidth="1"/>
    <col min="2" max="2" width="15.7109375" style="3" customWidth="1"/>
    <col min="3" max="3" width="23.28515625" style="3" customWidth="1"/>
    <col min="4" max="4" width="24.28515625" style="3" customWidth="1"/>
    <col min="5" max="16384" width="9.140625" style="3"/>
  </cols>
  <sheetData>
    <row r="1" spans="1:4" x14ac:dyDescent="0.25">
      <c r="A1" s="6"/>
      <c r="B1" s="6"/>
    </row>
    <row r="2" spans="1:4" x14ac:dyDescent="0.25">
      <c r="A2" s="6" t="s">
        <v>35</v>
      </c>
      <c r="B2" s="6"/>
    </row>
    <row r="3" spans="1:4" x14ac:dyDescent="0.25">
      <c r="A3" s="6" t="s">
        <v>111</v>
      </c>
      <c r="B3" s="6"/>
    </row>
    <row r="4" spans="1:4" x14ac:dyDescent="0.25">
      <c r="A4" s="6" t="s">
        <v>120</v>
      </c>
      <c r="B4" s="6"/>
    </row>
    <row r="5" spans="1:4" x14ac:dyDescent="0.25">
      <c r="A5" s="17" t="s">
        <v>36</v>
      </c>
      <c r="B5" s="17"/>
    </row>
    <row r="6" spans="1:4" x14ac:dyDescent="0.25">
      <c r="A6" s="6"/>
      <c r="B6" s="6"/>
    </row>
    <row r="7" spans="1:4" x14ac:dyDescent="0.25">
      <c r="A7" s="64" t="s">
        <v>19</v>
      </c>
      <c r="B7" s="61" t="s">
        <v>110</v>
      </c>
      <c r="C7" s="65" t="s">
        <v>121</v>
      </c>
      <c r="D7" s="65" t="s">
        <v>122</v>
      </c>
    </row>
    <row r="8" spans="1:4" x14ac:dyDescent="0.25">
      <c r="A8" s="64"/>
      <c r="B8" s="62"/>
      <c r="C8" s="65"/>
      <c r="D8" s="65"/>
    </row>
    <row r="9" spans="1:4" x14ac:dyDescent="0.25">
      <c r="A9" s="8" t="s">
        <v>20</v>
      </c>
      <c r="B9" s="57">
        <v>20</v>
      </c>
      <c r="C9" s="34">
        <v>1463655</v>
      </c>
      <c r="D9" s="34">
        <v>1483211</v>
      </c>
    </row>
    <row r="10" spans="1:4" x14ac:dyDescent="0.25">
      <c r="A10" s="8" t="s">
        <v>21</v>
      </c>
      <c r="B10" s="57">
        <v>21</v>
      </c>
      <c r="C10" s="34">
        <v>769740</v>
      </c>
      <c r="D10" s="34">
        <v>524190</v>
      </c>
    </row>
    <row r="11" spans="1:4" x14ac:dyDescent="0.25">
      <c r="A11" s="40" t="s">
        <v>40</v>
      </c>
      <c r="B11" s="40"/>
      <c r="C11" s="33">
        <f>C9-C10</f>
        <v>693915</v>
      </c>
      <c r="D11" s="33">
        <f>D9-D10</f>
        <v>959021</v>
      </c>
    </row>
    <row r="12" spans="1:4" x14ac:dyDescent="0.25">
      <c r="A12" s="8" t="s">
        <v>22</v>
      </c>
      <c r="B12" s="57">
        <v>22</v>
      </c>
      <c r="C12" s="34">
        <v>147381</v>
      </c>
      <c r="D12" s="34">
        <v>110050</v>
      </c>
    </row>
    <row r="13" spans="1:4" x14ac:dyDescent="0.25">
      <c r="A13" s="8" t="s">
        <v>23</v>
      </c>
      <c r="B13" s="57">
        <v>23</v>
      </c>
      <c r="C13" s="34">
        <f>2525654-E13</f>
        <v>2525654</v>
      </c>
      <c r="D13" s="34">
        <v>624493</v>
      </c>
    </row>
    <row r="14" spans="1:4" x14ac:dyDescent="0.25">
      <c r="A14" s="8" t="s">
        <v>24</v>
      </c>
      <c r="B14" s="57">
        <v>24</v>
      </c>
      <c r="C14" s="34">
        <f>2571221-E14</f>
        <v>2571221</v>
      </c>
      <c r="D14" s="34">
        <v>1003454</v>
      </c>
    </row>
    <row r="15" spans="1:4" x14ac:dyDescent="0.25">
      <c r="A15" s="40" t="s">
        <v>41</v>
      </c>
      <c r="B15" s="40"/>
      <c r="C15" s="33">
        <f>C11+C14-C12-C13</f>
        <v>592101</v>
      </c>
      <c r="D15" s="33">
        <f>D11+D14-D12-D13</f>
        <v>1227932</v>
      </c>
    </row>
    <row r="16" spans="1:4" x14ac:dyDescent="0.25">
      <c r="A16" s="8" t="s">
        <v>25</v>
      </c>
      <c r="B16" s="8"/>
      <c r="C16" s="34">
        <v>2115</v>
      </c>
      <c r="D16" s="34">
        <v>1814</v>
      </c>
    </row>
    <row r="17" spans="1:4" x14ac:dyDescent="0.25">
      <c r="A17" s="8" t="s">
        <v>26</v>
      </c>
      <c r="B17" s="57">
        <v>25</v>
      </c>
      <c r="C17" s="34">
        <v>826929</v>
      </c>
      <c r="D17" s="34">
        <v>1004525</v>
      </c>
    </row>
    <row r="18" spans="1:4" x14ac:dyDescent="0.25">
      <c r="A18" s="40" t="s">
        <v>42</v>
      </c>
      <c r="B18" s="40"/>
      <c r="C18" s="33">
        <f>C15+C16-C17</f>
        <v>-232713</v>
      </c>
      <c r="D18" s="33">
        <f>D15+D16-D17</f>
        <v>225221</v>
      </c>
    </row>
    <row r="19" spans="1:4" x14ac:dyDescent="0.25">
      <c r="A19" s="8" t="s">
        <v>27</v>
      </c>
      <c r="B19" s="8"/>
      <c r="C19" s="34"/>
      <c r="D19" s="34"/>
    </row>
    <row r="20" spans="1:4" ht="25.5" x14ac:dyDescent="0.25">
      <c r="A20" s="40" t="s">
        <v>43</v>
      </c>
      <c r="B20" s="40"/>
      <c r="C20" s="33">
        <f>C18-C19</f>
        <v>-232713</v>
      </c>
      <c r="D20" s="33">
        <f>D18-D19</f>
        <v>225221</v>
      </c>
    </row>
    <row r="21" spans="1:4" ht="25.5" x14ac:dyDescent="0.25">
      <c r="A21" s="8" t="s">
        <v>28</v>
      </c>
      <c r="B21" s="8"/>
      <c r="C21" s="33"/>
      <c r="D21" s="33"/>
    </row>
    <row r="22" spans="1:4" x14ac:dyDescent="0.25">
      <c r="A22" s="40" t="s">
        <v>44</v>
      </c>
      <c r="B22" s="40"/>
      <c r="C22" s="33">
        <f>C20+C21</f>
        <v>-232713</v>
      </c>
      <c r="D22" s="33">
        <f>D20+D21</f>
        <v>225221</v>
      </c>
    </row>
    <row r="23" spans="1:4" x14ac:dyDescent="0.25">
      <c r="A23" s="8" t="s">
        <v>29</v>
      </c>
      <c r="B23" s="8"/>
      <c r="C23" s="34">
        <f>C22</f>
        <v>-232713</v>
      </c>
      <c r="D23" s="34">
        <f>D22</f>
        <v>225221</v>
      </c>
    </row>
    <row r="24" spans="1:4" x14ac:dyDescent="0.25">
      <c r="A24" s="8" t="s">
        <v>30</v>
      </c>
      <c r="B24" s="8"/>
      <c r="C24" s="34"/>
      <c r="D24" s="34"/>
    </row>
    <row r="25" spans="1:4" x14ac:dyDescent="0.25">
      <c r="A25" s="15"/>
      <c r="B25" s="15"/>
    </row>
    <row r="26" spans="1:4" x14ac:dyDescent="0.25">
      <c r="A26" s="6"/>
      <c r="B26" s="6"/>
    </row>
    <row r="27" spans="1:4" x14ac:dyDescent="0.25">
      <c r="A27" s="6" t="s">
        <v>50</v>
      </c>
      <c r="B27" s="6"/>
    </row>
    <row r="28" spans="1:4" x14ac:dyDescent="0.25">
      <c r="A28" s="5" t="s">
        <v>15</v>
      </c>
      <c r="B28" s="5"/>
    </row>
    <row r="30" spans="1:4" x14ac:dyDescent="0.25">
      <c r="A30" s="5"/>
      <c r="B30" s="5"/>
    </row>
    <row r="31" spans="1:4" x14ac:dyDescent="0.25">
      <c r="A31" s="6" t="s">
        <v>16</v>
      </c>
      <c r="B31" s="6"/>
    </row>
    <row r="32" spans="1:4" x14ac:dyDescent="0.25">
      <c r="A32" s="5" t="s">
        <v>17</v>
      </c>
      <c r="B32" s="5"/>
    </row>
    <row r="34" spans="1:2" x14ac:dyDescent="0.25">
      <c r="A34" s="5" t="s">
        <v>18</v>
      </c>
      <c r="B34" s="5"/>
    </row>
    <row r="35" spans="1:2" x14ac:dyDescent="0.25">
      <c r="A35" s="6"/>
      <c r="B35" s="6"/>
    </row>
  </sheetData>
  <mergeCells count="4">
    <mergeCell ref="A7:A8"/>
    <mergeCell ref="D7:D8"/>
    <mergeCell ref="C7:C8"/>
    <mergeCell ref="B7:B8"/>
  </mergeCells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C55"/>
  <sheetViews>
    <sheetView zoomScaleNormal="100" workbookViewId="0">
      <selection activeCell="G10" sqref="G10"/>
    </sheetView>
  </sheetViews>
  <sheetFormatPr defaultColWidth="8.85546875" defaultRowHeight="12.75" x14ac:dyDescent="0.2"/>
  <cols>
    <col min="1" max="1" width="57.42578125" style="41" customWidth="1"/>
    <col min="2" max="2" width="21.28515625" style="41" customWidth="1"/>
    <col min="3" max="3" width="21.42578125" style="41" customWidth="1"/>
    <col min="4" max="16384" width="8.85546875" style="41"/>
  </cols>
  <sheetData>
    <row r="1" spans="1:3" x14ac:dyDescent="0.2">
      <c r="A1" s="1"/>
      <c r="C1" s="42"/>
    </row>
    <row r="2" spans="1:3" x14ac:dyDescent="0.2">
      <c r="A2" s="6" t="s">
        <v>35</v>
      </c>
      <c r="B2" s="42"/>
      <c r="C2" s="42"/>
    </row>
    <row r="3" spans="1:3" x14ac:dyDescent="0.2">
      <c r="A3" s="6" t="s">
        <v>112</v>
      </c>
      <c r="B3" s="42"/>
      <c r="C3" s="42"/>
    </row>
    <row r="4" spans="1:3" x14ac:dyDescent="0.2">
      <c r="A4" s="6" t="s">
        <v>116</v>
      </c>
      <c r="B4" s="42"/>
      <c r="C4" s="42"/>
    </row>
    <row r="5" spans="1:3" x14ac:dyDescent="0.2">
      <c r="A5" s="17" t="s">
        <v>36</v>
      </c>
      <c r="B5" s="42"/>
      <c r="C5" s="42"/>
    </row>
    <row r="6" spans="1:3" x14ac:dyDescent="0.2">
      <c r="A6" s="1"/>
      <c r="C6" s="42"/>
    </row>
    <row r="7" spans="1:3" ht="15" customHeight="1" x14ac:dyDescent="0.2">
      <c r="A7" s="64" t="s">
        <v>19</v>
      </c>
      <c r="B7" s="65" t="s">
        <v>117</v>
      </c>
      <c r="C7" s="65" t="s">
        <v>118</v>
      </c>
    </row>
    <row r="8" spans="1:3" ht="28.5" customHeight="1" x14ac:dyDescent="0.2">
      <c r="A8" s="64"/>
      <c r="B8" s="65"/>
      <c r="C8" s="65"/>
    </row>
    <row r="9" spans="1:3" ht="14.45" customHeight="1" x14ac:dyDescent="0.2">
      <c r="A9" s="67" t="s">
        <v>79</v>
      </c>
      <c r="B9" s="67"/>
      <c r="C9" s="67"/>
    </row>
    <row r="10" spans="1:3" x14ac:dyDescent="0.2">
      <c r="A10" s="58" t="s">
        <v>80</v>
      </c>
      <c r="B10" s="43">
        <f>SUM(B11:B13)</f>
        <v>3130589353.54</v>
      </c>
      <c r="C10" s="43">
        <f>SUM(C11:C13)</f>
        <v>3128854809.8600001</v>
      </c>
    </row>
    <row r="11" spans="1:3" x14ac:dyDescent="0.2">
      <c r="A11" s="8" t="s">
        <v>81</v>
      </c>
      <c r="B11" s="44">
        <v>266023602.03</v>
      </c>
      <c r="C11" s="44">
        <v>528253887.11000001</v>
      </c>
    </row>
    <row r="12" spans="1:3" x14ac:dyDescent="0.2">
      <c r="A12" s="8" t="s">
        <v>82</v>
      </c>
      <c r="B12" s="44">
        <v>2745908746.3699999</v>
      </c>
      <c r="C12" s="44">
        <v>2355054997.79</v>
      </c>
    </row>
    <row r="13" spans="1:3" x14ac:dyDescent="0.2">
      <c r="A13" s="8" t="s">
        <v>83</v>
      </c>
      <c r="B13" s="44">
        <v>118657005.14</v>
      </c>
      <c r="C13" s="44">
        <v>245545924.96000001</v>
      </c>
    </row>
    <row r="14" spans="1:3" x14ac:dyDescent="0.2">
      <c r="A14" s="58" t="s">
        <v>84</v>
      </c>
      <c r="B14" s="43">
        <f>SUM(B15:B21)</f>
        <v>2786877926.3699999</v>
      </c>
      <c r="C14" s="43">
        <f>SUM(C15:C21)</f>
        <v>2095696735.7200003</v>
      </c>
    </row>
    <row r="15" spans="1:3" x14ac:dyDescent="0.2">
      <c r="A15" s="8" t="s">
        <v>85</v>
      </c>
      <c r="B15" s="44">
        <v>484646190.06</v>
      </c>
      <c r="C15" s="44">
        <v>319497598.49000001</v>
      </c>
    </row>
    <row r="16" spans="1:3" x14ac:dyDescent="0.2">
      <c r="A16" s="8" t="s">
        <v>86</v>
      </c>
      <c r="B16" s="44">
        <v>234357807.59</v>
      </c>
      <c r="C16" s="44">
        <v>355027007.92000002</v>
      </c>
    </row>
    <row r="17" spans="1:3" x14ac:dyDescent="0.2">
      <c r="A17" s="8" t="s">
        <v>87</v>
      </c>
      <c r="B17" s="44">
        <v>160382478.00999999</v>
      </c>
      <c r="C17" s="44">
        <v>120607011.40000001</v>
      </c>
    </row>
    <row r="18" spans="1:3" x14ac:dyDescent="0.2">
      <c r="A18" s="8" t="s">
        <v>88</v>
      </c>
      <c r="B18" s="44">
        <v>707555340.38999999</v>
      </c>
      <c r="C18" s="44">
        <v>855260201.49000001</v>
      </c>
    </row>
    <row r="19" spans="1:3" x14ac:dyDescent="0.2">
      <c r="A19" s="8" t="s">
        <v>89</v>
      </c>
      <c r="B19" s="44">
        <v>8415726</v>
      </c>
      <c r="C19" s="44">
        <v>5992995</v>
      </c>
    </row>
    <row r="20" spans="1:3" x14ac:dyDescent="0.2">
      <c r="A20" s="8" t="s">
        <v>90</v>
      </c>
      <c r="B20" s="44">
        <v>407200076.07999998</v>
      </c>
      <c r="C20" s="44">
        <v>211460744.41999999</v>
      </c>
    </row>
    <row r="21" spans="1:3" x14ac:dyDescent="0.2">
      <c r="A21" s="8" t="s">
        <v>91</v>
      </c>
      <c r="B21" s="44">
        <v>784320308.24000001</v>
      </c>
      <c r="C21" s="44">
        <v>227851177</v>
      </c>
    </row>
    <row r="22" spans="1:3" x14ac:dyDescent="0.2">
      <c r="A22" s="58" t="s">
        <v>92</v>
      </c>
      <c r="B22" s="43">
        <f>B10-B14</f>
        <v>343711427.17000008</v>
      </c>
      <c r="C22" s="43">
        <f>C10-C14</f>
        <v>1033158074.1399999</v>
      </c>
    </row>
    <row r="23" spans="1:3" ht="14.45" customHeight="1" x14ac:dyDescent="0.2">
      <c r="A23" s="68" t="s">
        <v>93</v>
      </c>
      <c r="B23" s="68"/>
      <c r="C23" s="68"/>
    </row>
    <row r="24" spans="1:3" x14ac:dyDescent="0.2">
      <c r="A24" s="45" t="s">
        <v>80</v>
      </c>
      <c r="B24" s="46">
        <f>SUM(B25:B26)</f>
        <v>1488846357</v>
      </c>
      <c r="C24" s="43">
        <f>SUM(C25:C26)</f>
        <v>17100000</v>
      </c>
    </row>
    <row r="25" spans="1:3" x14ac:dyDescent="0.2">
      <c r="A25" s="47" t="s">
        <v>94</v>
      </c>
      <c r="B25" s="48">
        <v>1488846357</v>
      </c>
      <c r="C25" s="48">
        <v>17100000</v>
      </c>
    </row>
    <row r="26" spans="1:3" x14ac:dyDescent="0.2">
      <c r="A26" s="47" t="s">
        <v>95</v>
      </c>
      <c r="B26" s="46"/>
      <c r="C26" s="44"/>
    </row>
    <row r="27" spans="1:3" x14ac:dyDescent="0.2">
      <c r="A27" s="45" t="s">
        <v>84</v>
      </c>
      <c r="B27" s="46">
        <f>SUM(B28:B29)</f>
        <v>33500562</v>
      </c>
      <c r="C27" s="43">
        <f>SUM(C28:C29)</f>
        <v>56849154.189999998</v>
      </c>
    </row>
    <row r="28" spans="1:3" x14ac:dyDescent="0.2">
      <c r="A28" s="47" t="s">
        <v>96</v>
      </c>
      <c r="B28" s="48">
        <v>233629</v>
      </c>
      <c r="C28" s="44">
        <v>13486255</v>
      </c>
    </row>
    <row r="29" spans="1:3" x14ac:dyDescent="0.2">
      <c r="A29" s="47" t="s">
        <v>91</v>
      </c>
      <c r="B29" s="48">
        <v>33266933</v>
      </c>
      <c r="C29" s="49">
        <v>43362899.189999998</v>
      </c>
    </row>
    <row r="30" spans="1:3" x14ac:dyDescent="0.2">
      <c r="A30" s="45" t="s">
        <v>97</v>
      </c>
      <c r="B30" s="46">
        <f>B24-B27</f>
        <v>1455345795</v>
      </c>
      <c r="C30" s="43">
        <f>C24-C27</f>
        <v>-39749154.189999998</v>
      </c>
    </row>
    <row r="31" spans="1:3" ht="14.45" customHeight="1" x14ac:dyDescent="0.2">
      <c r="A31" s="66" t="s">
        <v>98</v>
      </c>
      <c r="B31" s="66"/>
      <c r="C31" s="66"/>
    </row>
    <row r="32" spans="1:3" x14ac:dyDescent="0.2">
      <c r="A32" s="45" t="s">
        <v>80</v>
      </c>
      <c r="B32" s="46">
        <f>SUM(B33:B34)</f>
        <v>1710620.03</v>
      </c>
      <c r="C32" s="46">
        <f>SUM(C33:C34)</f>
        <v>1389822.19</v>
      </c>
    </row>
    <row r="33" spans="1:3" x14ac:dyDescent="0.2">
      <c r="A33" s="47" t="s">
        <v>99</v>
      </c>
      <c r="B33" s="50"/>
      <c r="C33" s="51"/>
    </row>
    <row r="34" spans="1:3" x14ac:dyDescent="0.2">
      <c r="A34" s="47" t="s">
        <v>83</v>
      </c>
      <c r="B34" s="52">
        <v>1710620.03</v>
      </c>
      <c r="C34" s="51">
        <v>1389822.19</v>
      </c>
    </row>
    <row r="35" spans="1:3" x14ac:dyDescent="0.2">
      <c r="A35" s="45" t="s">
        <v>84</v>
      </c>
      <c r="B35" s="53">
        <f>SUM(B36:B38)</f>
        <v>999999999.96000004</v>
      </c>
      <c r="C35" s="53">
        <f>SUM(C36:C38)</f>
        <v>999999999.96000004</v>
      </c>
    </row>
    <row r="36" spans="1:3" x14ac:dyDescent="0.2">
      <c r="A36" s="47" t="s">
        <v>100</v>
      </c>
      <c r="B36" s="52">
        <v>999999999.96000004</v>
      </c>
      <c r="C36" s="52">
        <v>999999999.96000004</v>
      </c>
    </row>
    <row r="37" spans="1:3" x14ac:dyDescent="0.2">
      <c r="A37" s="47" t="s">
        <v>101</v>
      </c>
      <c r="B37" s="50"/>
      <c r="C37" s="51"/>
    </row>
    <row r="38" spans="1:3" x14ac:dyDescent="0.2">
      <c r="A38" s="47" t="s">
        <v>102</v>
      </c>
      <c r="B38" s="50"/>
      <c r="C38" s="51"/>
    </row>
    <row r="39" spans="1:3" x14ac:dyDescent="0.2">
      <c r="A39" s="45" t="s">
        <v>103</v>
      </c>
      <c r="B39" s="46">
        <f>B32-B35</f>
        <v>-998289379.93000007</v>
      </c>
      <c r="C39" s="46">
        <f>C32-C35</f>
        <v>-998610177.76999998</v>
      </c>
    </row>
    <row r="40" spans="1:3" x14ac:dyDescent="0.2">
      <c r="A40" s="54" t="s">
        <v>104</v>
      </c>
      <c r="B40" s="50"/>
      <c r="C40" s="43"/>
    </row>
    <row r="41" spans="1:3" x14ac:dyDescent="0.2">
      <c r="A41" s="58" t="s">
        <v>105</v>
      </c>
      <c r="B41" s="46">
        <f>B22+B30+B39</f>
        <v>800767842.24000001</v>
      </c>
      <c r="C41" s="46">
        <f>C22+C30+C39</f>
        <v>-5201257.8200001717</v>
      </c>
    </row>
    <row r="42" spans="1:3" x14ac:dyDescent="0.2">
      <c r="A42" s="58" t="s">
        <v>106</v>
      </c>
      <c r="B42" s="46">
        <v>28902615.289999999</v>
      </c>
      <c r="C42" s="46">
        <v>8724192</v>
      </c>
    </row>
    <row r="43" spans="1:3" x14ac:dyDescent="0.2">
      <c r="A43" s="58" t="s">
        <v>107</v>
      </c>
      <c r="B43" s="46">
        <f>B42+B41</f>
        <v>829670457.52999997</v>
      </c>
      <c r="C43" s="46">
        <f>C42+C41</f>
        <v>3522934.1799998283</v>
      </c>
    </row>
    <row r="44" spans="1:3" x14ac:dyDescent="0.2">
      <c r="A44" s="38"/>
      <c r="B44" s="55"/>
    </row>
    <row r="45" spans="1:3" x14ac:dyDescent="0.2">
      <c r="A45" s="1"/>
      <c r="B45" s="55"/>
      <c r="C45" s="55"/>
    </row>
    <row r="46" spans="1:3" x14ac:dyDescent="0.2">
      <c r="A46" s="1" t="s">
        <v>114</v>
      </c>
    </row>
    <row r="47" spans="1:3" x14ac:dyDescent="0.2">
      <c r="A47" s="2" t="s">
        <v>15</v>
      </c>
    </row>
    <row r="48" spans="1:3" x14ac:dyDescent="0.2">
      <c r="C48" s="42"/>
    </row>
    <row r="49" spans="1:3" x14ac:dyDescent="0.2">
      <c r="A49" s="2"/>
      <c r="C49" s="42"/>
    </row>
    <row r="50" spans="1:3" x14ac:dyDescent="0.2">
      <c r="A50" s="1" t="s">
        <v>115</v>
      </c>
      <c r="C50" s="42"/>
    </row>
    <row r="51" spans="1:3" x14ac:dyDescent="0.2">
      <c r="A51" s="2" t="s">
        <v>17</v>
      </c>
      <c r="C51" s="42"/>
    </row>
    <row r="52" spans="1:3" x14ac:dyDescent="0.2">
      <c r="C52" s="42"/>
    </row>
    <row r="53" spans="1:3" x14ac:dyDescent="0.2">
      <c r="A53" s="2" t="s">
        <v>18</v>
      </c>
      <c r="C53" s="42"/>
    </row>
    <row r="54" spans="1:3" x14ac:dyDescent="0.2">
      <c r="A54" s="1"/>
      <c r="C54" s="42"/>
    </row>
    <row r="55" spans="1:3" x14ac:dyDescent="0.2">
      <c r="C55" s="42"/>
    </row>
  </sheetData>
  <mergeCells count="6">
    <mergeCell ref="A31:C31"/>
    <mergeCell ref="A7:A8"/>
    <mergeCell ref="B7:B8"/>
    <mergeCell ref="C7:C8"/>
    <mergeCell ref="A9:C9"/>
    <mergeCell ref="A23:C23"/>
  </mergeCells>
  <pageMargins left="0.7" right="0.7" top="0.75" bottom="0.75" header="0.3" footer="0.3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E57"/>
  <sheetViews>
    <sheetView zoomScaleNormal="100" workbookViewId="0">
      <selection activeCell="B9" sqref="B9:B10"/>
    </sheetView>
  </sheetViews>
  <sheetFormatPr defaultRowHeight="15" x14ac:dyDescent="0.25"/>
  <cols>
    <col min="1" max="1" width="49.28515625" customWidth="1"/>
    <col min="2" max="2" width="18.42578125" customWidth="1"/>
    <col min="3" max="3" width="17.7109375" customWidth="1"/>
    <col min="4" max="4" width="19.28515625" customWidth="1"/>
    <col min="5" max="5" width="14.5703125" customWidth="1"/>
  </cols>
  <sheetData>
    <row r="1" spans="1:5" x14ac:dyDescent="0.25">
      <c r="A1" s="1"/>
    </row>
    <row r="2" spans="1:5" x14ac:dyDescent="0.25">
      <c r="A2" s="6" t="s">
        <v>35</v>
      </c>
    </row>
    <row r="3" spans="1:5" x14ac:dyDescent="0.25">
      <c r="A3" s="6" t="s">
        <v>113</v>
      </c>
    </row>
    <row r="4" spans="1:5" x14ac:dyDescent="0.25">
      <c r="A4" s="6" t="s">
        <v>120</v>
      </c>
    </row>
    <row r="5" spans="1:5" x14ac:dyDescent="0.25">
      <c r="A5" s="17" t="s">
        <v>36</v>
      </c>
    </row>
    <row r="6" spans="1:5" x14ac:dyDescent="0.25">
      <c r="A6" s="2"/>
    </row>
    <row r="7" spans="1:5" x14ac:dyDescent="0.25">
      <c r="A7" s="73" t="s">
        <v>31</v>
      </c>
      <c r="B7" s="74" t="s">
        <v>45</v>
      </c>
      <c r="C7" s="74" t="s">
        <v>33</v>
      </c>
      <c r="D7" s="73" t="s">
        <v>14</v>
      </c>
      <c r="E7" s="73" t="s">
        <v>32</v>
      </c>
    </row>
    <row r="8" spans="1:5" ht="24.75" customHeight="1" x14ac:dyDescent="0.25">
      <c r="A8" s="73"/>
      <c r="B8" s="75"/>
      <c r="C8" s="75"/>
      <c r="D8" s="73"/>
      <c r="E8" s="73"/>
    </row>
    <row r="9" spans="1:5" x14ac:dyDescent="0.25">
      <c r="A9" s="69" t="s">
        <v>51</v>
      </c>
      <c r="B9" s="76">
        <v>700082</v>
      </c>
      <c r="C9" s="76">
        <v>7848544</v>
      </c>
      <c r="D9" s="76"/>
      <c r="E9" s="76">
        <v>8548626</v>
      </c>
    </row>
    <row r="10" spans="1:5" x14ac:dyDescent="0.25">
      <c r="A10" s="70"/>
      <c r="B10" s="76"/>
      <c r="C10" s="76"/>
      <c r="D10" s="76"/>
      <c r="E10" s="76"/>
    </row>
    <row r="11" spans="1:5" x14ac:dyDescent="0.25">
      <c r="A11" s="24" t="s">
        <v>34</v>
      </c>
      <c r="B11" s="23"/>
      <c r="C11" s="23"/>
      <c r="D11" s="23"/>
      <c r="E11" s="23"/>
    </row>
    <row r="12" spans="1:5" x14ac:dyDescent="0.25">
      <c r="A12" s="22" t="s">
        <v>46</v>
      </c>
      <c r="B12" s="35">
        <f>B9+B11</f>
        <v>700082</v>
      </c>
      <c r="C12" s="35">
        <f>C9+C11</f>
        <v>7848544</v>
      </c>
      <c r="D12" s="35"/>
      <c r="E12" s="35">
        <f>E9+E11</f>
        <v>8548626</v>
      </c>
    </row>
    <row r="13" spans="1:5" x14ac:dyDescent="0.25">
      <c r="A13" s="26" t="s">
        <v>47</v>
      </c>
      <c r="B13" s="23"/>
      <c r="C13" s="25"/>
      <c r="D13" s="23"/>
      <c r="E13" s="27"/>
    </row>
    <row r="14" spans="1:5" x14ac:dyDescent="0.25">
      <c r="A14" s="24" t="s">
        <v>53</v>
      </c>
      <c r="B14" s="23"/>
      <c r="C14" s="23">
        <v>817405</v>
      </c>
      <c r="D14" s="23"/>
      <c r="E14" s="35">
        <f>SUM(B14:D14)</f>
        <v>817405</v>
      </c>
    </row>
    <row r="15" spans="1:5" x14ac:dyDescent="0.25">
      <c r="A15" s="26" t="s">
        <v>49</v>
      </c>
      <c r="B15" s="23"/>
      <c r="C15" s="23"/>
      <c r="D15" s="23"/>
      <c r="E15" s="35"/>
    </row>
    <row r="16" spans="1:5" x14ac:dyDescent="0.25">
      <c r="A16" s="24" t="s">
        <v>48</v>
      </c>
      <c r="B16" s="23"/>
      <c r="C16" s="23">
        <v>-793210</v>
      </c>
      <c r="D16" s="23"/>
      <c r="E16" s="35">
        <f>C16</f>
        <v>-793210</v>
      </c>
    </row>
    <row r="17" spans="1:5" x14ac:dyDescent="0.25">
      <c r="A17" s="69" t="s">
        <v>54</v>
      </c>
      <c r="B17" s="76">
        <f>B12</f>
        <v>700082</v>
      </c>
      <c r="C17" s="76">
        <f>C12+C14+C16</f>
        <v>7872739</v>
      </c>
      <c r="D17" s="76"/>
      <c r="E17" s="76">
        <f>E12+E14+E16</f>
        <v>8572821</v>
      </c>
    </row>
    <row r="18" spans="1:5" x14ac:dyDescent="0.25">
      <c r="A18" s="70"/>
      <c r="B18" s="76"/>
      <c r="C18" s="76"/>
      <c r="D18" s="76"/>
      <c r="E18" s="76"/>
    </row>
    <row r="19" spans="1:5" x14ac:dyDescent="0.25">
      <c r="A19" s="24" t="s">
        <v>34</v>
      </c>
      <c r="B19" s="19"/>
      <c r="C19" s="19"/>
      <c r="D19" s="19"/>
      <c r="E19" s="19"/>
    </row>
    <row r="20" spans="1:5" x14ac:dyDescent="0.25">
      <c r="A20" s="22" t="s">
        <v>46</v>
      </c>
      <c r="B20" s="19">
        <f>B17+B19</f>
        <v>700082</v>
      </c>
      <c r="C20" s="19">
        <f>C17+C19</f>
        <v>7872739</v>
      </c>
      <c r="D20" s="19"/>
      <c r="E20" s="19">
        <f>E17+E19</f>
        <v>8572821</v>
      </c>
    </row>
    <row r="21" spans="1:5" x14ac:dyDescent="0.25">
      <c r="A21" s="26" t="s">
        <v>47</v>
      </c>
      <c r="B21" s="19"/>
      <c r="C21" s="19"/>
      <c r="D21" s="19"/>
      <c r="E21" s="19"/>
    </row>
    <row r="22" spans="1:5" x14ac:dyDescent="0.25">
      <c r="A22" s="24" t="s">
        <v>76</v>
      </c>
      <c r="B22" s="19"/>
      <c r="C22" s="16">
        <v>4309129</v>
      </c>
      <c r="D22" s="19"/>
      <c r="E22" s="19">
        <f>C22</f>
        <v>4309129</v>
      </c>
    </row>
    <row r="23" spans="1:5" x14ac:dyDescent="0.25">
      <c r="A23" s="26" t="s">
        <v>49</v>
      </c>
      <c r="B23" s="19"/>
      <c r="C23" s="19"/>
      <c r="D23" s="19"/>
      <c r="E23" s="19"/>
    </row>
    <row r="24" spans="1:5" x14ac:dyDescent="0.25">
      <c r="A24" s="24" t="s">
        <v>48</v>
      </c>
      <c r="B24" s="19"/>
      <c r="C24" s="16">
        <v>-408702</v>
      </c>
      <c r="D24" s="19"/>
      <c r="E24" s="19">
        <f>C24</f>
        <v>-408702</v>
      </c>
    </row>
    <row r="25" spans="1:5" x14ac:dyDescent="0.25">
      <c r="A25" s="69" t="s">
        <v>77</v>
      </c>
      <c r="B25" s="71">
        <f>B20</f>
        <v>700082</v>
      </c>
      <c r="C25" s="71">
        <f>C20+C22+C24</f>
        <v>11773166</v>
      </c>
      <c r="D25" s="71"/>
      <c r="E25" s="71">
        <f>E20+E22+E24</f>
        <v>12473248</v>
      </c>
    </row>
    <row r="26" spans="1:5" x14ac:dyDescent="0.25">
      <c r="A26" s="70"/>
      <c r="B26" s="72"/>
      <c r="C26" s="72"/>
      <c r="D26" s="72"/>
      <c r="E26" s="72"/>
    </row>
    <row r="27" spans="1:5" x14ac:dyDescent="0.25">
      <c r="A27" s="24" t="s">
        <v>34</v>
      </c>
      <c r="B27" s="19"/>
      <c r="C27" s="19"/>
      <c r="D27" s="19"/>
      <c r="E27" s="19"/>
    </row>
    <row r="28" spans="1:5" x14ac:dyDescent="0.25">
      <c r="A28" s="22" t="s">
        <v>46</v>
      </c>
      <c r="B28" s="19">
        <f>B25+B27</f>
        <v>700082</v>
      </c>
      <c r="C28" s="19">
        <f>C25+C27</f>
        <v>11773166</v>
      </c>
      <c r="D28" s="19"/>
      <c r="E28" s="19">
        <f>E25+E27</f>
        <v>12473248</v>
      </c>
    </row>
    <row r="29" spans="1:5" x14ac:dyDescent="0.25">
      <c r="A29" s="26" t="s">
        <v>47</v>
      </c>
      <c r="B29" s="19"/>
      <c r="C29" s="19"/>
      <c r="D29" s="19"/>
      <c r="E29" s="19"/>
    </row>
    <row r="30" spans="1:5" x14ac:dyDescent="0.25">
      <c r="A30" s="24" t="s">
        <v>108</v>
      </c>
      <c r="B30" s="19"/>
      <c r="C30" s="16">
        <v>1385350</v>
      </c>
      <c r="D30" s="19"/>
      <c r="E30" s="19">
        <f>C30</f>
        <v>1385350</v>
      </c>
    </row>
    <row r="31" spans="1:5" x14ac:dyDescent="0.25">
      <c r="A31" s="26" t="s">
        <v>49</v>
      </c>
      <c r="B31" s="19"/>
      <c r="C31" s="19"/>
      <c r="D31" s="19"/>
      <c r="E31" s="19"/>
    </row>
    <row r="32" spans="1:5" x14ac:dyDescent="0.25">
      <c r="A32" s="24" t="s">
        <v>48</v>
      </c>
      <c r="B32" s="19"/>
      <c r="C32" s="16">
        <v>-430913</v>
      </c>
      <c r="D32" s="19"/>
      <c r="E32" s="19">
        <f>C32</f>
        <v>-430913</v>
      </c>
    </row>
    <row r="33" spans="1:5" x14ac:dyDescent="0.25">
      <c r="A33" s="22" t="s">
        <v>78</v>
      </c>
      <c r="B33" s="19">
        <f>B28</f>
        <v>700082</v>
      </c>
      <c r="C33" s="19">
        <f>C28+C30+C32</f>
        <v>12727603</v>
      </c>
      <c r="D33" s="19"/>
      <c r="E33" s="19">
        <f>E28+E30+E32</f>
        <v>13427685</v>
      </c>
    </row>
    <row r="34" spans="1:5" x14ac:dyDescent="0.25">
      <c r="A34" s="24" t="s">
        <v>34</v>
      </c>
      <c r="B34" s="19"/>
      <c r="C34" s="19"/>
      <c r="D34" s="19"/>
      <c r="E34" s="19"/>
    </row>
    <row r="35" spans="1:5" x14ac:dyDescent="0.25">
      <c r="A35" s="22" t="s">
        <v>46</v>
      </c>
      <c r="B35" s="19">
        <f>B33+B34</f>
        <v>700082</v>
      </c>
      <c r="C35" s="19">
        <f>C33+C34</f>
        <v>12727603</v>
      </c>
      <c r="D35" s="19"/>
      <c r="E35" s="19">
        <f>E33+E34</f>
        <v>13427685</v>
      </c>
    </row>
    <row r="36" spans="1:5" x14ac:dyDescent="0.25">
      <c r="A36" s="26" t="s">
        <v>47</v>
      </c>
      <c r="B36" s="19"/>
      <c r="C36" s="19"/>
      <c r="D36" s="19"/>
      <c r="E36" s="19"/>
    </row>
    <row r="37" spans="1:5" x14ac:dyDescent="0.25">
      <c r="A37" s="24" t="s">
        <v>123</v>
      </c>
      <c r="B37" s="19"/>
      <c r="C37" s="16">
        <v>-232713</v>
      </c>
      <c r="D37" s="19"/>
      <c r="E37" s="19">
        <f>C37</f>
        <v>-232713</v>
      </c>
    </row>
    <row r="38" spans="1:5" x14ac:dyDescent="0.25">
      <c r="A38" s="26" t="s">
        <v>49</v>
      </c>
      <c r="B38" s="19"/>
      <c r="C38" s="19"/>
      <c r="D38" s="19"/>
      <c r="E38" s="19"/>
    </row>
    <row r="39" spans="1:5" x14ac:dyDescent="0.25">
      <c r="A39" s="24" t="s">
        <v>48</v>
      </c>
      <c r="B39" s="29"/>
      <c r="C39" s="31"/>
      <c r="D39" s="29"/>
      <c r="E39" s="30">
        <f>C39</f>
        <v>0</v>
      </c>
    </row>
    <row r="40" spans="1:5" x14ac:dyDescent="0.25">
      <c r="A40" s="22" t="s">
        <v>124</v>
      </c>
      <c r="B40" s="30">
        <f>B35</f>
        <v>700082</v>
      </c>
      <c r="C40" s="30">
        <f>C35+C37+C39</f>
        <v>12494890</v>
      </c>
      <c r="D40" s="29"/>
      <c r="E40" s="30">
        <f>E35+E37+E39</f>
        <v>13194972</v>
      </c>
    </row>
    <row r="41" spans="1:5" x14ac:dyDescent="0.25">
      <c r="A41" s="32"/>
      <c r="B41" s="37"/>
      <c r="C41" s="37"/>
      <c r="D41" s="37"/>
      <c r="E41" s="37"/>
    </row>
    <row r="42" spans="1:5" x14ac:dyDescent="0.25">
      <c r="A42" s="32"/>
      <c r="B42" s="37"/>
      <c r="C42" s="37"/>
      <c r="D42" s="37"/>
      <c r="E42" s="37"/>
    </row>
    <row r="43" spans="1:5" x14ac:dyDescent="0.25">
      <c r="A43" s="32"/>
      <c r="B43" s="37"/>
      <c r="C43" s="37"/>
      <c r="D43" s="37"/>
      <c r="E43" s="37"/>
    </row>
    <row r="44" spans="1:5" x14ac:dyDescent="0.25">
      <c r="A44" s="32"/>
      <c r="B44" s="37"/>
      <c r="C44" s="37"/>
      <c r="D44" s="37"/>
      <c r="E44" s="37"/>
    </row>
    <row r="45" spans="1:5" x14ac:dyDescent="0.25">
      <c r="A45" s="32"/>
      <c r="B45" s="37"/>
      <c r="C45" s="37"/>
      <c r="D45" s="37"/>
      <c r="E45" s="37"/>
    </row>
    <row r="46" spans="1:5" x14ac:dyDescent="0.25">
      <c r="A46" s="36"/>
      <c r="B46" s="37"/>
      <c r="C46" s="37"/>
      <c r="D46" s="37"/>
      <c r="E46" s="37"/>
    </row>
    <row r="47" spans="1:5" x14ac:dyDescent="0.25">
      <c r="A47" s="38"/>
      <c r="E47" s="39"/>
    </row>
    <row r="48" spans="1:5" x14ac:dyDescent="0.25">
      <c r="A48" s="1"/>
      <c r="E48" s="39"/>
    </row>
    <row r="49" spans="1:1" x14ac:dyDescent="0.25">
      <c r="A49" s="1" t="s">
        <v>50</v>
      </c>
    </row>
    <row r="50" spans="1:1" x14ac:dyDescent="0.25">
      <c r="A50" s="2" t="s">
        <v>15</v>
      </c>
    </row>
    <row r="52" spans="1:1" x14ac:dyDescent="0.25">
      <c r="A52" s="1" t="s">
        <v>16</v>
      </c>
    </row>
    <row r="53" spans="1:1" x14ac:dyDescent="0.25">
      <c r="A53" s="2" t="s">
        <v>17</v>
      </c>
    </row>
    <row r="55" spans="1:1" x14ac:dyDescent="0.25">
      <c r="A55" s="2" t="s">
        <v>18</v>
      </c>
    </row>
    <row r="56" spans="1:1" x14ac:dyDescent="0.25">
      <c r="A56" s="1"/>
    </row>
    <row r="57" spans="1:1" x14ac:dyDescent="0.25">
      <c r="A57" s="1"/>
    </row>
  </sheetData>
  <mergeCells count="20">
    <mergeCell ref="E7:E8"/>
    <mergeCell ref="C7:C8"/>
    <mergeCell ref="D9:D10"/>
    <mergeCell ref="E9:E10"/>
    <mergeCell ref="B17:B18"/>
    <mergeCell ref="C17:C18"/>
    <mergeCell ref="D17:D18"/>
    <mergeCell ref="E17:E18"/>
    <mergeCell ref="B9:B10"/>
    <mergeCell ref="C9:C10"/>
    <mergeCell ref="A17:A18"/>
    <mergeCell ref="A9:A10"/>
    <mergeCell ref="A7:A8"/>
    <mergeCell ref="B7:B8"/>
    <mergeCell ref="D7:D8"/>
    <mergeCell ref="A25:A26"/>
    <mergeCell ref="B25:B26"/>
    <mergeCell ref="C25:C26"/>
    <mergeCell ref="D25:D26"/>
    <mergeCell ref="E25:E26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>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Ким Ольга</dc:creator>
  <cp:lastModifiedBy>Ким Ольга (Фаэтон)</cp:lastModifiedBy>
  <cp:lastPrinted>2025-08-11T08:32:49Z</cp:lastPrinted>
  <dcterms:created xsi:type="dcterms:W3CDTF">2017-05-12T05:32:55Z</dcterms:created>
  <dcterms:modified xsi:type="dcterms:W3CDTF">2025-08-12T05:17:49Z</dcterms:modified>
</cp:coreProperties>
</file>