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y.kuzembayev\Desktop\Коллекторская компания\Акции Облигации\KASE\Отчеты\2025\2 квартал\"/>
    </mc:Choice>
  </mc:AlternateContent>
  <xr:revisionPtr revIDLastSave="0" documentId="13_ncr:1_{D1FD1A1F-8271-4958-A8E5-F6474A973AF4}" xr6:coauthVersionLast="47" xr6:coauthVersionMax="47" xr10:uidLastSave="{00000000-0000-0000-0000-000000000000}"/>
  <bookViews>
    <workbookView xWindow="-120" yWindow="-120" windowWidth="29040" windowHeight="15720" tabRatio="780" activeTab="3" xr2:uid="{00000000-000D-0000-FFFF-FFFF00000000}"/>
  </bookViews>
  <sheets>
    <sheet name="Отчет о ДДС" sheetId="1" r:id="rId1"/>
    <sheet name="Отчет о прибыли и убытков" sheetId="2" r:id="rId2"/>
    <sheet name="Отчет о фин положении" sheetId="3" r:id="rId3"/>
    <sheet name="Отчет об изм в СК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D19" i="4"/>
  <c r="D22" i="4" s="1"/>
  <c r="C17" i="4"/>
  <c r="D14" i="4"/>
  <c r="D17" i="4" s="1"/>
  <c r="C13" i="4"/>
  <c r="C18" i="4" s="1"/>
  <c r="D9" i="4"/>
  <c r="D8" i="4"/>
  <c r="D18" i="4" l="1"/>
  <c r="C23" i="4"/>
  <c r="D23" i="4" s="1"/>
  <c r="D13" i="4"/>
  <c r="D52" i="3"/>
  <c r="C52" i="3"/>
  <c r="D46" i="3"/>
  <c r="C46" i="3"/>
  <c r="D41" i="3"/>
  <c r="D47" i="3" s="1"/>
  <c r="D53" i="3" s="1"/>
  <c r="C41" i="3"/>
  <c r="C47" i="3" s="1"/>
  <c r="C53" i="3" s="1"/>
  <c r="D27" i="3"/>
  <c r="C27" i="3"/>
  <c r="D19" i="3"/>
  <c r="D29" i="3" s="1"/>
  <c r="D54" i="3" s="1"/>
  <c r="C19" i="3"/>
  <c r="C29" i="3" s="1"/>
  <c r="C54" i="3" s="1"/>
  <c r="D13" i="2" l="1"/>
  <c r="D19" i="2" s="1"/>
  <c r="D20" i="2" s="1"/>
  <c r="D23" i="2" s="1"/>
  <c r="D26" i="2" s="1"/>
  <c r="C8" i="2"/>
  <c r="C13" i="2" s="1"/>
  <c r="C19" i="2" s="1"/>
  <c r="C20" i="2" s="1"/>
  <c r="C23" i="2" s="1"/>
  <c r="C26" i="2" s="1"/>
  <c r="C40" i="1" l="1"/>
  <c r="D34" i="1"/>
  <c r="D44" i="1" s="1"/>
  <c r="C34" i="1"/>
  <c r="C44" i="1" s="1"/>
  <c r="D27" i="1"/>
  <c r="D32" i="1" s="1"/>
  <c r="C27" i="1"/>
  <c r="C32" i="1" s="1"/>
  <c r="C16" i="1"/>
  <c r="D13" i="1"/>
  <c r="C13" i="1"/>
  <c r="D9" i="1"/>
  <c r="D7" i="1"/>
  <c r="D50" i="1" s="1"/>
  <c r="C7" i="1"/>
  <c r="C50" i="1" s="1"/>
  <c r="C22" i="1" l="1"/>
  <c r="C48" i="1" s="1"/>
  <c r="D22" i="1"/>
</calcChain>
</file>

<file path=xl/sharedStrings.xml><?xml version="1.0" encoding="utf-8"?>
<sst xmlns="http://schemas.openxmlformats.org/spreadsheetml/2006/main" count="177" uniqueCount="125">
  <si>
    <t>Отчет о движении денежных средств за период,                                                                                          закончившийся 30 июня  2025 года (прямой метод).  (Не аудировано)</t>
  </si>
  <si>
    <t>В тысячах тенге</t>
  </si>
  <si>
    <t>на 30.06.2025</t>
  </si>
  <si>
    <t>на 30.06.2024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</si>
  <si>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</si>
  <si>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</si>
  <si>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</si>
  <si>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Полученные средства по правам требований</t>
  </si>
  <si>
    <t>Полученные средства по прочим требованиям</t>
  </si>
  <si>
    <t>Авансы полученные</t>
  </si>
  <si>
    <t>Прочие поступления</t>
  </si>
  <si>
    <t xml:space="preserve">2. Выбытие денежных средств, всего </t>
  </si>
  <si>
    <t xml:space="preserve">Платежи за приобретенные права требования </t>
  </si>
  <si>
    <t xml:space="preserve">Платежи прочим поставщикам </t>
  </si>
  <si>
    <t>Авансы, выданные поставщикам товаров и услуг</t>
  </si>
  <si>
    <t>Выплаты по оплате труда</t>
  </si>
  <si>
    <t>Выплаты других платежей в бюджет</t>
  </si>
  <si>
    <t>Прочие выплаты</t>
  </si>
  <si>
    <t xml:space="preserve">3. Чистая сумма денежных средств от операционной деятельности </t>
  </si>
  <si>
    <t>II. Движение денежных средств от инвестиционной деятельности</t>
  </si>
  <si>
    <t xml:space="preserve">1. Поступление денежных средств, всего </t>
  </si>
  <si>
    <t>Реализация основных средств</t>
  </si>
  <si>
    <t>2. Выбытие денежных средств, всего</t>
  </si>
  <si>
    <t>Приобретение основных средств и НМА</t>
  </si>
  <si>
    <t>Увеличение долгосрочных активов</t>
  </si>
  <si>
    <t>Предоставление займов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</si>
  <si>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</si>
  <si>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</si>
  <si>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>Вклады в уставный капитад</t>
  </si>
  <si>
    <t>Полученные вознаграждения</t>
  </si>
  <si>
    <t xml:space="preserve">Получение займов </t>
  </si>
  <si>
    <t>Продажа облигаций</t>
  </si>
  <si>
    <t>Выплата купонного вознаграждения</t>
  </si>
  <si>
    <t>Погашение займов</t>
  </si>
  <si>
    <t xml:space="preserve">3. Чистая сумма денежных средств от финансовой деятельности </t>
  </si>
  <si>
    <t>4. Влияние обменных курсов валют к тенге</t>
  </si>
  <si>
    <t>Поступление от продажи облигаций</t>
  </si>
  <si>
    <t>5. Резерв</t>
  </si>
  <si>
    <t>6. Увеличение +/- уменьшение денежных средств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</si>
  <si>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</si>
  <si>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</si>
  <si>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Руководитель</t>
  </si>
  <si>
    <t>Кузембаев Е. С.</t>
  </si>
  <si>
    <t>(фамилия, имя, отчество (при его наличии))</t>
  </si>
  <si>
    <t>Главный бухгалтер</t>
  </si>
  <si>
    <t>Токсанова И.Ж.</t>
  </si>
  <si>
    <t>Место печати</t>
  </si>
  <si>
    <t>(при наличии)</t>
  </si>
  <si>
    <t>ТОО "Коллекторское агентство "FD Collection""</t>
  </si>
  <si>
    <t>финансовая отчетность за 1 полугодие 2025 года, закончившийся 30 июня 2025 года</t>
  </si>
  <si>
    <t>Отчет о прибыли и убытках и прочем совокупном доходе 1 полугодие 2025 года (Не аудировано)</t>
  </si>
  <si>
    <t>Прим.</t>
  </si>
  <si>
    <t>За 1 полугодие 2025 года</t>
  </si>
  <si>
    <t>За 1 полугодие 2024 года</t>
  </si>
  <si>
    <t>Процентные доходы, рассчитаные методом эффективной ставки с учетом кредитного риска</t>
  </si>
  <si>
    <t>Процентные расходы по эффективной ставке</t>
  </si>
  <si>
    <t>Доход от высвобождения дисконта</t>
  </si>
  <si>
    <t>Расходы по ожидаемым кредитным убыткам</t>
  </si>
  <si>
    <t>Расходы по резервам по дебиторской задолженности</t>
  </si>
  <si>
    <t>Валовая прибыль</t>
  </si>
  <si>
    <t>Расходы от освобождения дисконта</t>
  </si>
  <si>
    <t>Административные расходы</t>
  </si>
  <si>
    <t>Прочие доходы</t>
  </si>
  <si>
    <t>Прочие расходы</t>
  </si>
  <si>
    <t>Операционный (убыток) / прибыль</t>
  </si>
  <si>
    <t>(Убыток) / прибыль до налогообложения</t>
  </si>
  <si>
    <t>Расходы по подоходному налогу</t>
  </si>
  <si>
    <t>Чистая прибыль за период</t>
  </si>
  <si>
    <t>Прочий совокупный доход</t>
  </si>
  <si>
    <t>Итого совокупный доход за полугодие</t>
  </si>
  <si>
    <t>(подпись)</t>
  </si>
  <si>
    <t>финансовая отчетность за 2 квартал 2025 года, закончившийся 30 июня 2025 года</t>
  </si>
  <si>
    <t>ОТЧЕТ О ФИНАНСОВОМ ПОЛОЖЕНИИ на 30 июня 2025 года (Не аудировано)</t>
  </si>
  <si>
    <t>на 31.12.2024</t>
  </si>
  <si>
    <t>Активы</t>
  </si>
  <si>
    <t>Краткосрочные активы</t>
  </si>
  <si>
    <t>Денежные средства и их эквиваленты</t>
  </si>
  <si>
    <t>Права требования, оцениваемые по амортизированной стоимости</t>
  </si>
  <si>
    <t xml:space="preserve">ДЗ по возмещению </t>
  </si>
  <si>
    <t>Авансы выданные</t>
  </si>
  <si>
    <t>Запасы</t>
  </si>
  <si>
    <t>Прочие налоговые активы</t>
  </si>
  <si>
    <t>Текущий корпоративный подоходный налог</t>
  </si>
  <si>
    <t>Прочие краткосрочные активы</t>
  </si>
  <si>
    <t>Долгосрочные активы</t>
  </si>
  <si>
    <t>Основные средства</t>
  </si>
  <si>
    <t>Нематериальные активы</t>
  </si>
  <si>
    <t>Прочие долгосрочные активы</t>
  </si>
  <si>
    <t>Отложенные налоговые активы</t>
  </si>
  <si>
    <t>Итого активы</t>
  </si>
  <si>
    <t>Собственный капитал и обязательства</t>
  </si>
  <si>
    <t>Краткосрочные обязательства</t>
  </si>
  <si>
    <t>Краткосрочные финансовые обязатеьства</t>
  </si>
  <si>
    <t>Торговая кредиторская задолженность</t>
  </si>
  <si>
    <t>Корпоративный подоходный налог к уплате</t>
  </si>
  <si>
    <t>Прочие налоги к уплате и другие платежи в бюджет</t>
  </si>
  <si>
    <t>Вознаграждения работникам</t>
  </si>
  <si>
    <t>Краткосрочные оценочные обязательства</t>
  </si>
  <si>
    <t>Прочие обязательства</t>
  </si>
  <si>
    <t>Итого краткосрочные обязательства</t>
  </si>
  <si>
    <t>Долгосрочные обязательства</t>
  </si>
  <si>
    <t>Долгосрочная кредиторская задолженность</t>
  </si>
  <si>
    <t>Долгосрочные финансовые обязательства</t>
  </si>
  <si>
    <t>Отложенное налоговое обязательство</t>
  </si>
  <si>
    <t>Итого долгосрочные обязательства</t>
  </si>
  <si>
    <t>Итого  обязательства</t>
  </si>
  <si>
    <t>Собственный капитал</t>
  </si>
  <si>
    <t>Уставный капитал</t>
  </si>
  <si>
    <t>Нераспределенная прибыль</t>
  </si>
  <si>
    <t>Итого собственного капитала</t>
  </si>
  <si>
    <t>Итого капитал и обязательства</t>
  </si>
  <si>
    <t>исп. Токсанова И.Ж.</t>
  </si>
  <si>
    <t>Отчет об изменениях в собственном капитале за период, закончившийся 30 июня 2025 года (Не аудировано)</t>
  </si>
  <si>
    <t>Итого капитал</t>
  </si>
  <si>
    <t>На 01 января 2023 года</t>
  </si>
  <si>
    <t>Прибыль (убыток) за отчётный год</t>
  </si>
  <si>
    <t>Выплата дивидендов</t>
  </si>
  <si>
    <t>Внесение УК</t>
  </si>
  <si>
    <t>Итого совокупный прибыль (убыток) за отчётный год</t>
  </si>
  <si>
    <t>На 01 января 2024 года</t>
  </si>
  <si>
    <t>Итого совокупный прибыль (убыток) на 31.12.2024</t>
  </si>
  <si>
    <t>На 01 января 2025 года</t>
  </si>
  <si>
    <t>Прибыль (убыток) за отчётный период</t>
  </si>
  <si>
    <t>Итого совокупный прибыль (убыток) за отчётный период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</si>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</sst>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,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Garamond"/>
      <family val="1"/>
      <charset val="204"/>
    </font>
    <font>
      <b/>
      <sz val="9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color theme="0"/>
      <name val="Garamond"/>
      <family val="1"/>
      <charset val="204"/>
    </font>
    <font>
      <b/>
      <sz val="18"/>
      <color rgb="FFFF0000"/>
      <name val="Garamond"/>
      <family val="1"/>
      <charset val="204"/>
    </font>
    <font>
      <sz val="10"/>
      <name val="Garamond"/>
      <family val="1"/>
      <charset val="204"/>
    </font>
    <font>
      <i/>
      <sz val="10"/>
      <name val="Garamond"/>
      <family val="1"/>
      <charset val="204"/>
    </font>
    <font>
      <sz val="10"/>
      <color rgb="FF000000"/>
      <name val="Garamond"/>
      <family val="1"/>
      <charset val="204"/>
    </font>
    <font>
      <b/>
      <sz val="10"/>
      <color rgb="FF000000"/>
      <name val="Garamond"/>
      <family val="1"/>
      <charset val="204"/>
    </font>
    <font>
      <sz val="11"/>
      <color theme="1"/>
      <name val="Garamond"/>
      <family val="1"/>
      <charset val="204"/>
    </font>
    <font>
      <sz val="9"/>
      <name val="Garamond"/>
      <family val="1"/>
      <charset val="204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14"/>
      <color theme="1"/>
      <name val="Garamond"/>
      <family val="1"/>
      <charset val="204"/>
    </font>
    <font>
      <sz val="10"/>
      <color theme="1"/>
      <name val="Garamond"/>
      <family val="2"/>
      <charset val="204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i/>
      <sz val="10"/>
      <color rgb="FFFF0000"/>
      <name val="Garamond"/>
      <family val="1"/>
      <charset val="204"/>
    </font>
    <font>
      <sz val="9"/>
      <color rgb="FFFF0000"/>
      <name val="Garamond"/>
      <family val="1"/>
      <charset val="204"/>
    </font>
    <font>
      <sz val="9"/>
      <color theme="1"/>
      <name val="Garamond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0" fontId="14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164" fontId="3" fillId="0" borderId="3" xfId="0" applyNumberFormat="1" applyFont="1" applyBorder="1"/>
    <xf numFmtId="0" fontId="10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43" fontId="0" fillId="0" borderId="0" xfId="0" applyNumberFormat="1"/>
    <xf numFmtId="3" fontId="13" fillId="0" borderId="1" xfId="0" applyNumberFormat="1" applyFont="1" applyBorder="1" applyAlignment="1">
      <alignment vertical="center"/>
    </xf>
    <xf numFmtId="164" fontId="3" fillId="0" borderId="5" xfId="0" applyNumberFormat="1" applyFont="1" applyBorder="1"/>
    <xf numFmtId="164" fontId="3" fillId="0" borderId="0" xfId="0" applyNumberFormat="1" applyFont="1"/>
    <xf numFmtId="0" fontId="11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64" fontId="0" fillId="0" borderId="0" xfId="0" applyNumberFormat="1"/>
    <xf numFmtId="4" fontId="15" fillId="0" borderId="8" xfId="2" applyNumberFormat="1" applyFont="1" applyBorder="1" applyAlignment="1">
      <alignment horizontal="right" vertical="top" wrapText="1"/>
    </xf>
    <xf numFmtId="4" fontId="0" fillId="0" borderId="0" xfId="0" applyNumberFormat="1"/>
    <xf numFmtId="0" fontId="16" fillId="0" borderId="0" xfId="3" applyFont="1"/>
    <xf numFmtId="0" fontId="16" fillId="0" borderId="1" xfId="3" applyFont="1" applyBorder="1" applyAlignment="1">
      <alignment horizontal="left" wrapText="1"/>
    </xf>
    <xf numFmtId="0" fontId="16" fillId="0" borderId="1" xfId="3" applyFont="1" applyBorder="1" applyAlignment="1">
      <alignment wrapText="1"/>
    </xf>
    <xf numFmtId="0" fontId="14" fillId="0" borderId="0" xfId="3"/>
    <xf numFmtId="0" fontId="17" fillId="0" borderId="0" xfId="3" applyFont="1" applyAlignment="1">
      <alignment vertical="top"/>
    </xf>
    <xf numFmtId="0" fontId="16" fillId="0" borderId="0" xfId="3" applyFont="1" applyAlignment="1">
      <alignment horizontal="left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164" fontId="8" fillId="0" borderId="0" xfId="0" applyNumberFormat="1" applyFont="1"/>
    <xf numFmtId="0" fontId="9" fillId="0" borderId="9" xfId="0" applyFont="1" applyBorder="1" applyAlignment="1">
      <alignment wrapText="1"/>
    </xf>
    <xf numFmtId="0" fontId="0" fillId="0" borderId="9" xfId="0" applyBorder="1"/>
    <xf numFmtId="164" fontId="8" fillId="0" borderId="9" xfId="0" applyNumberFormat="1" applyFont="1" applyBorder="1"/>
    <xf numFmtId="0" fontId="3" fillId="0" borderId="1" xfId="0" applyFont="1" applyBorder="1"/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8" fillId="0" borderId="9" xfId="0" applyFont="1" applyBorder="1"/>
    <xf numFmtId="0" fontId="3" fillId="0" borderId="9" xfId="0" applyFont="1" applyBorder="1"/>
    <xf numFmtId="0" fontId="20" fillId="0" borderId="9" xfId="0" applyFont="1" applyBorder="1" applyAlignment="1">
      <alignment vertical="center" wrapText="1"/>
    </xf>
    <xf numFmtId="164" fontId="3" fillId="0" borderId="9" xfId="0" applyNumberFormat="1" applyFont="1" applyBorder="1"/>
    <xf numFmtId="164" fontId="21" fillId="0" borderId="0" xfId="0" applyNumberFormat="1" applyFont="1" applyAlignment="1">
      <alignment vertical="center" wrapText="1"/>
    </xf>
    <xf numFmtId="0" fontId="20" fillId="0" borderId="7" xfId="0" applyFont="1" applyBorder="1" applyAlignment="1">
      <alignment vertical="center" wrapText="1"/>
    </xf>
    <xf numFmtId="164" fontId="20" fillId="0" borderId="7" xfId="0" applyNumberFormat="1" applyFont="1" applyBorder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21" fillId="0" borderId="9" xfId="0" applyFont="1" applyBorder="1" applyAlignment="1">
      <alignment vertical="center" wrapText="1"/>
    </xf>
    <xf numFmtId="164" fontId="21" fillId="0" borderId="9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164" fontId="20" fillId="0" borderId="10" xfId="0" applyNumberFormat="1" applyFont="1" applyBorder="1" applyAlignment="1">
      <alignment vertical="center" wrapText="1"/>
    </xf>
    <xf numFmtId="0" fontId="3" fillId="0" borderId="0" xfId="4" applyFont="1"/>
    <xf numFmtId="3" fontId="8" fillId="0" borderId="0" xfId="0" applyNumberFormat="1" applyFont="1"/>
    <xf numFmtId="164" fontId="4" fillId="2" borderId="0" xfId="0" applyNumberFormat="1" applyFont="1" applyFill="1" applyAlignment="1">
      <alignment vertical="center"/>
    </xf>
    <xf numFmtId="0" fontId="8" fillId="0" borderId="1" xfId="4" applyFont="1" applyBorder="1"/>
    <xf numFmtId="0" fontId="8" fillId="0" borderId="1" xfId="0" applyFont="1" applyBorder="1"/>
    <xf numFmtId="164" fontId="21" fillId="0" borderId="1" xfId="0" applyNumberFormat="1" applyFont="1" applyBorder="1" applyAlignment="1">
      <alignment vertical="center" wrapText="1"/>
    </xf>
    <xf numFmtId="0" fontId="8" fillId="0" borderId="9" xfId="4" applyFont="1" applyBorder="1"/>
    <xf numFmtId="0" fontId="8" fillId="0" borderId="0" xfId="4" applyFont="1"/>
    <xf numFmtId="0" fontId="8" fillId="2" borderId="9" xfId="4" applyFont="1" applyFill="1" applyBorder="1"/>
    <xf numFmtId="3" fontId="8" fillId="0" borderId="9" xfId="0" applyNumberFormat="1" applyFont="1" applyBorder="1"/>
    <xf numFmtId="0" fontId="8" fillId="2" borderId="10" xfId="4" applyFont="1" applyFill="1" applyBorder="1"/>
    <xf numFmtId="0" fontId="8" fillId="0" borderId="10" xfId="0" applyFont="1" applyBorder="1"/>
    <xf numFmtId="0" fontId="8" fillId="2" borderId="0" xfId="4" applyFont="1" applyFill="1"/>
    <xf numFmtId="0" fontId="16" fillId="3" borderId="1" xfId="3" applyFont="1" applyFill="1" applyBorder="1" applyAlignment="1">
      <alignment horizontal="left" wrapText="1"/>
    </xf>
    <xf numFmtId="0" fontId="16" fillId="3" borderId="1" xfId="3" applyFont="1" applyFill="1" applyBorder="1" applyAlignment="1">
      <alignment wrapText="1"/>
    </xf>
    <xf numFmtId="0" fontId="17" fillId="0" borderId="0" xfId="3" applyFont="1" applyAlignment="1">
      <alignment horizontal="right" vertical="top"/>
    </xf>
    <xf numFmtId="0" fontId="22" fillId="0" borderId="0" xfId="1" applyFont="1" applyAlignment="1">
      <alignment horizontal="center" vertical="center"/>
    </xf>
    <xf numFmtId="0" fontId="21" fillId="0" borderId="0" xfId="1" applyFont="1"/>
    <xf numFmtId="0" fontId="12" fillId="0" borderId="0" xfId="0" applyFont="1"/>
    <xf numFmtId="14" fontId="3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3" fillId="0" borderId="0" xfId="0" applyNumberFormat="1" applyFont="1"/>
    <xf numFmtId="0" fontId="3" fillId="0" borderId="5" xfId="0" applyFont="1" applyBorder="1"/>
    <xf numFmtId="0" fontId="8" fillId="0" borderId="5" xfId="0" applyFont="1" applyBorder="1"/>
    <xf numFmtId="3" fontId="4" fillId="0" borderId="5" xfId="0" applyNumberFormat="1" applyFont="1" applyBorder="1" applyAlignment="1">
      <alignment vertical="center"/>
    </xf>
    <xf numFmtId="0" fontId="23" fillId="0" borderId="0" xfId="0" applyFont="1" applyAlignment="1">
      <alignment horizontal="right"/>
    </xf>
    <xf numFmtId="3" fontId="24" fillId="2" borderId="0" xfId="0" applyNumberFormat="1" applyFont="1" applyFill="1" applyAlignment="1">
      <alignment vertical="center"/>
    </xf>
    <xf numFmtId="0" fontId="25" fillId="0" borderId="0" xfId="0" applyFont="1"/>
    <xf numFmtId="0" fontId="3" fillId="0" borderId="1" xfId="0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vertical="center"/>
    </xf>
    <xf numFmtId="164" fontId="13" fillId="2" borderId="0" xfId="0" applyNumberFormat="1" applyFont="1" applyFill="1" applyAlignment="1">
      <alignment vertical="center"/>
    </xf>
    <xf numFmtId="0" fontId="8" fillId="0" borderId="7" xfId="0" applyFont="1" applyBorder="1"/>
    <xf numFmtId="164" fontId="4" fillId="2" borderId="7" xfId="0" applyNumberFormat="1" applyFont="1" applyFill="1" applyBorder="1" applyAlignment="1">
      <alignment vertical="center"/>
    </xf>
  </cellXfs>
  <cellStyles count="5">
    <cellStyle name="Normal 3" xfId="1" xr:uid="{85F72371-69D9-468D-A0CD-354636F24998}"/>
    <cellStyle name="Обычный" xfId="0" builtinId="0"/>
    <cellStyle name="Обычный 3" xfId="4" xr:uid="{222C2047-BCF5-40AF-9DCF-FD1ED35BE46C}"/>
    <cellStyle name="Обычный_оДДС 2 кв 2025" xfId="2" xr:uid="{1136480E-8CEC-4542-93AC-1B9BF5951CEE}"/>
    <cellStyle name="Обычный_Ф3" xfId="3" xr:uid="{CA0F8A53-3E47-4937-A945-9E4511DD7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workbookViewId="0">
      <selection activeCell="A28" sqref="A28"/>
    </sheetView>
  </sheetViews>
  <sheetFormatPr defaultRowHeight="15" x14ac:dyDescent="0.25"/>
  <cols>
    <col min="1" max="1" width="54.28515625" customWidth="1"/>
    <col min="2" max="2" width="11.28515625" customWidth="1"/>
    <col min="3" max="4" width="18.140625" customWidth="1"/>
    <col min="5" max="5" width="21.5703125" customWidth="1"/>
  </cols>
  <sheetData>
    <row r="1" spans="1:5" x14ac:dyDescent="0.25">
      <c r="A1" s="1"/>
      <c r="B1" s="2"/>
      <c r="C1" s="2"/>
      <c r="D1" s="2"/>
      <c r="E1" s="2"/>
    </row>
    <row r="2" spans="1:5" ht="51.75" customHeight="1" x14ac:dyDescent="0.25">
      <c r="A2" s="3" t="s">
        <v>0</v>
      </c>
      <c r="B2" s="3"/>
      <c r="C2" s="3"/>
      <c r="D2" s="4"/>
      <c r="E2" s="4"/>
    </row>
    <row r="3" spans="1:5" ht="23.25" x14ac:dyDescent="0.35">
      <c r="A3" s="5"/>
      <c r="B3" s="6"/>
      <c r="C3" s="6"/>
      <c r="D3" s="6"/>
      <c r="E3" s="6"/>
    </row>
    <row r="5" spans="1:5" x14ac:dyDescent="0.25">
      <c r="A5" s="7" t="s">
        <v>1</v>
      </c>
      <c r="B5" s="8"/>
      <c r="C5" s="9" t="s">
        <v>2</v>
      </c>
      <c r="D5" s="9" t="s">
        <v>3</v>
      </c>
    </row>
    <row r="6" spans="1:5" ht="14.45" customHeight="1" x14ac:dyDescent="0.25">
      <c r="A6" s="10" t="s">
        <v>4</v>
      </c>
      <c r="B6" s="11"/>
      <c r="C6" s="11"/>
      <c r="D6" s="12"/>
    </row>
    <row r="7" spans="1:5" x14ac:dyDescent="0.25">
      <c r="A7" s="13" t="s">
        <v>5</v>
      </c>
      <c r="B7" s="14"/>
      <c r="C7" s="15">
        <f>SUM(C9:C12)</f>
        <v>1600376466.7199998</v>
      </c>
      <c r="D7" s="15">
        <f>SUM(D9:D11)</f>
        <v>1663206237</v>
      </c>
    </row>
    <row r="8" spans="1:5" x14ac:dyDescent="0.25">
      <c r="A8" s="16" t="s">
        <v>6</v>
      </c>
      <c r="B8" s="17"/>
      <c r="C8" s="18"/>
      <c r="D8" s="18"/>
    </row>
    <row r="9" spans="1:5" x14ac:dyDescent="0.25">
      <c r="A9" s="16" t="s">
        <v>7</v>
      </c>
      <c r="B9" s="19"/>
      <c r="C9" s="20">
        <v>1286597902.8099999</v>
      </c>
      <c r="D9" s="20">
        <f>1469064509.91+5091800.48</f>
        <v>1474156310.3900001</v>
      </c>
    </row>
    <row r="10" spans="1:5" x14ac:dyDescent="0.25">
      <c r="A10" s="16" t="s">
        <v>8</v>
      </c>
      <c r="B10" s="19"/>
      <c r="C10" s="20">
        <v>159643663.05000001</v>
      </c>
      <c r="D10" s="20">
        <v>75989454.859999999</v>
      </c>
    </row>
    <row r="11" spans="1:5" x14ac:dyDescent="0.25">
      <c r="A11" s="16" t="s">
        <v>9</v>
      </c>
      <c r="B11" s="19"/>
      <c r="C11" s="20">
        <v>154134900.86000001</v>
      </c>
      <c r="D11" s="20">
        <v>113060471.75</v>
      </c>
    </row>
    <row r="12" spans="1:5" x14ac:dyDescent="0.25">
      <c r="A12" s="16" t="s">
        <v>10</v>
      </c>
      <c r="B12" s="19"/>
      <c r="C12" s="20"/>
      <c r="D12" s="18"/>
    </row>
    <row r="13" spans="1:5" x14ac:dyDescent="0.25">
      <c r="A13" s="13" t="s">
        <v>11</v>
      </c>
      <c r="B13" s="14"/>
      <c r="C13" s="15">
        <f>SUM(C15:C20)</f>
        <v>608205202.94000006</v>
      </c>
      <c r="D13" s="15">
        <f>SUM(D15:D20)</f>
        <v>6479561333.8899994</v>
      </c>
    </row>
    <row r="14" spans="1:5" x14ac:dyDescent="0.25">
      <c r="A14" s="16" t="s">
        <v>6</v>
      </c>
      <c r="B14" s="17"/>
      <c r="C14" s="18"/>
      <c r="D14" s="18"/>
    </row>
    <row r="15" spans="1:5" x14ac:dyDescent="0.25">
      <c r="A15" s="16" t="s">
        <v>12</v>
      </c>
      <c r="B15" s="19"/>
      <c r="C15" s="20"/>
      <c r="D15" s="20">
        <v>5899999999.9899998</v>
      </c>
    </row>
    <row r="16" spans="1:5" x14ac:dyDescent="0.25">
      <c r="A16" s="16" t="s">
        <v>13</v>
      </c>
      <c r="B16" s="19"/>
      <c r="C16" s="20">
        <f>94766645.43-C29-C30</f>
        <v>58991907.430000007</v>
      </c>
      <c r="D16" s="20">
        <v>86856986.389999986</v>
      </c>
    </row>
    <row r="17" spans="1:5" x14ac:dyDescent="0.25">
      <c r="A17" s="16" t="s">
        <v>14</v>
      </c>
      <c r="B17" s="19"/>
      <c r="C17" s="20">
        <v>185209203.61000001</v>
      </c>
      <c r="D17" s="20">
        <v>117578293.12</v>
      </c>
    </row>
    <row r="18" spans="1:5" x14ac:dyDescent="0.25">
      <c r="A18" s="16" t="s">
        <v>15</v>
      </c>
      <c r="B18" s="19"/>
      <c r="C18" s="20">
        <v>76728779</v>
      </c>
      <c r="D18" s="20">
        <v>60264274.490000002</v>
      </c>
    </row>
    <row r="19" spans="1:5" x14ac:dyDescent="0.25">
      <c r="A19" s="16" t="s">
        <v>16</v>
      </c>
      <c r="B19" s="19"/>
      <c r="C19" s="20">
        <v>146777553.49000001</v>
      </c>
      <c r="D19" s="20">
        <v>221924382.44999999</v>
      </c>
    </row>
    <row r="20" spans="1:5" x14ac:dyDescent="0.25">
      <c r="A20" s="16" t="s">
        <v>17</v>
      </c>
      <c r="B20" s="19"/>
      <c r="C20" s="20">
        <v>140497759.41000003</v>
      </c>
      <c r="D20" s="20">
        <v>92937397.450000003</v>
      </c>
    </row>
    <row r="21" spans="1:5" x14ac:dyDescent="0.25">
      <c r="A21" s="16"/>
      <c r="B21" s="19"/>
      <c r="C21" s="21"/>
      <c r="D21" s="21"/>
    </row>
    <row r="22" spans="1:5" ht="26.25" thickBot="1" x14ac:dyDescent="0.3">
      <c r="A22" s="22" t="s">
        <v>18</v>
      </c>
      <c r="B22" s="23"/>
      <c r="C22" s="24">
        <f>C7-C13</f>
        <v>992171263.77999973</v>
      </c>
      <c r="D22" s="24">
        <f>D7-D13</f>
        <v>-4816355096.8899994</v>
      </c>
    </row>
    <row r="23" spans="1:5" ht="15" customHeight="1" thickTop="1" x14ac:dyDescent="0.25">
      <c r="A23" s="25" t="s">
        <v>19</v>
      </c>
      <c r="B23" s="25"/>
      <c r="C23" s="25"/>
      <c r="D23" s="25"/>
    </row>
    <row r="24" spans="1:5" x14ac:dyDescent="0.25">
      <c r="A24" s="13" t="s">
        <v>20</v>
      </c>
      <c r="B24" s="14"/>
      <c r="C24" s="15">
        <v>0</v>
      </c>
      <c r="D24" s="15">
        <v>0</v>
      </c>
    </row>
    <row r="25" spans="1:5" x14ac:dyDescent="0.25">
      <c r="A25" s="16" t="s">
        <v>6</v>
      </c>
      <c r="B25" s="17"/>
      <c r="C25" s="18"/>
      <c r="D25" s="18"/>
    </row>
    <row r="26" spans="1:5" x14ac:dyDescent="0.25">
      <c r="A26" s="16" t="s">
        <v>21</v>
      </c>
      <c r="B26" s="19"/>
      <c r="C26" s="20">
        <v>0</v>
      </c>
      <c r="D26" s="20">
        <v>0</v>
      </c>
    </row>
    <row r="27" spans="1:5" x14ac:dyDescent="0.25">
      <c r="A27" s="13" t="s">
        <v>22</v>
      </c>
      <c r="B27" s="26"/>
      <c r="C27" s="27">
        <f>SUM(C29:C31)</f>
        <v>35774738</v>
      </c>
      <c r="D27" s="27">
        <f>SUM(D29:D31)</f>
        <v>72014293</v>
      </c>
    </row>
    <row r="28" spans="1:5" x14ac:dyDescent="0.25">
      <c r="A28" s="16" t="s">
        <v>6</v>
      </c>
      <c r="B28" s="17"/>
      <c r="C28" s="18"/>
      <c r="D28" s="18"/>
    </row>
    <row r="29" spans="1:5" x14ac:dyDescent="0.25">
      <c r="A29" s="16" t="s">
        <v>23</v>
      </c>
      <c r="B29" s="19"/>
      <c r="C29" s="20">
        <v>5238738</v>
      </c>
      <c r="D29" s="20">
        <v>6014293</v>
      </c>
      <c r="E29" s="28"/>
    </row>
    <row r="30" spans="1:5" x14ac:dyDescent="0.25">
      <c r="A30" s="16" t="s">
        <v>24</v>
      </c>
      <c r="B30" s="19"/>
      <c r="C30" s="20">
        <v>30536000</v>
      </c>
      <c r="D30" s="20">
        <v>66000000</v>
      </c>
    </row>
    <row r="31" spans="1:5" x14ac:dyDescent="0.25">
      <c r="A31" s="16" t="s">
        <v>25</v>
      </c>
      <c r="B31" s="19"/>
      <c r="C31" s="29"/>
      <c r="D31" s="29"/>
    </row>
    <row r="32" spans="1:5" ht="26.25" thickBot="1" x14ac:dyDescent="0.3">
      <c r="A32" s="22" t="s">
        <v>26</v>
      </c>
      <c r="B32" s="23"/>
      <c r="C32" s="24">
        <f>C24-C27</f>
        <v>-35774738</v>
      </c>
      <c r="D32" s="24">
        <f>D24-D27</f>
        <v>-72014293</v>
      </c>
    </row>
    <row r="33" spans="1:4" ht="15" customHeight="1" thickTop="1" x14ac:dyDescent="0.25">
      <c r="A33" s="25" t="s">
        <v>27</v>
      </c>
      <c r="B33" s="25"/>
      <c r="C33" s="25"/>
      <c r="D33" s="25"/>
    </row>
    <row r="34" spans="1:4" x14ac:dyDescent="0.25">
      <c r="A34" s="13" t="s">
        <v>20</v>
      </c>
      <c r="B34" s="14"/>
      <c r="C34" s="15">
        <f>SUM(C36:C39)</f>
        <v>54972929.469999999</v>
      </c>
      <c r="D34" s="15">
        <f>SUM(D35:D39)</f>
        <v>5720397824.7300005</v>
      </c>
    </row>
    <row r="35" spans="1:4" x14ac:dyDescent="0.25">
      <c r="A35" s="16" t="s">
        <v>6</v>
      </c>
      <c r="B35" s="17"/>
      <c r="C35" s="18"/>
      <c r="D35" s="18"/>
    </row>
    <row r="36" spans="1:4" x14ac:dyDescent="0.25">
      <c r="A36" s="16" t="s">
        <v>28</v>
      </c>
      <c r="B36" s="19"/>
      <c r="C36" s="20"/>
      <c r="D36" s="20"/>
    </row>
    <row r="37" spans="1:4" x14ac:dyDescent="0.25">
      <c r="A37" s="6" t="s">
        <v>29</v>
      </c>
      <c r="B37" s="19"/>
      <c r="C37" s="20">
        <v>54972929.469999999</v>
      </c>
      <c r="D37" s="20">
        <v>20395365.760000002</v>
      </c>
    </row>
    <row r="38" spans="1:4" x14ac:dyDescent="0.25">
      <c r="A38" s="16" t="s">
        <v>30</v>
      </c>
      <c r="B38" s="19"/>
      <c r="C38" s="20"/>
      <c r="D38" s="20"/>
    </row>
    <row r="39" spans="1:4" x14ac:dyDescent="0.25">
      <c r="A39" s="16" t="s">
        <v>31</v>
      </c>
      <c r="B39" s="19"/>
      <c r="C39" s="20"/>
      <c r="D39" s="20">
        <v>5700002458.9700003</v>
      </c>
    </row>
    <row r="40" spans="1:4" x14ac:dyDescent="0.25">
      <c r="A40" s="13" t="s">
        <v>22</v>
      </c>
      <c r="B40" s="14"/>
      <c r="C40" s="15">
        <f>SUM(C42:C43)</f>
        <v>834316500</v>
      </c>
      <c r="D40" s="15">
        <v>0</v>
      </c>
    </row>
    <row r="41" spans="1:4" x14ac:dyDescent="0.25">
      <c r="A41" s="16" t="s">
        <v>6</v>
      </c>
      <c r="B41" s="17"/>
      <c r="C41" s="18"/>
      <c r="D41" s="18"/>
    </row>
    <row r="42" spans="1:4" x14ac:dyDescent="0.25">
      <c r="A42" s="16" t="s">
        <v>32</v>
      </c>
      <c r="B42" s="17"/>
      <c r="C42" s="20">
        <v>534316500</v>
      </c>
      <c r="D42" s="20"/>
    </row>
    <row r="43" spans="1:4" x14ac:dyDescent="0.25">
      <c r="A43" s="16" t="s">
        <v>33</v>
      </c>
      <c r="B43" s="19"/>
      <c r="C43" s="20">
        <v>300000000</v>
      </c>
      <c r="D43" s="20"/>
    </row>
    <row r="44" spans="1:4" ht="26.25" thickBot="1" x14ac:dyDescent="0.3">
      <c r="A44" s="22" t="s">
        <v>34</v>
      </c>
      <c r="B44" s="23"/>
      <c r="C44" s="30">
        <f>C34-C40</f>
        <v>-779343570.52999997</v>
      </c>
      <c r="D44" s="30">
        <f>D34-D40</f>
        <v>5720397824.7300005</v>
      </c>
    </row>
    <row r="45" spans="1:4" ht="15.75" thickTop="1" x14ac:dyDescent="0.25">
      <c r="A45" s="16" t="s">
        <v>35</v>
      </c>
      <c r="B45" s="19"/>
      <c r="C45" s="20">
        <v>0</v>
      </c>
      <c r="D45" s="20">
        <v>0</v>
      </c>
    </row>
    <row r="46" spans="1:4" ht="0.75" customHeight="1" x14ac:dyDescent="0.25">
      <c r="A46" s="16" t="s">
        <v>36</v>
      </c>
      <c r="B46" s="19"/>
      <c r="C46" s="20"/>
      <c r="D46" s="20"/>
    </row>
    <row r="47" spans="1:4" x14ac:dyDescent="0.25">
      <c r="A47" s="16" t="s">
        <v>37</v>
      </c>
      <c r="B47" s="19"/>
      <c r="C47" s="20"/>
      <c r="D47" s="20"/>
    </row>
    <row r="48" spans="1:4" x14ac:dyDescent="0.25">
      <c r="A48" s="13" t="s">
        <v>38</v>
      </c>
      <c r="B48" s="14"/>
      <c r="C48" s="31">
        <f>C44+C32+C22</f>
        <v>177052955.24999976</v>
      </c>
      <c r="D48" s="31">
        <v>424606169.86999989</v>
      </c>
    </row>
    <row r="49" spans="1:8" ht="25.5" x14ac:dyDescent="0.25">
      <c r="A49" s="32" t="s">
        <v>39</v>
      </c>
      <c r="B49" s="33"/>
      <c r="C49" s="24">
        <v>878369205.88</v>
      </c>
      <c r="D49" s="24">
        <v>137030534.72</v>
      </c>
      <c r="F49" s="34"/>
      <c r="H49" s="34"/>
    </row>
    <row r="50" spans="1:8" ht="26.25" thickBot="1" x14ac:dyDescent="0.3">
      <c r="A50" s="22" t="s">
        <v>40</v>
      </c>
      <c r="B50" s="23"/>
      <c r="C50" s="30">
        <f>C49+C7-C13+C24-C27+C34-C40</f>
        <v>1055422161.1299999</v>
      </c>
      <c r="D50" s="30">
        <f>D49+D7-D13+D24-D27+D34</f>
        <v>969058969.56000137</v>
      </c>
    </row>
    <row r="51" spans="1:8" ht="15.75" thickTop="1" x14ac:dyDescent="0.25">
      <c r="G51" s="34"/>
    </row>
    <row r="52" spans="1:8" x14ac:dyDescent="0.25">
      <c r="C52" s="35"/>
      <c r="D52" s="34"/>
    </row>
    <row r="53" spans="1:8" x14ac:dyDescent="0.25">
      <c r="C53" s="34"/>
      <c r="D53" s="34"/>
      <c r="E53" s="36"/>
    </row>
    <row r="54" spans="1:8" x14ac:dyDescent="0.25">
      <c r="C54" s="34"/>
      <c r="D54" s="34"/>
    </row>
    <row r="55" spans="1:8" x14ac:dyDescent="0.25">
      <c r="A55" s="37" t="s">
        <v>41</v>
      </c>
      <c r="B55" s="38" t="s">
        <v>42</v>
      </c>
      <c r="C55" s="38"/>
      <c r="D55" s="39"/>
    </row>
    <row r="56" spans="1:8" x14ac:dyDescent="0.25">
      <c r="A56" s="40"/>
      <c r="B56" s="41" t="s">
        <v>43</v>
      </c>
      <c r="C56" s="41"/>
      <c r="D56" s="41"/>
    </row>
    <row r="57" spans="1:8" x14ac:dyDescent="0.25">
      <c r="A57" s="40"/>
      <c r="B57" s="40"/>
      <c r="C57" s="40"/>
      <c r="D57" s="40"/>
    </row>
    <row r="58" spans="1:8" x14ac:dyDescent="0.25">
      <c r="A58" s="40"/>
      <c r="B58" s="40"/>
      <c r="C58" s="40"/>
      <c r="D58" s="40"/>
    </row>
    <row r="59" spans="1:8" x14ac:dyDescent="0.25">
      <c r="A59" s="42" t="s">
        <v>44</v>
      </c>
      <c r="B59" s="38" t="s">
        <v>45</v>
      </c>
      <c r="C59" s="38"/>
      <c r="D59" s="39"/>
    </row>
    <row r="60" spans="1:8" x14ac:dyDescent="0.25">
      <c r="A60" s="40"/>
      <c r="B60" s="41" t="s">
        <v>43</v>
      </c>
      <c r="C60" s="41"/>
      <c r="D60" s="41"/>
    </row>
    <row r="61" spans="1:8" x14ac:dyDescent="0.25">
      <c r="A61" s="40"/>
      <c r="B61" s="40"/>
      <c r="C61" s="40"/>
      <c r="D61" s="40"/>
    </row>
    <row r="62" spans="1:8" x14ac:dyDescent="0.25">
      <c r="A62" s="40"/>
      <c r="B62" s="40"/>
      <c r="C62" s="40"/>
      <c r="D62" s="40"/>
    </row>
    <row r="63" spans="1:8" x14ac:dyDescent="0.25">
      <c r="A63" s="40" t="s">
        <v>46</v>
      </c>
      <c r="B63" s="40"/>
      <c r="C63" s="40"/>
      <c r="D63" s="40"/>
    </row>
    <row r="64" spans="1:8" x14ac:dyDescent="0.25">
      <c r="A64" s="40" t="s">
        <v>47</v>
      </c>
      <c r="B64" s="40"/>
      <c r="C64" s="40"/>
      <c r="D64" s="40"/>
    </row>
    <row r="65" spans="1:4" x14ac:dyDescent="0.25">
      <c r="A65" s="40"/>
      <c r="B65" s="40"/>
      <c r="C65" s="40"/>
      <c r="D65" s="40"/>
    </row>
    <row r="66" spans="1:4" x14ac:dyDescent="0.25">
      <c r="A66" s="40"/>
      <c r="B66" s="40"/>
      <c r="C66" s="40"/>
      <c r="D66" s="40"/>
    </row>
  </sheetData>
  <mergeCells count="6">
    <mergeCell ref="A2:C2"/>
    <mergeCell ref="A6:D6"/>
    <mergeCell ref="A23:D23"/>
    <mergeCell ref="A33:D33"/>
    <mergeCell ref="B55:C55"/>
    <mergeCell ref="B59:C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AE11-47E3-4B2F-B190-2888E62709C8}">
  <dimension ref="A1:F43"/>
  <sheetViews>
    <sheetView workbookViewId="0">
      <selection activeCell="A32" sqref="A32"/>
    </sheetView>
  </sheetViews>
  <sheetFormatPr defaultRowHeight="15" x14ac:dyDescent="0.25"/>
  <cols>
    <col min="1" max="1" width="54.28515625" customWidth="1"/>
    <col min="2" max="2" width="15.7109375" customWidth="1"/>
    <col min="3" max="5" width="21.5703125" customWidth="1"/>
    <col min="6" max="6" width="32.7109375" customWidth="1"/>
  </cols>
  <sheetData>
    <row r="1" spans="1:5" ht="18.75" x14ac:dyDescent="0.25">
      <c r="A1" s="43" t="s">
        <v>48</v>
      </c>
      <c r="B1" s="43"/>
      <c r="C1" s="43"/>
      <c r="D1" s="43"/>
    </row>
    <row r="2" spans="1:5" x14ac:dyDescent="0.25">
      <c r="A2" s="44" t="s">
        <v>49</v>
      </c>
      <c r="B2" s="44"/>
      <c r="C2" s="44"/>
      <c r="D2" s="44"/>
    </row>
    <row r="3" spans="1:5" x14ac:dyDescent="0.25">
      <c r="A3" s="45"/>
      <c r="B3" s="45"/>
      <c r="C3" s="45"/>
      <c r="D3" s="45"/>
    </row>
    <row r="4" spans="1:5" ht="32.25" customHeight="1" x14ac:dyDescent="0.25">
      <c r="A4" s="46" t="s">
        <v>50</v>
      </c>
      <c r="B4" s="46"/>
      <c r="C4" s="46"/>
      <c r="D4" s="46"/>
    </row>
    <row r="5" spans="1:5" x14ac:dyDescent="0.25">
      <c r="A5" s="47"/>
      <c r="B5" s="6"/>
      <c r="C5" s="48"/>
      <c r="D5" s="20"/>
    </row>
    <row r="6" spans="1:5" ht="15.75" thickBot="1" x14ac:dyDescent="0.3">
      <c r="A6" s="49" t="s">
        <v>1</v>
      </c>
      <c r="B6" s="50" t="s">
        <v>51</v>
      </c>
      <c r="C6" s="51" t="s">
        <v>52</v>
      </c>
      <c r="D6" s="51" t="s">
        <v>53</v>
      </c>
    </row>
    <row r="7" spans="1:5" x14ac:dyDescent="0.25">
      <c r="A7" s="52"/>
      <c r="B7" s="53"/>
      <c r="C7" s="27"/>
      <c r="D7" s="27"/>
    </row>
    <row r="8" spans="1:5" ht="26.25" x14ac:dyDescent="0.25">
      <c r="A8" s="47" t="s">
        <v>54</v>
      </c>
      <c r="B8" s="54">
        <v>4</v>
      </c>
      <c r="C8" s="48">
        <f>830684287.671257+66086854</f>
        <v>896771141.67125702</v>
      </c>
      <c r="D8" s="48">
        <v>1062343886</v>
      </c>
    </row>
    <row r="9" spans="1:5" x14ac:dyDescent="0.25">
      <c r="A9" s="6" t="s">
        <v>55</v>
      </c>
      <c r="B9" s="6">
        <v>6</v>
      </c>
      <c r="C9" s="48">
        <v>-565642760.25999999</v>
      </c>
      <c r="D9" s="48">
        <v>-175960707</v>
      </c>
    </row>
    <row r="10" spans="1:5" x14ac:dyDescent="0.25">
      <c r="A10" s="6" t="s">
        <v>56</v>
      </c>
      <c r="B10" s="55">
        <v>5</v>
      </c>
      <c r="C10" s="48">
        <v>791363699.56405127</v>
      </c>
      <c r="D10" s="48">
        <v>509336083</v>
      </c>
    </row>
    <row r="11" spans="1:5" x14ac:dyDescent="0.25">
      <c r="A11" s="6" t="s">
        <v>57</v>
      </c>
      <c r="B11">
        <v>7</v>
      </c>
      <c r="C11" s="48">
        <v>-351095364.8556906</v>
      </c>
      <c r="D11" s="48">
        <v>-158633934</v>
      </c>
    </row>
    <row r="12" spans="1:5" ht="15.75" thickBot="1" x14ac:dyDescent="0.3">
      <c r="A12" s="56" t="s">
        <v>58</v>
      </c>
      <c r="B12" s="56"/>
      <c r="C12" s="51">
        <v>0</v>
      </c>
      <c r="D12" s="51">
        <v>-57030709</v>
      </c>
    </row>
    <row r="13" spans="1:5" ht="15.75" thickBot="1" x14ac:dyDescent="0.3">
      <c r="A13" s="57" t="s">
        <v>59</v>
      </c>
      <c r="B13" s="58"/>
      <c r="C13" s="59">
        <f>SUM(C8:C12)</f>
        <v>771396716.11961782</v>
      </c>
      <c r="D13" s="59">
        <f>SUM(D8:D12)</f>
        <v>1180054619</v>
      </c>
    </row>
    <row r="14" spans="1:5" x14ac:dyDescent="0.25">
      <c r="A14" s="1"/>
      <c r="B14" s="54"/>
      <c r="C14" s="31"/>
      <c r="D14" s="31"/>
      <c r="E14" s="34"/>
    </row>
    <row r="15" spans="1:5" x14ac:dyDescent="0.25">
      <c r="A15" s="1" t="s">
        <v>60</v>
      </c>
      <c r="B15" s="54">
        <v>8</v>
      </c>
      <c r="C15" s="31">
        <v>-940000</v>
      </c>
      <c r="D15" s="31">
        <v>-916589109</v>
      </c>
    </row>
    <row r="16" spans="1:5" x14ac:dyDescent="0.25">
      <c r="A16" s="55" t="s">
        <v>61</v>
      </c>
      <c r="B16" s="55">
        <v>9</v>
      </c>
      <c r="C16" s="60">
        <v>-329867579</v>
      </c>
      <c r="D16" s="60">
        <v>-291543749.72000003</v>
      </c>
    </row>
    <row r="17" spans="1:6" x14ac:dyDescent="0.25">
      <c r="A17" s="61" t="s">
        <v>62</v>
      </c>
      <c r="B17" s="61"/>
      <c r="C17" s="62">
        <v>97935000</v>
      </c>
      <c r="D17" s="62">
        <v>359333000</v>
      </c>
    </row>
    <row r="18" spans="1:6" x14ac:dyDescent="0.25">
      <c r="A18" s="54" t="s">
        <v>63</v>
      </c>
      <c r="B18" s="54"/>
      <c r="C18" s="63">
        <v>-5275526.8099999996</v>
      </c>
      <c r="D18" s="63">
        <v>-454197316.41000003</v>
      </c>
    </row>
    <row r="19" spans="1:6" ht="15.75" thickBot="1" x14ac:dyDescent="0.3">
      <c r="A19" s="64" t="s">
        <v>64</v>
      </c>
      <c r="B19" s="64"/>
      <c r="C19" s="65">
        <f>SUM(C13:C18)</f>
        <v>533248610.30961782</v>
      </c>
      <c r="D19" s="65">
        <f>SUM(D13:D18)</f>
        <v>-122942556.13000005</v>
      </c>
    </row>
    <row r="20" spans="1:6" ht="15.75" thickBot="1" x14ac:dyDescent="0.3">
      <c r="A20" s="66" t="s">
        <v>65</v>
      </c>
      <c r="B20" s="66"/>
      <c r="C20" s="67">
        <f>C19</f>
        <v>533248610.30961782</v>
      </c>
      <c r="D20" s="67">
        <f>D19</f>
        <v>-122942556.13000005</v>
      </c>
    </row>
    <row r="21" spans="1:6" ht="7.5" customHeight="1" thickTop="1" x14ac:dyDescent="0.25">
      <c r="A21" s="68"/>
      <c r="B21" s="6"/>
      <c r="C21" s="60"/>
      <c r="D21" s="69"/>
      <c r="E21" s="70"/>
      <c r="F21" s="70"/>
    </row>
    <row r="22" spans="1:6" ht="14.25" customHeight="1" x14ac:dyDescent="0.25">
      <c r="A22" s="71" t="s">
        <v>66</v>
      </c>
      <c r="B22" s="72">
        <v>10</v>
      </c>
      <c r="C22" s="73"/>
      <c r="D22" s="20"/>
      <c r="E22" s="6"/>
      <c r="F22" s="6"/>
    </row>
    <row r="23" spans="1:6" ht="15.75" thickBot="1" x14ac:dyDescent="0.3">
      <c r="A23" s="74" t="s">
        <v>67</v>
      </c>
      <c r="B23" s="56"/>
      <c r="C23" s="65">
        <f>C20-C22</f>
        <v>533248610.30961782</v>
      </c>
      <c r="D23" s="65">
        <f>D20+D22</f>
        <v>-122942556.13000005</v>
      </c>
      <c r="E23" s="6"/>
      <c r="F23" s="6"/>
    </row>
    <row r="24" spans="1:6" x14ac:dyDescent="0.25">
      <c r="A24" s="75"/>
      <c r="B24" s="6"/>
      <c r="C24" s="69"/>
      <c r="D24" s="69"/>
      <c r="E24" s="6"/>
      <c r="F24" s="6"/>
    </row>
    <row r="25" spans="1:6" ht="15.75" thickBot="1" x14ac:dyDescent="0.3">
      <c r="A25" s="76" t="s">
        <v>68</v>
      </c>
      <c r="B25" s="56"/>
      <c r="C25" s="77"/>
      <c r="D25" s="77"/>
      <c r="E25" s="6"/>
      <c r="F25" s="6"/>
    </row>
    <row r="26" spans="1:6" ht="15.75" thickBot="1" x14ac:dyDescent="0.3">
      <c r="A26" s="78" t="s">
        <v>69</v>
      </c>
      <c r="B26" s="79"/>
      <c r="C26" s="67">
        <f>C23</f>
        <v>533248610.30961782</v>
      </c>
      <c r="D26" s="67">
        <f>D23</f>
        <v>-122942556.13000005</v>
      </c>
      <c r="E26" s="6"/>
      <c r="F26" s="6"/>
    </row>
    <row r="27" spans="1:6" ht="15.75" thickTop="1" x14ac:dyDescent="0.25">
      <c r="A27" s="80"/>
      <c r="B27" s="6"/>
      <c r="C27" s="69"/>
      <c r="D27" s="69"/>
      <c r="E27" s="6"/>
      <c r="F27" s="6"/>
    </row>
    <row r="28" spans="1:6" x14ac:dyDescent="0.25">
      <c r="A28" s="80"/>
      <c r="B28" s="6"/>
      <c r="C28" s="69"/>
      <c r="D28" s="69"/>
      <c r="E28" s="6"/>
      <c r="F28" s="6"/>
    </row>
    <row r="29" spans="1:6" x14ac:dyDescent="0.25">
      <c r="A29" s="37" t="s">
        <v>41</v>
      </c>
      <c r="B29" s="81" t="s">
        <v>42</v>
      </c>
      <c r="C29" s="81"/>
      <c r="D29" s="82"/>
      <c r="E29" s="6"/>
      <c r="F29" s="6"/>
    </row>
    <row r="30" spans="1:6" x14ac:dyDescent="0.25">
      <c r="A30" s="40"/>
      <c r="B30" s="41" t="s">
        <v>43</v>
      </c>
      <c r="C30" s="41"/>
      <c r="D30" s="83" t="s">
        <v>70</v>
      </c>
      <c r="E30" s="6"/>
      <c r="F30" s="6"/>
    </row>
    <row r="31" spans="1:6" x14ac:dyDescent="0.25">
      <c r="A31" s="40"/>
      <c r="B31" s="40"/>
      <c r="C31" s="40"/>
      <c r="D31" s="40"/>
      <c r="E31" s="6"/>
      <c r="F31" s="6"/>
    </row>
    <row r="32" spans="1:6" x14ac:dyDescent="0.25">
      <c r="A32" s="40"/>
      <c r="B32" s="40"/>
      <c r="C32" s="40"/>
      <c r="D32" s="40"/>
      <c r="E32" s="6"/>
      <c r="F32" s="6"/>
    </row>
    <row r="33" spans="1:6" x14ac:dyDescent="0.25">
      <c r="A33" s="42" t="s">
        <v>44</v>
      </c>
      <c r="B33" s="81" t="s">
        <v>45</v>
      </c>
      <c r="C33" s="81"/>
      <c r="D33" s="82"/>
      <c r="E33" s="6"/>
      <c r="F33" s="6"/>
    </row>
    <row r="34" spans="1:6" x14ac:dyDescent="0.25">
      <c r="A34" s="40"/>
      <c r="B34" s="41" t="s">
        <v>43</v>
      </c>
      <c r="C34" s="41"/>
      <c r="D34" s="83" t="s">
        <v>70</v>
      </c>
      <c r="E34" s="6"/>
      <c r="F34" s="6"/>
    </row>
    <row r="35" spans="1:6" x14ac:dyDescent="0.25">
      <c r="A35" s="40"/>
      <c r="B35" s="40"/>
      <c r="C35" s="40"/>
      <c r="D35" s="40"/>
      <c r="E35" s="6"/>
      <c r="F35" s="6"/>
    </row>
    <row r="36" spans="1:6" x14ac:dyDescent="0.25">
      <c r="A36" s="40"/>
      <c r="B36" s="40"/>
      <c r="C36" s="40"/>
      <c r="D36" s="40"/>
      <c r="E36" s="6"/>
      <c r="F36" s="6"/>
    </row>
    <row r="37" spans="1:6" x14ac:dyDescent="0.25">
      <c r="A37" s="40" t="s">
        <v>46</v>
      </c>
      <c r="B37" s="40"/>
      <c r="C37" s="40"/>
      <c r="D37" s="40"/>
      <c r="E37" s="6"/>
      <c r="F37" s="6"/>
    </row>
    <row r="38" spans="1:6" x14ac:dyDescent="0.25">
      <c r="A38" s="40" t="s">
        <v>47</v>
      </c>
      <c r="B38" s="40"/>
      <c r="C38" s="40"/>
      <c r="D38" s="40"/>
      <c r="E38" s="6"/>
      <c r="F38" s="6"/>
    </row>
    <row r="39" spans="1:6" x14ac:dyDescent="0.25">
      <c r="A39" s="40"/>
      <c r="B39" s="40"/>
      <c r="C39" s="40"/>
      <c r="D39" s="40"/>
      <c r="E39" s="6"/>
      <c r="F39" s="6"/>
    </row>
    <row r="40" spans="1:6" x14ac:dyDescent="0.25">
      <c r="A40" s="40"/>
      <c r="B40" s="40"/>
      <c r="C40" s="40"/>
      <c r="D40" s="40"/>
      <c r="E40" s="6"/>
      <c r="F40" s="6"/>
    </row>
    <row r="41" spans="1:6" x14ac:dyDescent="0.25">
      <c r="E41" s="6"/>
      <c r="F41" s="6"/>
    </row>
    <row r="42" spans="1:6" x14ac:dyDescent="0.25">
      <c r="E42" s="6"/>
      <c r="F42" s="6"/>
    </row>
    <row r="43" spans="1:6" x14ac:dyDescent="0.25">
      <c r="E43" s="6"/>
      <c r="F43" s="6"/>
    </row>
  </sheetData>
  <mergeCells count="5">
    <mergeCell ref="A1:D1"/>
    <mergeCell ref="A2:D2"/>
    <mergeCell ref="A4:D4"/>
    <mergeCell ref="B29:C29"/>
    <mergeCell ref="B33:C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6271-4B32-4FD7-9935-35B3E1D4C553}">
  <dimension ref="A1:F67"/>
  <sheetViews>
    <sheetView workbookViewId="0">
      <selection activeCell="E27" sqref="E27"/>
    </sheetView>
  </sheetViews>
  <sheetFormatPr defaultRowHeight="15" x14ac:dyDescent="0.25"/>
  <cols>
    <col min="1" max="1" width="54.28515625" customWidth="1"/>
    <col min="2" max="2" width="15.7109375" customWidth="1"/>
    <col min="3" max="5" width="21.5703125" customWidth="1"/>
    <col min="6" max="6" width="32.7109375" customWidth="1"/>
  </cols>
  <sheetData>
    <row r="1" spans="1:6" ht="24.75" customHeight="1" x14ac:dyDescent="0.25">
      <c r="A1" s="43" t="s">
        <v>48</v>
      </c>
      <c r="B1" s="43"/>
      <c r="C1" s="43"/>
      <c r="D1" s="43"/>
    </row>
    <row r="2" spans="1:6" x14ac:dyDescent="0.25">
      <c r="A2" s="44" t="s">
        <v>71</v>
      </c>
      <c r="B2" s="44"/>
      <c r="C2" s="44"/>
      <c r="D2" s="44"/>
    </row>
    <row r="4" spans="1:6" s="86" customFormat="1" ht="21.75" customHeight="1" x14ac:dyDescent="0.25">
      <c r="A4" s="84" t="s">
        <v>72</v>
      </c>
      <c r="B4" s="84"/>
      <c r="C4" s="84"/>
      <c r="D4" s="84"/>
      <c r="E4" s="85"/>
      <c r="F4" s="85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7" t="s">
        <v>1</v>
      </c>
      <c r="B6" s="8" t="s">
        <v>51</v>
      </c>
      <c r="C6" s="87" t="s">
        <v>2</v>
      </c>
      <c r="D6" s="87" t="s">
        <v>73</v>
      </c>
    </row>
    <row r="7" spans="1:6" x14ac:dyDescent="0.25">
      <c r="A7" s="1" t="s">
        <v>74</v>
      </c>
      <c r="B7" s="6"/>
      <c r="D7" s="6"/>
    </row>
    <row r="8" spans="1:6" x14ac:dyDescent="0.25">
      <c r="A8" s="1"/>
      <c r="B8" s="6"/>
      <c r="D8" s="6"/>
    </row>
    <row r="9" spans="1:6" x14ac:dyDescent="0.25">
      <c r="A9" s="1" t="s">
        <v>75</v>
      </c>
      <c r="B9" s="6"/>
      <c r="C9" s="6"/>
      <c r="D9" s="6"/>
    </row>
    <row r="10" spans="1:6" x14ac:dyDescent="0.25">
      <c r="A10" s="6" t="s">
        <v>76</v>
      </c>
      <c r="B10" s="88">
        <v>13</v>
      </c>
      <c r="C10" s="18">
        <v>1055422</v>
      </c>
      <c r="D10" s="18">
        <v>878369</v>
      </c>
    </row>
    <row r="11" spans="1:6" x14ac:dyDescent="0.25">
      <c r="A11" s="6" t="s">
        <v>77</v>
      </c>
      <c r="B11" s="88">
        <v>14</v>
      </c>
      <c r="C11" s="18">
        <v>8194852</v>
      </c>
      <c r="D11" s="18">
        <v>8118100</v>
      </c>
      <c r="E11" s="89"/>
    </row>
    <row r="12" spans="1:6" x14ac:dyDescent="0.25">
      <c r="A12" s="6" t="s">
        <v>78</v>
      </c>
      <c r="B12" s="88">
        <v>15</v>
      </c>
      <c r="C12" s="18">
        <v>387390</v>
      </c>
      <c r="D12" s="18">
        <v>29541</v>
      </c>
    </row>
    <row r="13" spans="1:6" x14ac:dyDescent="0.25">
      <c r="A13" s="47" t="s">
        <v>79</v>
      </c>
      <c r="B13" s="88"/>
      <c r="C13" s="18">
        <v>161949</v>
      </c>
      <c r="D13" s="18">
        <v>133798</v>
      </c>
    </row>
    <row r="14" spans="1:6" x14ac:dyDescent="0.25">
      <c r="A14" s="47" t="s">
        <v>80</v>
      </c>
      <c r="B14" s="88"/>
      <c r="C14" s="18">
        <v>294</v>
      </c>
      <c r="D14" s="18">
        <v>241</v>
      </c>
    </row>
    <row r="15" spans="1:6" x14ac:dyDescent="0.25">
      <c r="A15" s="47" t="s">
        <v>81</v>
      </c>
      <c r="B15" s="88"/>
      <c r="C15" s="18">
        <v>57883</v>
      </c>
      <c r="D15" s="18">
        <v>2</v>
      </c>
    </row>
    <row r="16" spans="1:6" x14ac:dyDescent="0.25">
      <c r="A16" s="47" t="s">
        <v>82</v>
      </c>
      <c r="B16" s="88"/>
      <c r="C16" s="18">
        <v>0</v>
      </c>
      <c r="D16" s="18">
        <v>0</v>
      </c>
    </row>
    <row r="17" spans="1:4" x14ac:dyDescent="0.25">
      <c r="A17" s="6" t="s">
        <v>83</v>
      </c>
      <c r="B17" s="88">
        <v>16</v>
      </c>
      <c r="C17" s="18">
        <v>19000</v>
      </c>
      <c r="D17" s="18">
        <v>77223</v>
      </c>
    </row>
    <row r="18" spans="1:4" x14ac:dyDescent="0.25">
      <c r="A18" s="72"/>
      <c r="B18" s="8"/>
      <c r="C18" s="29"/>
      <c r="D18" s="29"/>
    </row>
    <row r="19" spans="1:4" x14ac:dyDescent="0.25">
      <c r="A19" s="6"/>
      <c r="B19" s="6"/>
      <c r="C19" s="90">
        <f>SUM(C10:C18)</f>
        <v>9876790</v>
      </c>
      <c r="D19" s="90">
        <f>SUM(D10:D18)</f>
        <v>9237274</v>
      </c>
    </row>
    <row r="20" spans="1:4" x14ac:dyDescent="0.25">
      <c r="A20" s="1"/>
      <c r="B20" s="6"/>
      <c r="C20" s="89"/>
      <c r="D20" s="69"/>
    </row>
    <row r="21" spans="1:4" x14ac:dyDescent="0.25">
      <c r="A21" s="1" t="s">
        <v>84</v>
      </c>
      <c r="B21" s="6"/>
      <c r="C21" s="89"/>
      <c r="D21" s="69"/>
    </row>
    <row r="22" spans="1:4" x14ac:dyDescent="0.25">
      <c r="A22" s="6" t="s">
        <v>85</v>
      </c>
      <c r="B22" s="88">
        <v>11</v>
      </c>
      <c r="C22" s="18">
        <v>12683</v>
      </c>
      <c r="D22" s="18">
        <v>12895</v>
      </c>
    </row>
    <row r="23" spans="1:4" x14ac:dyDescent="0.25">
      <c r="A23" s="6" t="s">
        <v>86</v>
      </c>
      <c r="B23" s="88">
        <v>12</v>
      </c>
      <c r="C23" s="18">
        <v>238696</v>
      </c>
      <c r="D23" s="18">
        <v>216097</v>
      </c>
    </row>
    <row r="24" spans="1:4" x14ac:dyDescent="0.25">
      <c r="A24" s="6" t="s">
        <v>87</v>
      </c>
      <c r="B24" s="88">
        <v>12</v>
      </c>
      <c r="C24" s="18">
        <v>0</v>
      </c>
      <c r="D24" s="18"/>
    </row>
    <row r="25" spans="1:4" x14ac:dyDescent="0.25">
      <c r="A25" s="6" t="s">
        <v>88</v>
      </c>
      <c r="B25" s="88">
        <v>10</v>
      </c>
      <c r="C25" s="18">
        <v>14969</v>
      </c>
      <c r="D25" s="18">
        <v>8472</v>
      </c>
    </row>
    <row r="26" spans="1:4" x14ac:dyDescent="0.25">
      <c r="A26" s="72"/>
      <c r="B26" s="8"/>
      <c r="C26" s="91"/>
      <c r="D26" s="91"/>
    </row>
    <row r="27" spans="1:4" x14ac:dyDescent="0.25">
      <c r="A27" s="6"/>
      <c r="B27" s="6"/>
      <c r="C27" s="92">
        <f>SUM(C22:C26)</f>
        <v>266348</v>
      </c>
      <c r="D27" s="92">
        <f>SUM(D22:D26)</f>
        <v>237464</v>
      </c>
    </row>
    <row r="28" spans="1:4" x14ac:dyDescent="0.25">
      <c r="C28" s="89"/>
      <c r="D28" s="89"/>
    </row>
    <row r="29" spans="1:4" ht="15.75" thickBot="1" x14ac:dyDescent="0.3">
      <c r="A29" s="93" t="s">
        <v>89</v>
      </c>
      <c r="B29" s="94"/>
      <c r="C29" s="95">
        <f>C19+C27</f>
        <v>10143138</v>
      </c>
      <c r="D29" s="95">
        <f>D19+D27</f>
        <v>9474738</v>
      </c>
    </row>
    <row r="30" spans="1:4" ht="15.75" thickTop="1" x14ac:dyDescent="0.25">
      <c r="A30" s="6"/>
      <c r="B30" s="6"/>
      <c r="C30" s="90"/>
      <c r="D30" s="90"/>
    </row>
    <row r="31" spans="1:4" x14ac:dyDescent="0.25">
      <c r="A31" s="1" t="s">
        <v>90</v>
      </c>
      <c r="B31" s="6"/>
      <c r="C31" s="69"/>
      <c r="D31" s="69"/>
    </row>
    <row r="32" spans="1:4" x14ac:dyDescent="0.25">
      <c r="A32" s="1" t="s">
        <v>91</v>
      </c>
      <c r="B32" s="6"/>
      <c r="C32" s="69"/>
      <c r="D32" s="69"/>
    </row>
    <row r="33" spans="1:4" x14ac:dyDescent="0.25">
      <c r="A33" s="6" t="s">
        <v>92</v>
      </c>
      <c r="B33" s="88"/>
      <c r="C33" s="18">
        <v>1075804</v>
      </c>
      <c r="D33" s="18">
        <v>1375804</v>
      </c>
    </row>
    <row r="34" spans="1:4" x14ac:dyDescent="0.25">
      <c r="A34" s="6" t="s">
        <v>93</v>
      </c>
      <c r="B34" s="88"/>
      <c r="C34" s="18">
        <v>8763</v>
      </c>
      <c r="D34" s="18">
        <v>11433</v>
      </c>
    </row>
    <row r="35" spans="1:4" x14ac:dyDescent="0.25">
      <c r="A35" s="6" t="s">
        <v>94</v>
      </c>
      <c r="B35" s="88"/>
      <c r="C35" s="18">
        <v>-38905</v>
      </c>
      <c r="D35" s="18">
        <v>13482</v>
      </c>
    </row>
    <row r="36" spans="1:4" x14ac:dyDescent="0.25">
      <c r="A36" s="6" t="s">
        <v>95</v>
      </c>
      <c r="B36" s="88"/>
      <c r="C36" s="18">
        <v>4046</v>
      </c>
      <c r="D36" s="18">
        <v>0</v>
      </c>
    </row>
    <row r="37" spans="1:4" x14ac:dyDescent="0.25">
      <c r="A37" s="6" t="s">
        <v>96</v>
      </c>
      <c r="B37" s="88"/>
      <c r="C37" s="18">
        <v>0</v>
      </c>
      <c r="D37" s="18">
        <v>0</v>
      </c>
    </row>
    <row r="38" spans="1:4" x14ac:dyDescent="0.25">
      <c r="A38" s="6" t="s">
        <v>97</v>
      </c>
      <c r="B38" s="88">
        <v>19</v>
      </c>
      <c r="C38" s="18">
        <v>10366</v>
      </c>
      <c r="D38" s="18">
        <v>10366</v>
      </c>
    </row>
    <row r="39" spans="1:4" x14ac:dyDescent="0.25">
      <c r="A39" s="6" t="s">
        <v>98</v>
      </c>
      <c r="B39" s="88"/>
      <c r="C39" s="18">
        <v>64716</v>
      </c>
      <c r="D39" s="18">
        <v>57164</v>
      </c>
    </row>
    <row r="40" spans="1:4" x14ac:dyDescent="0.25">
      <c r="A40" s="72"/>
      <c r="B40" s="8"/>
      <c r="C40" s="29"/>
      <c r="D40" s="29"/>
    </row>
    <row r="41" spans="1:4" x14ac:dyDescent="0.25">
      <c r="A41" s="52" t="s">
        <v>99</v>
      </c>
      <c r="B41" s="72"/>
      <c r="C41" s="91">
        <f>SUM(C33:C40)</f>
        <v>1124790</v>
      </c>
      <c r="D41" s="91">
        <f>SUM(D33:D40)</f>
        <v>1468249</v>
      </c>
    </row>
    <row r="42" spans="1:4" x14ac:dyDescent="0.25">
      <c r="A42" s="1" t="s">
        <v>100</v>
      </c>
      <c r="B42" s="6"/>
      <c r="C42" s="90"/>
      <c r="D42" s="90"/>
    </row>
    <row r="43" spans="1:4" x14ac:dyDescent="0.25">
      <c r="A43" s="6" t="s">
        <v>101</v>
      </c>
      <c r="B43" s="88">
        <v>18</v>
      </c>
      <c r="C43" s="18">
        <v>2462250</v>
      </c>
      <c r="D43" s="18">
        <v>3144289</v>
      </c>
    </row>
    <row r="44" spans="1:4" x14ac:dyDescent="0.25">
      <c r="A44" s="72" t="s">
        <v>102</v>
      </c>
      <c r="B44" s="8"/>
      <c r="C44" s="29">
        <v>5066849</v>
      </c>
      <c r="D44" s="29">
        <v>5035523</v>
      </c>
    </row>
    <row r="45" spans="1:4" x14ac:dyDescent="0.25">
      <c r="A45" s="1" t="s">
        <v>103</v>
      </c>
      <c r="B45" s="6"/>
      <c r="C45" s="92">
        <v>0</v>
      </c>
      <c r="D45" s="92">
        <v>0</v>
      </c>
    </row>
    <row r="46" spans="1:4" x14ac:dyDescent="0.25">
      <c r="A46" s="52" t="s">
        <v>104</v>
      </c>
      <c r="B46" s="72"/>
      <c r="C46" s="91">
        <f>SUM(C43:C45)</f>
        <v>7529099</v>
      </c>
      <c r="D46" s="91">
        <f>SUM(D43:D45)</f>
        <v>8179812</v>
      </c>
    </row>
    <row r="47" spans="1:4" x14ac:dyDescent="0.25">
      <c r="A47" s="1" t="s">
        <v>105</v>
      </c>
      <c r="B47" s="6"/>
      <c r="C47" s="90">
        <f>C41+C46</f>
        <v>8653889</v>
      </c>
      <c r="D47" s="90">
        <f>D41+D46</f>
        <v>9648061</v>
      </c>
    </row>
    <row r="48" spans="1:4" x14ac:dyDescent="0.25">
      <c r="A48" s="1"/>
      <c r="B48" s="6"/>
      <c r="C48" s="69"/>
      <c r="D48" s="69"/>
    </row>
    <row r="49" spans="1:6" x14ac:dyDescent="0.25">
      <c r="A49" s="6" t="s">
        <v>106</v>
      </c>
      <c r="B49" s="88"/>
      <c r="C49" s="18"/>
      <c r="D49" s="18"/>
    </row>
    <row r="50" spans="1:6" x14ac:dyDescent="0.25">
      <c r="A50" s="6" t="s">
        <v>107</v>
      </c>
      <c r="B50" s="88">
        <v>17</v>
      </c>
      <c r="C50" s="18">
        <v>210000</v>
      </c>
      <c r="D50" s="18">
        <v>210000</v>
      </c>
      <c r="E50" s="34"/>
      <c r="F50" s="34"/>
    </row>
    <row r="51" spans="1:6" x14ac:dyDescent="0.25">
      <c r="A51" s="72" t="s">
        <v>108</v>
      </c>
      <c r="B51" s="8"/>
      <c r="C51" s="29">
        <v>1279249</v>
      </c>
      <c r="D51" s="29">
        <v>-383323</v>
      </c>
    </row>
    <row r="52" spans="1:6" ht="15.75" thickBot="1" x14ac:dyDescent="0.3">
      <c r="A52" s="93" t="s">
        <v>109</v>
      </c>
      <c r="B52" s="94"/>
      <c r="C52" s="95">
        <f>SUM(C50:C51)</f>
        <v>1489249</v>
      </c>
      <c r="D52" s="95">
        <f>SUM(D50:D51)</f>
        <v>-173323</v>
      </c>
    </row>
    <row r="53" spans="1:6" ht="16.5" thickTop="1" thickBot="1" x14ac:dyDescent="0.3">
      <c r="A53" s="93" t="s">
        <v>110</v>
      </c>
      <c r="B53" s="94"/>
      <c r="C53" s="95">
        <f>C47+C52</f>
        <v>10143138</v>
      </c>
      <c r="D53" s="95">
        <f>D47+D52</f>
        <v>9474738</v>
      </c>
    </row>
    <row r="54" spans="1:6" ht="15.75" thickTop="1" x14ac:dyDescent="0.25">
      <c r="A54" s="6"/>
      <c r="B54" s="96"/>
      <c r="C54" s="97">
        <f>C29-C53</f>
        <v>0</v>
      </c>
      <c r="D54" s="97">
        <f>D29-D53</f>
        <v>0</v>
      </c>
    </row>
    <row r="55" spans="1:6" x14ac:dyDescent="0.25">
      <c r="A55" s="37" t="s">
        <v>41</v>
      </c>
      <c r="B55" s="81" t="s">
        <v>42</v>
      </c>
      <c r="C55" s="81"/>
      <c r="D55" s="82"/>
    </row>
    <row r="56" spans="1:6" x14ac:dyDescent="0.25">
      <c r="A56" s="40"/>
      <c r="B56" s="41" t="s">
        <v>43</v>
      </c>
      <c r="C56" s="41"/>
      <c r="D56" s="83" t="s">
        <v>70</v>
      </c>
    </row>
    <row r="57" spans="1:6" x14ac:dyDescent="0.25">
      <c r="A57" s="40"/>
      <c r="B57" s="40"/>
      <c r="C57" s="40"/>
      <c r="D57" s="40"/>
    </row>
    <row r="58" spans="1:6" x14ac:dyDescent="0.25">
      <c r="A58" s="40"/>
      <c r="B58" s="40"/>
      <c r="C58" s="40"/>
      <c r="D58" s="40"/>
    </row>
    <row r="59" spans="1:6" x14ac:dyDescent="0.25">
      <c r="A59" s="42" t="s">
        <v>44</v>
      </c>
      <c r="B59" s="81" t="s">
        <v>45</v>
      </c>
      <c r="C59" s="81"/>
      <c r="D59" s="82"/>
    </row>
    <row r="60" spans="1:6" x14ac:dyDescent="0.25">
      <c r="A60" s="40"/>
      <c r="B60" s="41" t="s">
        <v>43</v>
      </c>
      <c r="C60" s="41"/>
      <c r="D60" s="83" t="s">
        <v>70</v>
      </c>
    </row>
    <row r="61" spans="1:6" x14ac:dyDescent="0.25">
      <c r="A61" s="40"/>
      <c r="B61" s="40"/>
      <c r="C61" s="40"/>
      <c r="D61" s="40"/>
    </row>
    <row r="62" spans="1:6" x14ac:dyDescent="0.25">
      <c r="A62" s="40"/>
      <c r="B62" s="40"/>
      <c r="C62" s="40"/>
      <c r="D62" s="40"/>
    </row>
    <row r="63" spans="1:6" x14ac:dyDescent="0.25">
      <c r="A63" s="40" t="s">
        <v>46</v>
      </c>
      <c r="B63" s="40"/>
      <c r="C63" s="40"/>
      <c r="D63" s="40"/>
    </row>
    <row r="64" spans="1:6" x14ac:dyDescent="0.25">
      <c r="A64" s="40" t="s">
        <v>47</v>
      </c>
      <c r="B64" s="40"/>
      <c r="C64" s="40"/>
      <c r="D64" s="40"/>
    </row>
    <row r="67" spans="1:1" x14ac:dyDescent="0.25">
      <c r="A67" s="98" t="s">
        <v>111</v>
      </c>
    </row>
  </sheetData>
  <mergeCells count="5">
    <mergeCell ref="A1:D1"/>
    <mergeCell ref="A2:D2"/>
    <mergeCell ref="A4:D4"/>
    <mergeCell ref="B55:C55"/>
    <mergeCell ref="B59:C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23FC-339B-48BC-93DE-159EC0F567CC}">
  <dimension ref="A1:E39"/>
  <sheetViews>
    <sheetView tabSelected="1" workbookViewId="0">
      <selection activeCell="D30" sqref="D30"/>
    </sheetView>
  </sheetViews>
  <sheetFormatPr defaultRowHeight="15" x14ac:dyDescent="0.25"/>
  <cols>
    <col min="1" max="1" width="54.28515625" customWidth="1"/>
    <col min="2" max="2" width="15.7109375" customWidth="1"/>
    <col min="3" max="4" width="21.5703125" customWidth="1"/>
    <col min="5" max="5" width="32.7109375" customWidth="1"/>
  </cols>
  <sheetData>
    <row r="1" spans="1:5" ht="18.75" x14ac:dyDescent="0.25">
      <c r="A1" s="43" t="s">
        <v>48</v>
      </c>
      <c r="B1" s="43"/>
      <c r="C1" s="43"/>
      <c r="D1" s="43"/>
    </row>
    <row r="2" spans="1:5" ht="23.25" customHeight="1" x14ac:dyDescent="0.25">
      <c r="A2" s="44" t="s">
        <v>49</v>
      </c>
      <c r="B2" s="44"/>
      <c r="C2" s="44"/>
      <c r="D2" s="44"/>
    </row>
    <row r="3" spans="1:5" x14ac:dyDescent="0.25">
      <c r="A3" s="80"/>
      <c r="B3" s="6"/>
      <c r="C3" s="69"/>
      <c r="D3" s="69"/>
      <c r="E3" s="6"/>
    </row>
    <row r="4" spans="1:5" s="86" customFormat="1" ht="30.75" customHeight="1" x14ac:dyDescent="0.25">
      <c r="A4" s="84" t="s">
        <v>112</v>
      </c>
      <c r="B4" s="84"/>
      <c r="C4" s="84"/>
      <c r="D4" s="84"/>
      <c r="E4" s="85"/>
    </row>
    <row r="5" spans="1:5" x14ac:dyDescent="0.25">
      <c r="A5" s="6"/>
      <c r="B5" s="6"/>
      <c r="C5" s="6"/>
      <c r="D5" s="6"/>
      <c r="E5" s="6"/>
    </row>
    <row r="6" spans="1:5" ht="25.5" x14ac:dyDescent="0.25">
      <c r="A6" s="7" t="s">
        <v>1</v>
      </c>
      <c r="B6" s="99" t="s">
        <v>107</v>
      </c>
      <c r="C6" s="99" t="s">
        <v>108</v>
      </c>
      <c r="D6" s="99" t="s">
        <v>113</v>
      </c>
    </row>
    <row r="7" spans="1:5" x14ac:dyDescent="0.25">
      <c r="A7" s="6"/>
      <c r="B7" s="6"/>
      <c r="C7" s="6"/>
      <c r="D7" s="6"/>
    </row>
    <row r="8" spans="1:5" ht="15.75" thickBot="1" x14ac:dyDescent="0.3">
      <c r="A8" s="93" t="s">
        <v>114</v>
      </c>
      <c r="B8" s="100">
        <v>210000001</v>
      </c>
      <c r="C8" s="100">
        <v>96269264.062474206</v>
      </c>
      <c r="D8" s="100">
        <f>B8+C8</f>
        <v>306269265.06247419</v>
      </c>
    </row>
    <row r="9" spans="1:5" ht="15.75" thickTop="1" x14ac:dyDescent="0.25">
      <c r="A9" s="6" t="s">
        <v>115</v>
      </c>
      <c r="B9" s="101"/>
      <c r="C9" s="101">
        <v>496691000</v>
      </c>
      <c r="D9" s="70">
        <f>B9+C9</f>
        <v>496691000</v>
      </c>
    </row>
    <row r="10" spans="1:5" x14ac:dyDescent="0.25">
      <c r="A10" s="6" t="s">
        <v>116</v>
      </c>
      <c r="B10" s="101"/>
      <c r="C10" s="101"/>
      <c r="D10" s="70"/>
    </row>
    <row r="11" spans="1:5" x14ac:dyDescent="0.25">
      <c r="A11" s="6" t="s">
        <v>117</v>
      </c>
      <c r="B11" s="101"/>
      <c r="C11" s="101"/>
      <c r="D11" s="70"/>
    </row>
    <row r="12" spans="1:5" x14ac:dyDescent="0.25">
      <c r="A12" s="102" t="s">
        <v>118</v>
      </c>
      <c r="B12" s="103"/>
      <c r="C12" s="101">
        <v>496691000</v>
      </c>
      <c r="D12" s="103">
        <v>113591265.06247421</v>
      </c>
    </row>
    <row r="13" spans="1:5" ht="15.75" thickBot="1" x14ac:dyDescent="0.3">
      <c r="A13" s="93" t="s">
        <v>119</v>
      </c>
      <c r="B13" s="100">
        <v>210000002</v>
      </c>
      <c r="C13" s="100">
        <f>C8+C12</f>
        <v>592960264.06247425</v>
      </c>
      <c r="D13" s="100">
        <f>B13+C13</f>
        <v>802960266.06247425</v>
      </c>
    </row>
    <row r="14" spans="1:5" ht="15.75" thickTop="1" x14ac:dyDescent="0.25">
      <c r="A14" s="6" t="s">
        <v>115</v>
      </c>
      <c r="B14" s="101">
        <v>1</v>
      </c>
      <c r="C14" s="101">
        <v>-976283000</v>
      </c>
      <c r="D14" s="70">
        <f>C14</f>
        <v>-976283000</v>
      </c>
    </row>
    <row r="15" spans="1:5" x14ac:dyDescent="0.25">
      <c r="A15" s="6" t="s">
        <v>116</v>
      </c>
      <c r="B15" s="101"/>
      <c r="C15" s="101"/>
      <c r="D15" s="70"/>
    </row>
    <row r="16" spans="1:5" x14ac:dyDescent="0.25">
      <c r="A16" s="6" t="s">
        <v>117</v>
      </c>
      <c r="B16" s="101"/>
      <c r="C16" s="101"/>
      <c r="D16" s="70"/>
      <c r="E16" s="34"/>
    </row>
    <row r="17" spans="1:5" x14ac:dyDescent="0.25">
      <c r="A17" s="102" t="s">
        <v>120</v>
      </c>
      <c r="B17" s="103">
        <v>1</v>
      </c>
      <c r="C17" s="103">
        <f>C14</f>
        <v>-976283000</v>
      </c>
      <c r="D17" s="103">
        <f>D14</f>
        <v>-976283000</v>
      </c>
    </row>
    <row r="18" spans="1:5" ht="15.75" thickBot="1" x14ac:dyDescent="0.3">
      <c r="A18" s="93" t="s">
        <v>121</v>
      </c>
      <c r="B18" s="100">
        <v>210000002</v>
      </c>
      <c r="C18" s="100">
        <f>C13+C14</f>
        <v>-383322735.93752575</v>
      </c>
      <c r="D18" s="100">
        <f>B18+C18</f>
        <v>-173322733.93752575</v>
      </c>
    </row>
    <row r="19" spans="1:5" ht="15.75" thickTop="1" x14ac:dyDescent="0.25">
      <c r="A19" s="6" t="s">
        <v>122</v>
      </c>
      <c r="B19" s="101">
        <v>1</v>
      </c>
      <c r="C19" s="101">
        <v>533249000</v>
      </c>
      <c r="D19" s="70">
        <f>C19</f>
        <v>533249000</v>
      </c>
    </row>
    <row r="20" spans="1:5" x14ac:dyDescent="0.25">
      <c r="A20" s="6" t="s">
        <v>116</v>
      </c>
      <c r="B20" s="101"/>
      <c r="C20" s="101"/>
      <c r="D20" s="70"/>
    </row>
    <row r="21" spans="1:5" x14ac:dyDescent="0.25">
      <c r="A21" s="6" t="s">
        <v>117</v>
      </c>
      <c r="B21" s="101"/>
      <c r="C21" s="101"/>
      <c r="D21" s="70"/>
    </row>
    <row r="22" spans="1:5" x14ac:dyDescent="0.25">
      <c r="A22" s="102" t="s">
        <v>123</v>
      </c>
      <c r="B22" s="103">
        <v>1</v>
      </c>
      <c r="C22" s="103">
        <f>C19</f>
        <v>533249000</v>
      </c>
      <c r="D22" s="103">
        <f>D19</f>
        <v>533249000</v>
      </c>
      <c r="E22" s="70"/>
    </row>
    <row r="23" spans="1:5" ht="15.75" thickBot="1" x14ac:dyDescent="0.3">
      <c r="A23" s="93" t="s">
        <v>124</v>
      </c>
      <c r="B23" s="100">
        <v>210000003</v>
      </c>
      <c r="C23" s="100">
        <f>C18+C22</f>
        <v>149926264.06247425</v>
      </c>
      <c r="D23" s="100">
        <f>B23+C23</f>
        <v>359926267.06247425</v>
      </c>
      <c r="E23" s="70"/>
    </row>
    <row r="24" spans="1:5" ht="15.75" thickTop="1" x14ac:dyDescent="0.25">
      <c r="A24" s="1"/>
      <c r="B24" s="70"/>
      <c r="C24" s="70"/>
      <c r="D24" s="70"/>
      <c r="E24" s="70"/>
    </row>
    <row r="25" spans="1:5" x14ac:dyDescent="0.25">
      <c r="A25" s="80"/>
      <c r="B25" s="6"/>
      <c r="C25" s="69"/>
      <c r="D25" s="69"/>
      <c r="E25" s="70"/>
    </row>
    <row r="26" spans="1:5" x14ac:dyDescent="0.25">
      <c r="A26" s="37" t="s">
        <v>41</v>
      </c>
      <c r="B26" s="81" t="s">
        <v>42</v>
      </c>
      <c r="C26" s="81"/>
      <c r="D26" s="82"/>
      <c r="E26" s="70"/>
    </row>
    <row r="27" spans="1:5" x14ac:dyDescent="0.25">
      <c r="A27" s="40"/>
      <c r="B27" s="41" t="s">
        <v>43</v>
      </c>
      <c r="C27" s="41"/>
      <c r="D27" s="83" t="s">
        <v>70</v>
      </c>
      <c r="E27" s="70"/>
    </row>
    <row r="28" spans="1:5" x14ac:dyDescent="0.25">
      <c r="A28" s="40"/>
      <c r="B28" s="40"/>
      <c r="C28" s="40"/>
      <c r="D28" s="40"/>
      <c r="E28" s="70"/>
    </row>
    <row r="29" spans="1:5" x14ac:dyDescent="0.25">
      <c r="A29" s="40"/>
      <c r="B29" s="40"/>
      <c r="C29" s="40"/>
      <c r="D29" s="40"/>
      <c r="E29" s="70"/>
    </row>
    <row r="30" spans="1:5" x14ac:dyDescent="0.25">
      <c r="A30" s="42" t="s">
        <v>44</v>
      </c>
      <c r="B30" s="81" t="s">
        <v>45</v>
      </c>
      <c r="C30" s="81"/>
      <c r="D30" s="82"/>
      <c r="E30" s="70"/>
    </row>
    <row r="31" spans="1:5" x14ac:dyDescent="0.25">
      <c r="A31" s="40"/>
      <c r="B31" s="41" t="s">
        <v>43</v>
      </c>
      <c r="C31" s="41"/>
      <c r="D31" s="83" t="s">
        <v>70</v>
      </c>
      <c r="E31" s="70"/>
    </row>
    <row r="32" spans="1:5" x14ac:dyDescent="0.25">
      <c r="A32" s="40"/>
      <c r="B32" s="40"/>
      <c r="C32" s="40"/>
      <c r="D32" s="40"/>
      <c r="E32" s="70"/>
    </row>
    <row r="33" spans="1:5" x14ac:dyDescent="0.25">
      <c r="A33" s="40"/>
      <c r="B33" s="40"/>
      <c r="C33" s="40"/>
      <c r="D33" s="40"/>
      <c r="E33" s="70"/>
    </row>
    <row r="34" spans="1:5" x14ac:dyDescent="0.25">
      <c r="A34" s="40" t="s">
        <v>46</v>
      </c>
      <c r="B34" s="40"/>
      <c r="C34" s="40"/>
      <c r="D34" s="40"/>
      <c r="E34" s="70"/>
    </row>
    <row r="35" spans="1:5" x14ac:dyDescent="0.25">
      <c r="A35" s="40" t="s">
        <v>47</v>
      </c>
      <c r="B35" s="40"/>
      <c r="C35" s="40"/>
      <c r="D35" s="40"/>
      <c r="E35" s="70"/>
    </row>
    <row r="36" spans="1:5" x14ac:dyDescent="0.25">
      <c r="A36" s="40"/>
      <c r="B36" s="40"/>
      <c r="C36" s="40"/>
      <c r="D36" s="40"/>
      <c r="E36" s="70"/>
    </row>
    <row r="37" spans="1:5" x14ac:dyDescent="0.25">
      <c r="A37" s="40"/>
      <c r="B37" s="40"/>
      <c r="C37" s="40"/>
      <c r="D37" s="40"/>
      <c r="E37" s="70"/>
    </row>
    <row r="38" spans="1:5" x14ac:dyDescent="0.25">
      <c r="A38" s="98"/>
      <c r="E38" s="70"/>
    </row>
    <row r="39" spans="1:5" x14ac:dyDescent="0.25">
      <c r="E39" s="70"/>
    </row>
  </sheetData>
  <mergeCells count="5">
    <mergeCell ref="A1:D1"/>
    <mergeCell ref="A2:D2"/>
    <mergeCell ref="A4:D4"/>
    <mergeCell ref="B26:C26"/>
    <mergeCell ref="B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ДДС</vt:lpstr>
      <vt:lpstr>Отчет о прибыли и убытков</vt:lpstr>
      <vt:lpstr>Отчет о фин положении</vt:lpstr>
      <vt:lpstr>Отчет об изм в 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Ерлан Кузембаев</dc:creator>
  <cp:lastModifiedBy>Ерлан Кузембаев</cp:lastModifiedBy>
  <dcterms:created xsi:type="dcterms:W3CDTF">2015-06-05T18:19:34Z</dcterms:created>
  <dcterms:modified xsi:type="dcterms:W3CDTF">2025-08-12T09:09:36Z</dcterms:modified>
</cp:coreProperties>
</file>