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reedomholdingcorporation-my.sharepoint.com/personal/zhalgasm_freedombank_kz/Documents/Рабочий стол/2 квартал 2025 МСФО/for KASE/"/>
    </mc:Choice>
  </mc:AlternateContent>
  <xr:revisionPtr revIDLastSave="0" documentId="8_{502A4962-9DEF-464F-8AF7-368A031E1007}" xr6:coauthVersionLast="47" xr6:coauthVersionMax="47" xr10:uidLastSave="{00000000-0000-0000-0000-000000000000}"/>
  <bookViews>
    <workbookView xWindow="-110" yWindow="-110" windowWidth="19420" windowHeight="10300" xr2:uid="{8BB04D74-7C85-4075-B0DA-E0CB8C4061AB}"/>
  </bookViews>
  <sheets>
    <sheet name="Ф1_конс" sheetId="1" r:id="rId1"/>
    <sheet name="Ф2_конс" sheetId="2" r:id="rId2"/>
    <sheet name="Ф3_конс" sheetId="3" r:id="rId3"/>
    <sheet name="Ф4_конс" sheetId="4" r:id="rId4"/>
  </sheets>
  <definedNames>
    <definedName name="__COS98" hidden="1">{#N/A,#N/A,FALSE,"Aging Summary";#N/A,#N/A,FALSE,"Ratio Analysis";#N/A,#N/A,FALSE,"Test 120 Day Accts";#N/A,#N/A,FALSE,"Tickmarks"}</definedName>
    <definedName name="__COS98_1" hidden="1">{#N/A,#N/A,FALSE,"Aging Summary";#N/A,#N/A,FALSE,"Ratio Analysis";#N/A,#N/A,FALSE,"Test 120 Day Accts";#N/A,#N/A,FALSE,"Tickmarks"}</definedName>
    <definedName name="_COS98" hidden="1">{#N/A,#N/A,FALSE,"Aging Summary";#N/A,#N/A,FALSE,"Ratio Analysis";#N/A,#N/A,FALSE,"Test 120 Day Accts";#N/A,#N/A,FALSE,"Tickmarks"}</definedName>
    <definedName name="_COS98_1" hidden="1">{#N/A,#N/A,FALSE,"Aging Summary";#N/A,#N/A,FALSE,"Ratio Analysis";#N/A,#N/A,FALSE,"Test 120 Day Accts";#N/A,#N/A,FALSE,"Tickmarks"}</definedName>
    <definedName name="_Fill" hidden="1">#REF!</definedName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der2" hidden="1">255</definedName>
    <definedName name="_Parse_In" localSheetId="2" hidden="1">#REF!</definedName>
    <definedName name="_Parse_In" localSheetId="3" hidden="1">#REF!</definedName>
    <definedName name="_Parse_In" hidden="1">#REF!</definedName>
    <definedName name="_Regression_Out" hidden="1">#REF!</definedName>
    <definedName name="_Regression_X" hidden="1">#REF!</definedName>
    <definedName name="_Regression_Y" hidden="1">#REF!</definedName>
    <definedName name="_Sort" localSheetId="2" hidden="1">#REF!</definedName>
    <definedName name="_Sort" localSheetId="3" hidden="1">#REF!</definedName>
    <definedName name="_Sort" hidden="1">#REF!</definedName>
    <definedName name="a" localSheetId="2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ickmarkLS" localSheetId="2" hidden="1">#REF!</definedName>
    <definedName name="AS2TickmarkLS" localSheetId="3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LANK11_NP120" hidden="1">#REF!</definedName>
    <definedName name="BLANK11_NP121" hidden="1">#REF!</definedName>
    <definedName name="BLANK11_NP122" hidden="1">#REF!</definedName>
    <definedName name="BLANK11_NP123" hidden="1">#REF!</definedName>
    <definedName name="BLANK11_NP124" hidden="1">#REF!</definedName>
    <definedName name="BLANK11_NP125" hidden="1">#REF!</definedName>
    <definedName name="BLANK11_NP126" hidden="1">#REF!</definedName>
    <definedName name="BLANK11_NVALP120" hidden="1">#REF!</definedName>
    <definedName name="BLANK11_NVALP121" hidden="1">#REF!</definedName>
    <definedName name="BLANK11_NVALP122" hidden="1">#REF!</definedName>
    <definedName name="BLANK11_NVALP123" hidden="1">#REF!</definedName>
    <definedName name="BLANK11_NVALP124" hidden="1">#REF!</definedName>
    <definedName name="BLANK11_NVALP125" hidden="1">#REF!</definedName>
    <definedName name="BLANK11_NVALP126" hidden="1">#REF!</definedName>
    <definedName name="BLANK3_NP40" hidden="1">#REF!</definedName>
    <definedName name="BLANK3_NP41" hidden="1">#REF!</definedName>
    <definedName name="BLANK3_NP42" hidden="1">#REF!</definedName>
    <definedName name="BLANK3_NP43" hidden="1">#REF!</definedName>
    <definedName name="BLANK3_NP44" hidden="1">#REF!</definedName>
    <definedName name="BLANK3_NP45" hidden="1">#REF!</definedName>
    <definedName name="BLANK3_NP46" hidden="1">#REF!</definedName>
    <definedName name="BLANK3_NVALP40" hidden="1">#REF!</definedName>
    <definedName name="BLANK3_NVALP41" hidden="1">#REF!</definedName>
    <definedName name="BLANK3_NVALP42" hidden="1">#REF!</definedName>
    <definedName name="BLANK3_NVALP43" hidden="1">#REF!</definedName>
    <definedName name="BLANK3_NVALP44" hidden="1">#REF!</definedName>
    <definedName name="BLANK3_NVALP45" hidden="1">#REF!</definedName>
    <definedName name="BLANK3_NVALP46" hidden="1">#REF!</definedName>
    <definedName name="BLANK7_NP81" hidden="1">#REF!</definedName>
    <definedName name="BLANK7_NP82" hidden="1">#REF!</definedName>
    <definedName name="BLANK7_NP83" hidden="1">#REF!</definedName>
    <definedName name="BLANK7_NP84" hidden="1">#REF!</definedName>
    <definedName name="BLANK7_NP85" hidden="1">#REF!</definedName>
    <definedName name="BLANK7_NP86" hidden="1">#REF!</definedName>
    <definedName name="BLANK7_NVALP80" hidden="1">#REF!</definedName>
    <definedName name="BLANK7_NVALP81" hidden="1">#REF!</definedName>
    <definedName name="BLANK7_NVALP82" hidden="1">#REF!</definedName>
    <definedName name="BLANK7_NVALP83" hidden="1">#REF!</definedName>
    <definedName name="BLANK7_NVALP84" hidden="1">#REF!</definedName>
    <definedName name="BLANK7_NVALP85" hidden="1">#REF!</definedName>
    <definedName name="BLANK7_NVALP86" hidden="1">#REF!</definedName>
    <definedName name="BLANK9_NVALP106" hidden="1">#REF!</definedName>
    <definedName name="cccccccccccccccc" hidden="1">{#N/A,#N/A,FALSE,"Aging Summary";#N/A,#N/A,FALSE,"Ratio Analysis";#N/A,#N/A,FALSE,"Test 120 Day Accts";#N/A,#N/A,FALSE,"Tickmarks"}</definedName>
    <definedName name="cccccccccccccccc_1" hidden="1">{#N/A,#N/A,FALSE,"Aging Summary";#N/A,#N/A,FALSE,"Ratio Analysis";#N/A,#N/A,FALSE,"Test 120 Day Accts";#N/A,#N/A,FALSE,"Tickmarks"}</definedName>
    <definedName name="COS" hidden="1">{#N/A,#N/A,FALSE,"Aging Summary";#N/A,#N/A,FALSE,"Ratio Analysis";#N/A,#N/A,FALSE,"Test 120 Day Accts";#N/A,#N/A,FALSE,"Tickmarks"}</definedName>
    <definedName name="COS_1" hidden="1">{#N/A,#N/A,FALSE,"Aging Summary";#N/A,#N/A,FALSE,"Ratio Analysis";#N/A,#N/A,FALSE,"Test 120 Day Accts";#N/A,#N/A,FALSE,"Tickmarks"}</definedName>
    <definedName name="Coss" hidden="1">{#N/A,#N/A,FALSE,"Aging Summary";#N/A,#N/A,FALSE,"Ratio Analysis";#N/A,#N/A,FALSE,"Test 120 Day Accts";#N/A,#N/A,FALSE,"Tickmarks"}</definedName>
    <definedName name="Coss_1" hidden="1">{#N/A,#N/A,FALSE,"Aging Summary";#N/A,#N/A,FALSE,"Ratio Analysis";#N/A,#N/A,FALSE,"Test 120 Day Accts";#N/A,#N/A,FALSE,"Tickmarks"}</definedName>
    <definedName name="dana" hidden="1">"AS2DocumentBrowse"</definedName>
    <definedName name="ee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ee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gggggggggggggggg" hidden="1">149</definedName>
    <definedName name="jjj" hidden="1">#REF!</definedName>
    <definedName name="pp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pp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da" hidden="1">4</definedName>
    <definedName name="rrrrrrrr" hidden="1">{#N/A,#N/A,FALSE,"Aging Summary";#N/A,#N/A,FALSE,"Ratio Analysis";#N/A,#N/A,FALSE,"Test 120 Day Accts";#N/A,#N/A,FALSE,"Tickmarks"}</definedName>
    <definedName name="rrrrrrrr_1" hidden="1">{#N/A,#N/A,FALSE,"Aging Summary";#N/A,#N/A,FALSE,"Ratio Analysis";#N/A,#N/A,FALSE,"Test 120 Day Accts";#N/A,#N/A,FALSE,"Tickmarks"}</definedName>
    <definedName name="s" localSheetId="2" hidden="1">{#N/A,#N/A,FALSE,"Aging Summary";#N/A,#N/A,FALSE,"Ratio Analysis";#N/A,#N/A,FALSE,"Test 120 Day Accts";#N/A,#N/A,FALSE,"Tickmarks"}</definedName>
    <definedName name="s" localSheetId="3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ales" hidden="1">{#N/A,#N/A,FALSE,"Aging Summary";#N/A,#N/A,FALSE,"Ratio Analysis";#N/A,#N/A,FALSE,"Test 120 Day Accts";#N/A,#N/A,FALSE,"Tickmarks"}</definedName>
    <definedName name="Sales_1" hidden="1">{#N/A,#N/A,FALSE,"Aging Summary";#N/A,#N/A,FALSE,"Ratio Analysis";#N/A,#N/A,FALSE,"Test 120 Day Accts";#N/A,#N/A,FALSE,"Tickmarks"}</definedName>
    <definedName name="SAPBEXrevision" hidden="1">59</definedName>
    <definedName name="SAPBEXsysID" hidden="1">"PBW"</definedName>
    <definedName name="SAPBEXwbID" hidden="1">"4K3ERGH3RF3SF3I2DFQDXMD7Z"</definedName>
    <definedName name="sdfdsf" hidden="1">{#N/A,#N/A,FALSE,"Aging Summary";#N/A,#N/A,FALSE,"Ratio Analysis";#N/A,#N/A,FALSE,"Test 120 Day Accts";#N/A,#N/A,FALSE,"Tickmarks"}</definedName>
    <definedName name="sdfdsf_1" hidden="1">{#N/A,#N/A,FALSE,"Aging Summary";#N/A,#N/A,FALSE,"Ratio Analysis";#N/A,#N/A,FALSE,"Test 120 Day Accts";#N/A,#N/A,FALSE,"Tickmarks"}</definedName>
    <definedName name="TextRefCopyRangeCount" hidden="1">3</definedName>
    <definedName name="trcrc" hidden="1">172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Исполнение._.сметы._.затрат." hidden="1">{#N/A,#N/A,FALSE,"Лист15"}</definedName>
    <definedName name="wrn.Исполнение._.сметы._.затрат._1" hidden="1">{#N/A,#N/A,FALSE,"Лист15"}</definedName>
    <definedName name="wrn.Исполнение._.смкты._.затарат." hidden="1">{#N/A,#N/A,FALSE,"Лист15"}</definedName>
    <definedName name="wrn.Исполнение._.смкты._.затарат._1" hidden="1">{#N/A,#N/A,FALSE,"Лист15"}</definedName>
    <definedName name="wrn.Сравнение._.с._.отраслями." localSheetId="2" hidden="1">{#N/A,#N/A,TRUE,"Лист1";#N/A,#N/A,TRUE,"Лист2";#N/A,#N/A,TRUE,"Лист3"}</definedName>
    <definedName name="wrn.Сравнение._.с._.отраслями." localSheetId="3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XLRPARAMS_d" hidden="1">#REF!</definedName>
    <definedName name="XREF_COLUMN_1" hidden="1">#REF!</definedName>
    <definedName name="XREF_COLUMN_11" hidden="1">#REF!</definedName>
    <definedName name="XREF_COLUMN_12" hidden="1">#REF!</definedName>
    <definedName name="XREF_COLUMN_13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1" hidden="1">#REF!</definedName>
    <definedName name="XRefCopy113" hidden="1">#REF!</definedName>
    <definedName name="XRefCopy11Row" hidden="1">#REF!</definedName>
    <definedName name="XRefCopy12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Row" hidden="1">#REF!</definedName>
    <definedName name="XRefCopy27" hidden="1">#REF!</definedName>
    <definedName name="XRefCopy27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Row" hidden="1">#REF!</definedName>
    <definedName name="XRefCopy32Row" hidden="1">#REF!</definedName>
    <definedName name="XRefCopy33Row" hidden="1">#REF!</definedName>
    <definedName name="XRefCopy34Row" hidden="1">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2Row" hidden="1">#REF!</definedName>
    <definedName name="XRefCopy6Row" hidden="1">#REF!</definedName>
    <definedName name="XRefCopy7" hidden="1">#REF!</definedName>
    <definedName name="XRefCopy77Row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1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6" hidden="1">#REF!</definedName>
    <definedName name="XRefPaste36Row" hidden="1">#REF!</definedName>
    <definedName name="XRefPaste37Row" hidden="1">#REF!</definedName>
    <definedName name="XRefPaste3Row" hidden="1">#REF!</definedName>
    <definedName name="XRefPaste4" hidden="1">#REF!</definedName>
    <definedName name="XRefPaste44Row" hidden="1">#REF!</definedName>
    <definedName name="XRefPaste48" hidden="1">#REF!</definedName>
    <definedName name="XRefPaste48Row" hidden="1">#REF!</definedName>
    <definedName name="XRefPaste4Row" hidden="1">#REF!</definedName>
    <definedName name="XRefPaste5" hidden="1">#REF!</definedName>
    <definedName name="XRefPaste51" hidden="1">#REF!</definedName>
    <definedName name="XRefPaste51Row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1</definedName>
    <definedName name="Z_7DED484F_F250_4E23_A979_7CECC3D1C941_.wvu.Cols" localSheetId="0" hidden="1">Ф1_конс!$D:$XFD</definedName>
    <definedName name="Z_7DED484F_F250_4E23_A979_7CECC3D1C941_.wvu.Cols" localSheetId="1" hidden="1">Ф2_конс!$D:$XFD</definedName>
    <definedName name="Z_7DED484F_F250_4E23_A979_7CECC3D1C941_.wvu.Cols" localSheetId="2" hidden="1">Ф3_конс!$D:$XFD</definedName>
    <definedName name="Z_7DED484F_F250_4E23_A979_7CECC3D1C941_.wvu.Cols" localSheetId="3" hidden="1">Ф4_конс!$H:$XFD</definedName>
    <definedName name="Z_7DED484F_F250_4E23_A979_7CECC3D1C941_.wvu.Rows" localSheetId="0" hidden="1">Ф1_конс!$55:$1048576,Ф1_конс!$52:$53</definedName>
    <definedName name="Z_7DED484F_F250_4E23_A979_7CECC3D1C941_.wvu.Rows" localSheetId="1" hidden="1">Ф2_конс!$51:$1048576,Ф2_конс!$50:$50</definedName>
    <definedName name="Z_7DED484F_F250_4E23_A979_7CECC3D1C941_.wvu.Rows" localSheetId="2" hidden="1">Ф3_конс!$69:$1048576,Ф3_конс!$62:$68</definedName>
    <definedName name="Z_7DED484F_F250_4E23_A979_7CECC3D1C941_.wvu.Rows" localSheetId="3" hidden="1">Ф4_конс!$52:$1048576,Ф4_конс!$29:$36,Ф4_конс!$39:$51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Z_FE7F3B5E_8869_47BE_8C09_E8CC29A006A9_.wvu.Cols" localSheetId="0" hidden="1">Ф1_конс!$D:$XFD</definedName>
    <definedName name="Z_FE7F3B5E_8869_47BE_8C09_E8CC29A006A9_.wvu.Cols" localSheetId="1" hidden="1">Ф2_конс!$D:$XFD</definedName>
    <definedName name="Z_FE7F3B5E_8869_47BE_8C09_E8CC29A006A9_.wvu.Cols" localSheetId="2" hidden="1">Ф3_конс!$D:$XFD</definedName>
    <definedName name="Z_FE7F3B5E_8869_47BE_8C09_E8CC29A006A9_.wvu.Cols" localSheetId="3" hidden="1">Ф4_конс!$H:$XFD</definedName>
    <definedName name="Z_FE7F3B5E_8869_47BE_8C09_E8CC29A006A9_.wvu.Rows" localSheetId="0" hidden="1">Ф1_конс!$55:$1048576,Ф1_конс!$52:$53</definedName>
    <definedName name="Z_FE7F3B5E_8869_47BE_8C09_E8CC29A006A9_.wvu.Rows" localSheetId="1" hidden="1">Ф2_конс!$51:$1048576,Ф2_конс!$50:$50</definedName>
    <definedName name="Z_FE7F3B5E_8869_47BE_8C09_E8CC29A006A9_.wvu.Rows" localSheetId="2" hidden="1">Ф3_конс!$69:$1048576,Ф3_конс!$62:$68</definedName>
    <definedName name="Z_FE7F3B5E_8869_47BE_8C09_E8CC29A006A9_.wvu.Rows" localSheetId="3" hidden="1">Ф4_конс!$52:$1048576,Ф4_конс!$29:$36,Ф4_конс!$39:$51</definedName>
    <definedName name="zzzzzzzzzzzzzzzzzzzzzzzzzzzzzzzz" hidden="1">149</definedName>
    <definedName name="апр" hidden="1">{#N/A,#N/A,FALSE,"Лист15"}</definedName>
    <definedName name="апр_1" hidden="1">{#N/A,#N/A,FALSE,"Лист15"}</definedName>
    <definedName name="ара" hidden="1">{#N/A,#N/A,FALSE,"Лист15"}</definedName>
    <definedName name="ара_1" hidden="1">{#N/A,#N/A,FALSE,"Лист15"}</definedName>
    <definedName name="вуув" localSheetId="2" hidden="1">{#N/A,#N/A,TRUE,"Лист1";#N/A,#N/A,TRUE,"Лист2";#N/A,#N/A,TRUE,"Лист3"}</definedName>
    <definedName name="вуув" localSheetId="3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2" hidden="1">{#N/A,#N/A,TRUE,"Лист1";#N/A,#N/A,TRUE,"Лист2";#N/A,#N/A,TRUE,"Лист3"}</definedName>
    <definedName name="грприрцфв00ав98" localSheetId="3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2" hidden="1">{#N/A,#N/A,TRUE,"Лист1";#N/A,#N/A,TRUE,"Лист2";#N/A,#N/A,TRUE,"Лист3"}</definedName>
    <definedName name="грфинцкавг98Х" localSheetId="3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вижение" hidden="1">{#N/A,#N/A,FALSE,"Лист15"}</definedName>
    <definedName name="движение_1" hidden="1">{#N/A,#N/A,FALSE,"Лист15"}</definedName>
    <definedName name="индцкавг98" localSheetId="2" hidden="1">{#N/A,#N/A,TRUE,"Лист1";#N/A,#N/A,TRUE,"Лист2";#N/A,#N/A,TRUE,"Лист3"}</definedName>
    <definedName name="индцкавг98" localSheetId="3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ал" hidden="1">{#N/A,#N/A,FALSE,"Лист15"}</definedName>
    <definedName name="кал_1" hidden="1">{#N/A,#N/A,FALSE,"Лист15"}</definedName>
    <definedName name="Кегок2" localSheetId="2" hidden="1">{#N/A,#N/A,TRUE,"Лист1";#N/A,#N/A,TRUE,"Лист2";#N/A,#N/A,TRUE,"Лист3"}</definedName>
    <definedName name="Кегок2" localSheetId="3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2" hidden="1">{#N/A,#N/A,TRUE,"Лист1";#N/A,#N/A,TRUE,"Лист2";#N/A,#N/A,TRUE,"Лист3"}</definedName>
    <definedName name="кеппппппппппп" localSheetId="3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кал" hidden="1">{#N/A,#N/A,FALSE,"Лист15"}</definedName>
    <definedName name="ккал_1" hidden="1">{#N/A,#N/A,FALSE,"Лист15"}</definedName>
    <definedName name="лор" localSheetId="2" hidden="1">{#N/A,#N/A,TRUE,"Лист1";#N/A,#N/A,TRUE,"Лист2";#N/A,#N/A,TRUE,"Лист3"}</definedName>
    <definedName name="лор" localSheetId="3" hidden="1">{#N/A,#N/A,TRUE,"Лист1";#N/A,#N/A,TRUE,"Лист2";#N/A,#N/A,TRUE,"Лист3"}</definedName>
    <definedName name="лор" hidden="1">{#N/A,#N/A,TRUE,"Лист1";#N/A,#N/A,TRUE,"Лист2";#N/A,#N/A,TRUE,"Лист3"}</definedName>
    <definedName name="материалы" hidden="1">{#N/A,#N/A,FALSE,"Лист15"}</definedName>
    <definedName name="материалы_1" hidden="1">{#N/A,#N/A,FALSE,"Лист15"}</definedName>
    <definedName name="орп" localSheetId="2" hidden="1">{#N/A,#N/A,TRUE,"Лист1";#N/A,#N/A,TRUE,"Лист2";#N/A,#N/A,TRUE,"Лист3"}</definedName>
    <definedName name="орп" localSheetId="3" hidden="1">{#N/A,#N/A,TRUE,"Лист1";#N/A,#N/A,TRUE,"Лист2";#N/A,#N/A,TRUE,"Лист3"}</definedName>
    <definedName name="орп" hidden="1">{#N/A,#N/A,TRUE,"Лист1";#N/A,#N/A,TRUE,"Лист2";#N/A,#N/A,TRUE,"Лист3"}</definedName>
    <definedName name="прибыль3" localSheetId="2" hidden="1">{#N/A,#N/A,TRUE,"Лист1";#N/A,#N/A,TRUE,"Лист2";#N/A,#N/A,TRUE,"Лист3"}</definedName>
    <definedName name="прибыль3" localSheetId="3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лграаммм" hidden="1">{#N/A,#N/A,FALSE,"Лист15"}</definedName>
    <definedName name="пролграаммм_1" hidden="1">{#N/A,#N/A,FALSE,"Лист15"}</definedName>
    <definedName name="рис1" localSheetId="2" hidden="1">{#N/A,#N/A,TRUE,"Лист1";#N/A,#N/A,TRUE,"Лист2";#N/A,#N/A,TRUE,"Лист3"}</definedName>
    <definedName name="рис1" localSheetId="3" hidden="1">{#N/A,#N/A,TRUE,"Лист1";#N/A,#N/A,TRUE,"Лист2";#N/A,#N/A,TRUE,"Лист3"}</definedName>
    <definedName name="рис1" hidden="1">{#N/A,#N/A,TRUE,"Лист1";#N/A,#N/A,TRUE,"Лист2";#N/A,#N/A,TRUE,"Лист3"}</definedName>
    <definedName name="ропдщш" localSheetId="2" hidden="1">{#N/A,#N/A,TRUE,"Лист1";#N/A,#N/A,TRUE,"Лист2";#N/A,#N/A,TRUE,"Лист3"}</definedName>
    <definedName name="ропдщш" localSheetId="3" hidden="1">{#N/A,#N/A,TRUE,"Лист1";#N/A,#N/A,TRUE,"Лист2";#N/A,#N/A,TRUE,"Лист3"}</definedName>
    <definedName name="ропдщш" hidden="1">{#N/A,#N/A,TRUE,"Лист1";#N/A,#N/A,TRUE,"Лист2";#N/A,#N/A,TRUE,"Лист3"}</definedName>
    <definedName name="рпл" localSheetId="2" hidden="1">{#N/A,#N/A,TRUE,"Лист1";#N/A,#N/A,TRUE,"Лист2";#N/A,#N/A,TRUE,"Лист3"}</definedName>
    <definedName name="рпл" localSheetId="3" hidden="1">{#N/A,#N/A,TRUE,"Лист1";#N/A,#N/A,TRUE,"Лист2";#N/A,#N/A,TRUE,"Лист3"}</definedName>
    <definedName name="рпл" hidden="1">{#N/A,#N/A,TRUE,"Лист1";#N/A,#N/A,TRUE,"Лист2";#N/A,#N/A,TRUE,"Лист3"}</definedName>
    <definedName name="текар" localSheetId="2" hidden="1">{#N/A,#N/A,TRUE,"Лист1";#N/A,#N/A,TRUE,"Лист2";#N/A,#N/A,TRUE,"Лист3"}</definedName>
    <definedName name="текар" localSheetId="3" hidden="1">{#N/A,#N/A,TRUE,"Лист1";#N/A,#N/A,TRUE,"Лист2";#N/A,#N/A,TRUE,"Лист3"}</definedName>
    <definedName name="текар" hidden="1">{#N/A,#N/A,TRUE,"Лист1";#N/A,#N/A,TRUE,"Лист2";#N/A,#N/A,TRUE,"Лист3"}</definedName>
    <definedName name="тп" localSheetId="2" hidden="1">{#N/A,#N/A,TRUE,"Лист1";#N/A,#N/A,TRUE,"Лист2";#N/A,#N/A,TRUE,"Лист3"}</definedName>
    <definedName name="тп" localSheetId="3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2" hidden="1">{#N/A,#N/A,TRUE,"Лист1";#N/A,#N/A,TRUE,"Лист2";#N/A,#N/A,TRUE,"Лист3"}</definedName>
    <definedName name="укеееукеееееееееееееее" localSheetId="3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2" hidden="1">{#N/A,#N/A,TRUE,"Лист1";#N/A,#N/A,TRUE,"Лист2";#N/A,#N/A,TRUE,"Лист3"}</definedName>
    <definedName name="укеукеуеуе" localSheetId="3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ва" localSheetId="2" hidden="1">{#N/A,#N/A,TRUE,"Лист1";#N/A,#N/A,TRUE,"Лист2";#N/A,#N/A,TRUE,"Лист3"}</definedName>
    <definedName name="ыва" localSheetId="3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2" hidden="1">{#N/A,#N/A,TRUE,"Лист1";#N/A,#N/A,TRUE,"Лист2";#N/A,#N/A,TRUE,"Лист3"}</definedName>
    <definedName name="ыуаы" localSheetId="3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4" l="1"/>
  <c r="G23" i="4"/>
  <c r="G22" i="4"/>
  <c r="F21" i="4"/>
  <c r="F24" i="4" s="1"/>
  <c r="D21" i="4"/>
  <c r="C21" i="4"/>
  <c r="C24" i="4" s="1"/>
  <c r="B21" i="4"/>
  <c r="B24" i="4" s="1"/>
  <c r="G20" i="4"/>
  <c r="G19" i="4"/>
  <c r="F15" i="4"/>
  <c r="G15" i="4" s="1"/>
  <c r="G14" i="4"/>
  <c r="D13" i="4"/>
  <c r="D16" i="4" s="1"/>
  <c r="C13" i="4"/>
  <c r="C16" i="4" s="1"/>
  <c r="B13" i="4"/>
  <c r="B16" i="4" s="1"/>
  <c r="G10" i="4"/>
  <c r="B55" i="3"/>
  <c r="C50" i="3"/>
  <c r="B50" i="3"/>
  <c r="C45" i="3"/>
  <c r="B45" i="3"/>
  <c r="C22" i="3"/>
  <c r="C36" i="3" s="1"/>
  <c r="C39" i="3" s="1"/>
  <c r="C52" i="3" s="1"/>
  <c r="C56" i="3" s="1"/>
  <c r="B22" i="3"/>
  <c r="B36" i="3" s="1"/>
  <c r="B39" i="3" s="1"/>
  <c r="C10" i="3"/>
  <c r="C11" i="3" s="1"/>
  <c r="A8" i="3"/>
  <c r="A7" i="3"/>
  <c r="AG44" i="2"/>
  <c r="C42" i="2"/>
  <c r="B42" i="2"/>
  <c r="E12" i="4" s="1"/>
  <c r="C33" i="2"/>
  <c r="B33" i="2"/>
  <c r="C21" i="2"/>
  <c r="C28" i="2" s="1"/>
  <c r="C35" i="2" s="1"/>
  <c r="C38" i="2" s="1"/>
  <c r="C43" i="2" s="1"/>
  <c r="B21" i="2"/>
  <c r="B28" i="2" s="1"/>
  <c r="C17" i="2"/>
  <c r="C15" i="2"/>
  <c r="B15" i="2"/>
  <c r="B17" i="2" s="1"/>
  <c r="C11" i="2"/>
  <c r="C10" i="2"/>
  <c r="A8" i="2"/>
  <c r="A7" i="2"/>
  <c r="C43" i="1"/>
  <c r="C35" i="1"/>
  <c r="C44" i="1" s="1"/>
  <c r="B35" i="1"/>
  <c r="C23" i="1"/>
  <c r="B23" i="1"/>
  <c r="A24" i="4"/>
  <c r="A8" i="1"/>
  <c r="E13" i="4" l="1"/>
  <c r="E16" i="4" s="1"/>
  <c r="G12" i="4"/>
  <c r="B35" i="2"/>
  <c r="B38" i="2" s="1"/>
  <c r="B52" i="3"/>
  <c r="B56" i="3" s="1"/>
  <c r="A20" i="4"/>
  <c r="A11" i="4"/>
  <c r="A16" i="4"/>
  <c r="A21" i="4"/>
  <c r="B43" i="1"/>
  <c r="B44" i="1" s="1"/>
  <c r="A13" i="4"/>
  <c r="C10" i="1"/>
  <c r="G21" i="4"/>
  <c r="G24" i="4" s="1"/>
  <c r="B43" i="2" l="1"/>
  <c r="F11" i="4"/>
  <c r="F13" i="4" l="1"/>
  <c r="F16" i="4" s="1"/>
  <c r="G11" i="4"/>
  <c r="G13" i="4" s="1"/>
  <c r="G16" i="4" s="1"/>
</calcChain>
</file>

<file path=xl/sharedStrings.xml><?xml version="1.0" encoding="utf-8"?>
<sst xmlns="http://schemas.openxmlformats.org/spreadsheetml/2006/main" count="151" uniqueCount="106">
  <si>
    <t>Промежуточный сокращённый консолидированный отчёт о финансовом положении</t>
  </si>
  <si>
    <t>(в тысячах тенге)</t>
  </si>
  <si>
    <t>(неаудировано)</t>
  </si>
  <si>
    <t>(аудировано)</t>
  </si>
  <si>
    <t>Активы</t>
  </si>
  <si>
    <t>Денежные средства и их эквиваленты</t>
  </si>
  <si>
    <t>Средства в финансовых организациях</t>
  </si>
  <si>
    <t>Финансовые активы, оцениваемые по справедливой стоимости через прибыль или убыток</t>
  </si>
  <si>
    <t>Инвестиционные ценные бумаги</t>
  </si>
  <si>
    <t>Кредиты клиентам</t>
  </si>
  <si>
    <t>Основные средства</t>
  </si>
  <si>
    <t>Активы в форме права пользования</t>
  </si>
  <si>
    <t>Нематериальные активы</t>
  </si>
  <si>
    <t>Активы по текущему корпоративному подоходному налогу</t>
  </si>
  <si>
    <t>Прочие активы</t>
  </si>
  <si>
    <t>Итого активы</t>
  </si>
  <si>
    <t>Обязательства</t>
  </si>
  <si>
    <t>Финансовые обязательства, оцениваемые по справедливой стоимости через прибыль или убыток</t>
  </si>
  <si>
    <t>Средства финансовых организаций</t>
  </si>
  <si>
    <t>Средства клиентов</t>
  </si>
  <si>
    <t>Обязательство по договорам РЕПО</t>
  </si>
  <si>
    <t>Субординированный долг</t>
  </si>
  <si>
    <t>Обязательства по отложенному корпоративному подоходному налогу</t>
  </si>
  <si>
    <t>Обязательства по аренде</t>
  </si>
  <si>
    <t>Обязательства от продолжающегося участия</t>
  </si>
  <si>
    <t>Прочие обязательства</t>
  </si>
  <si>
    <t>Итого обязательства</t>
  </si>
  <si>
    <t>Капитал</t>
  </si>
  <si>
    <t>Уставный капитал</t>
  </si>
  <si>
    <t>Дополнительно оплаченный капитал</t>
  </si>
  <si>
    <t>Резерв переоценки основных средств</t>
  </si>
  <si>
    <t>Прочие резервы</t>
  </si>
  <si>
    <t>Нераспределённая прибыль</t>
  </si>
  <si>
    <t>Итого капитал</t>
  </si>
  <si>
    <t>Итого капитал и обязательства</t>
  </si>
  <si>
    <t>________________________</t>
  </si>
  <si>
    <t>Ахметова Г.А.</t>
  </si>
  <si>
    <t>Председателя Правления</t>
  </si>
  <si>
    <t>Процентные доходы, рассчитанные с использованием эффективной процентной ставки</t>
  </si>
  <si>
    <t>Процентные доходы по финансовым активам, оцениваемым по справедливой стоимости через прибыль или убыток</t>
  </si>
  <si>
    <t>Процентные расходы</t>
  </si>
  <si>
    <t>Чистый процентный доход до расходов по ожидаемым кредитным убыткам</t>
  </si>
  <si>
    <t>Расходы по ожидаемым кредитным убыткам</t>
  </si>
  <si>
    <t>Чистый процентный доход</t>
  </si>
  <si>
    <t>Комиссионные доходы</t>
  </si>
  <si>
    <t>Комиссионные расходы</t>
  </si>
  <si>
    <t>Чистый комиссионный (расход)/доход</t>
  </si>
  <si>
    <t>Чистая прибыль/(убыток) по операциям с финансовыми инструментами, оцениваемыми по справедливой стоимости через прибыль или убыток</t>
  </si>
  <si>
    <t>Чистая прибыль/(убыток) по операциям в иностранной валюте:</t>
  </si>
  <si>
    <t>- торговые операции</t>
  </si>
  <si>
    <t>- переоценка валютных статей</t>
  </si>
  <si>
    <t>Прочие доходы</t>
  </si>
  <si>
    <t>Непроцентные доходы</t>
  </si>
  <si>
    <t>Расходы на персонал</t>
  </si>
  <si>
    <t>Административные и прочие операционные расходы</t>
  </si>
  <si>
    <t>Прочие расходы</t>
  </si>
  <si>
    <t>Непроцентные расходы</t>
  </si>
  <si>
    <t>Прибыль до расходов по корпоративному подоходному налогу</t>
  </si>
  <si>
    <t>Расход по корпоративному подоходному налогу</t>
  </si>
  <si>
    <t>Прибыль за период</t>
  </si>
  <si>
    <t>Прочий совокупный доход:</t>
  </si>
  <si>
    <t>Курсовая разница по инвестициям в зарубежные организации (за минусом налогового эффекта)</t>
  </si>
  <si>
    <t>Прочий совокупный доход за год</t>
  </si>
  <si>
    <t>Итого совокупный доход за период</t>
  </si>
  <si>
    <t>Денежные потоки от операционной деятельности</t>
  </si>
  <si>
    <t xml:space="preserve">Проценты полученные </t>
  </si>
  <si>
    <t>Проценты выплаченные</t>
  </si>
  <si>
    <t>Комиссии полученные</t>
  </si>
  <si>
    <t>Комиссии выплаченные</t>
  </si>
  <si>
    <t>Чистый реализованный убыток по операциям с финансовыми инструментами, оцениваемыми по справедливой стоимости через прибыль или убыток</t>
  </si>
  <si>
    <t>Чистые доходы, полученные по операциям в иностранной валюте, торговые операции</t>
  </si>
  <si>
    <t>Прочие доходы полученные</t>
  </si>
  <si>
    <t>Расходы на персонал, выплаченные</t>
  </si>
  <si>
    <t>Административные и прочие операционные расходы уплаченные</t>
  </si>
  <si>
    <t>Денежные потоки от операционной деятельности до изменений в операционных активах и обязательствах</t>
  </si>
  <si>
    <t>Чистое изменение в операционных активах и обязательствах</t>
  </si>
  <si>
    <t>Инвестиционные ценные бумаги, оцениваемые по справедливой стоимости через прибыль или убыток</t>
  </si>
  <si>
    <t>Финансовые обяательства, оцениваемые по справедливой стоимости через прибыль или убыток</t>
  </si>
  <si>
    <t>Обязательства по договора РЕПО</t>
  </si>
  <si>
    <t>Чистые денежные средства от операционной деятельности до налогообложения</t>
  </si>
  <si>
    <t>Корпоративный подоходный налог выплаченный</t>
  </si>
  <si>
    <t>Чистые денежные средства от операционной деятельности</t>
  </si>
  <si>
    <t>Денежные потоки от инвестиционной деятельности</t>
  </si>
  <si>
    <t>Приобретение инвестиционных ценных бумаг, оцениваемых по амортизированной стоимости</t>
  </si>
  <si>
    <t>Приобретение основных средств</t>
  </si>
  <si>
    <t>Приобретение нематериальных активов</t>
  </si>
  <si>
    <t>Чистые денежные средства, использованные в инвестиционной деятельности</t>
  </si>
  <si>
    <t>Денежные потоки от финансовой деятельности</t>
  </si>
  <si>
    <t>Поступление от выпуска акций</t>
  </si>
  <si>
    <t>Погашение обязательства по аренде</t>
  </si>
  <si>
    <t>Чистые денежные средства от финансовой деятельности</t>
  </si>
  <si>
    <t>Чистое увеличение/(уменьшение) денежных средств и их эквивалентов</t>
  </si>
  <si>
    <t>Влияние изменений обменных курсов на денежные средства и их эквиваленты</t>
  </si>
  <si>
    <t>Влияние ожидаемых кредитных убытков на денежные средства и их эквиваленты</t>
  </si>
  <si>
    <t>Денежные средства и их эквиваленты, на начало года</t>
  </si>
  <si>
    <t>Денежные средства и их эквиваленты, на конец периода</t>
  </si>
  <si>
    <t>_________________________</t>
  </si>
  <si>
    <t>Резерв переоценки основных
средств</t>
  </si>
  <si>
    <t>Нераспределенная прибыль</t>
  </si>
  <si>
    <t>На 1 января 2025 года</t>
  </si>
  <si>
    <t>Выпуск уставного капитала</t>
  </si>
  <si>
    <t>Амортизация резерва переоценки основных средств</t>
  </si>
  <si>
    <t>На 1 января 2024 года</t>
  </si>
  <si>
    <t>Заместитель главного бухгалтера</t>
  </si>
  <si>
    <t>Байжұма А.Е.</t>
  </si>
  <si>
    <t>Промежуточный сокращённый консолидированный отчёт об изменениях в капитале за период, закончившийся 30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</si>
</sst>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)_ ;_ * \(#,##0\)_ ;_ * &quot;-&quot;_)_ ;_ @_ "/>
    <numFmt numFmtId="43" formatCode="_ * #,##0.00_)_ ;_ * \(#,##0.00\)_ ;_ * &quot;-&quot;??_)_ ;_ @_ "/>
    <numFmt numFmtId="164" formatCode="[$-409]d\-mmm\-yy;@"/>
    <numFmt numFmtId="165" formatCode="[$-FC19]dd\ mmmm\ yyyy\ \г/;@"/>
    <numFmt numFmtId="166" formatCode="_-* #,##0.00_р_._-;\-* #,##0.00_р_._-;_-* &quot;-&quot;??_р_._-;_-@_-"/>
    <numFmt numFmtId="167" formatCode="_ * #,##0_)_ ;_ * \(#,##0\)_ ;_ * &quot;-&quot;??_)_ ;_ @_ "/>
    <numFmt numFmtId="168" formatCode="_-* #,##0.00\ _₽_-;\-* #,##0.00\ _₽_-;_-* &quot;-&quot;??\ _₽_-;_-@_-"/>
    <numFmt numFmtId="169" formatCode="_-* #.##0.00\ _₽_-;\-* #.##0.00\ _₽_-;_-* &quot;-&quot;??\ _₽_-;_-@_-"/>
  </numFmts>
  <fonts count="21" x14ac:knownFonts="1"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ptos Narrow"/>
      <family val="2"/>
      <scheme val="minor"/>
    </font>
    <font>
      <sz val="11"/>
      <color theme="1"/>
      <name val="Garamond"/>
      <family val="1"/>
      <charset val="204"/>
    </font>
    <font>
      <b/>
      <sz val="11"/>
      <color theme="1"/>
      <name val="Garamond"/>
      <family val="1"/>
      <charset val="204"/>
    </font>
    <font>
      <sz val="10"/>
      <name val="Helv"/>
    </font>
    <font>
      <i/>
      <sz val="11"/>
      <name val="Garamond"/>
      <family val="1"/>
      <charset val="204"/>
    </font>
    <font>
      <b/>
      <i/>
      <sz val="11"/>
      <color theme="1"/>
      <name val="Garamond"/>
      <family val="1"/>
      <charset val="204"/>
    </font>
    <font>
      <b/>
      <sz val="11"/>
      <name val="Garamond"/>
      <family val="1"/>
      <charset val="204"/>
    </font>
    <font>
      <sz val="11"/>
      <name val="Garamond"/>
      <family val="1"/>
      <charset val="204"/>
    </font>
    <font>
      <sz val="11"/>
      <color theme="1"/>
      <name val="Aptos Narrow"/>
      <family val="2"/>
      <charset val="204"/>
      <scheme val="minor"/>
    </font>
    <font>
      <i/>
      <sz val="11"/>
      <color rgb="FFFF0000"/>
      <name val="Garamond"/>
      <family val="1"/>
      <charset val="204"/>
    </font>
    <font>
      <sz val="10"/>
      <name val="Arial"/>
      <family val="2"/>
      <charset val="204"/>
    </font>
    <font>
      <b/>
      <sz val="11"/>
      <color indexed="8"/>
      <name val="Garamond"/>
      <family val="1"/>
      <charset val="204"/>
    </font>
    <font>
      <sz val="11"/>
      <color indexed="8"/>
      <name val="Garamond"/>
      <family val="1"/>
      <charset val="204"/>
    </font>
    <font>
      <b/>
      <i/>
      <sz val="11"/>
      <name val="Garamond"/>
      <family val="1"/>
      <charset val="204"/>
    </font>
    <font>
      <i/>
      <sz val="11"/>
      <color theme="1"/>
      <name val="Garamond"/>
      <family val="1"/>
      <charset val="204"/>
    </font>
    <font>
      <sz val="10"/>
      <color theme="1"/>
      <name val="Times New Roman"/>
      <family val="2"/>
      <charset val="204"/>
    </font>
    <font>
      <sz val="10"/>
      <name val="Garamond"/>
      <family val="1"/>
      <charset val="204"/>
    </font>
    <font>
      <b/>
      <sz val="10"/>
      <name val="Garamond"/>
      <family val="1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5" fillId="0" borderId="0"/>
    <xf numFmtId="166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10" fillId="0" borderId="0"/>
    <xf numFmtId="168" fontId="10" fillId="0" borderId="0" applyFont="0" applyFill="0" applyBorder="0" applyAlignment="0" applyProtection="0"/>
    <xf numFmtId="164" fontId="5" fillId="0" borderId="0"/>
    <xf numFmtId="166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7" fillId="0" borderId="0"/>
    <xf numFmtId="164" fontId="10" fillId="0" borderId="0"/>
    <xf numFmtId="164" fontId="20" fillId="0" borderId="0"/>
    <xf numFmtId="164" fontId="12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</cellStyleXfs>
  <cellXfs count="123">
    <xf numFmtId="0" fontId="0" fillId="0" borderId="0" xfId="0"/>
    <xf numFmtId="0" fontId="3" fillId="2" borderId="0" xfId="2" applyFont="1" applyFill="1"/>
    <xf numFmtId="0" fontId="3" fillId="0" borderId="0" xfId="2" applyFont="1"/>
    <xf numFmtId="41" fontId="3" fillId="2" borderId="0" xfId="2" applyNumberFormat="1" applyFont="1" applyFill="1"/>
    <xf numFmtId="0" fontId="4" fillId="2" borderId="0" xfId="2" applyFont="1" applyFill="1" applyAlignment="1">
      <alignment vertical="top"/>
    </xf>
    <xf numFmtId="0" fontId="6" fillId="2" borderId="0" xfId="3" applyNumberFormat="1" applyFont="1" applyFill="1" applyAlignment="1">
      <alignment wrapText="1"/>
    </xf>
    <xf numFmtId="165" fontId="7" fillId="2" borderId="0" xfId="2" applyNumberFormat="1" applyFont="1" applyFill="1" applyAlignment="1">
      <alignment horizontal="right" vertical="center"/>
    </xf>
    <xf numFmtId="0" fontId="7" fillId="2" borderId="1" xfId="2" applyFont="1" applyFill="1" applyBorder="1" applyAlignment="1">
      <alignment horizontal="right" vertical="center"/>
    </xf>
    <xf numFmtId="0" fontId="8" fillId="2" borderId="0" xfId="3" applyNumberFormat="1" applyFont="1" applyFill="1" applyAlignment="1">
      <alignment vertical="top" wrapText="1"/>
    </xf>
    <xf numFmtId="0" fontId="9" fillId="2" borderId="0" xfId="3" applyNumberFormat="1" applyFont="1" applyFill="1" applyAlignment="1">
      <alignment vertical="top"/>
    </xf>
    <xf numFmtId="41" fontId="8" fillId="2" borderId="0" xfId="4" applyNumberFormat="1" applyFont="1" applyFill="1" applyBorder="1" applyAlignment="1"/>
    <xf numFmtId="41" fontId="9" fillId="2" borderId="0" xfId="4" applyNumberFormat="1" applyFont="1" applyFill="1" applyBorder="1" applyAlignment="1"/>
    <xf numFmtId="0" fontId="9" fillId="2" borderId="0" xfId="3" applyNumberFormat="1" applyFont="1" applyFill="1" applyAlignment="1">
      <alignment vertical="top" wrapText="1"/>
    </xf>
    <xf numFmtId="41" fontId="9" fillId="2" borderId="0" xfId="4" applyNumberFormat="1" applyFont="1" applyFill="1" applyBorder="1" applyAlignment="1">
      <alignment horizontal="right"/>
    </xf>
    <xf numFmtId="0" fontId="8" fillId="2" borderId="0" xfId="3" applyNumberFormat="1" applyFont="1" applyFill="1" applyAlignment="1">
      <alignment vertical="top"/>
    </xf>
    <xf numFmtId="41" fontId="4" fillId="2" borderId="2" xfId="2" applyNumberFormat="1" applyFont="1" applyFill="1" applyBorder="1"/>
    <xf numFmtId="41" fontId="3" fillId="2" borderId="2" xfId="2" applyNumberFormat="1" applyFont="1" applyFill="1" applyBorder="1"/>
    <xf numFmtId="0" fontId="6" fillId="2" borderId="0" xfId="3" applyNumberFormat="1" applyFont="1" applyFill="1" applyAlignment="1">
      <alignment vertical="top" wrapText="1"/>
    </xf>
    <xf numFmtId="41" fontId="4" fillId="2" borderId="0" xfId="2" applyNumberFormat="1" applyFont="1" applyFill="1"/>
    <xf numFmtId="41" fontId="4" fillId="2" borderId="3" xfId="2" applyNumberFormat="1" applyFont="1" applyFill="1" applyBorder="1"/>
    <xf numFmtId="41" fontId="3" fillId="2" borderId="3" xfId="2" applyNumberFormat="1" applyFont="1" applyFill="1" applyBorder="1"/>
    <xf numFmtId="0" fontId="6" fillId="2" borderId="0" xfId="3" applyNumberFormat="1" applyFont="1" applyFill="1" applyAlignment="1">
      <alignment vertical="top"/>
    </xf>
    <xf numFmtId="167" fontId="9" fillId="2" borderId="0" xfId="1" applyNumberFormat="1" applyFont="1" applyFill="1" applyBorder="1" applyAlignment="1"/>
    <xf numFmtId="41" fontId="8" fillId="2" borderId="1" xfId="4" applyNumberFormat="1" applyFont="1" applyFill="1" applyBorder="1" applyAlignment="1"/>
    <xf numFmtId="41" fontId="9" fillId="2" borderId="1" xfId="4" applyNumberFormat="1" applyFont="1" applyFill="1" applyBorder="1" applyAlignment="1"/>
    <xf numFmtId="41" fontId="4" fillId="2" borderId="4" xfId="2" applyNumberFormat="1" applyFont="1" applyFill="1" applyBorder="1"/>
    <xf numFmtId="41" fontId="3" fillId="2" borderId="4" xfId="2" applyNumberFormat="1" applyFont="1" applyFill="1" applyBorder="1"/>
    <xf numFmtId="41" fontId="9" fillId="2" borderId="0" xfId="4" applyNumberFormat="1" applyFont="1" applyFill="1" applyBorder="1" applyAlignment="1">
      <alignment vertical="top"/>
    </xf>
    <xf numFmtId="0" fontId="9" fillId="2" borderId="0" xfId="4" applyNumberFormat="1" applyFont="1" applyFill="1" applyBorder="1" applyAlignment="1">
      <alignment vertical="top"/>
    </xf>
    <xf numFmtId="0" fontId="11" fillId="2" borderId="0" xfId="3" applyNumberFormat="1" applyFont="1" applyFill="1"/>
    <xf numFmtId="0" fontId="9" fillId="2" borderId="0" xfId="2" applyFont="1" applyFill="1"/>
    <xf numFmtId="0" fontId="8" fillId="2" borderId="0" xfId="2" applyFont="1" applyFill="1"/>
    <xf numFmtId="0" fontId="8" fillId="2" borderId="0" xfId="2" applyFont="1" applyFill="1" applyAlignment="1">
      <alignment horizontal="justify"/>
    </xf>
    <xf numFmtId="0" fontId="4" fillId="2" borderId="0" xfId="2" applyFont="1" applyFill="1" applyAlignment="1">
      <alignment horizontal="right" vertical="top"/>
    </xf>
    <xf numFmtId="0" fontId="6" fillId="2" borderId="0" xfId="3" applyNumberFormat="1" applyFont="1" applyFill="1"/>
    <xf numFmtId="41" fontId="8" fillId="2" borderId="0" xfId="5" applyNumberFormat="1" applyFont="1" applyFill="1" applyAlignment="1"/>
    <xf numFmtId="41" fontId="9" fillId="2" borderId="0" xfId="5" applyNumberFormat="1" applyFont="1" applyFill="1" applyAlignment="1"/>
    <xf numFmtId="167" fontId="9" fillId="2" borderId="0" xfId="5" applyNumberFormat="1" applyFont="1" applyFill="1" applyAlignment="1"/>
    <xf numFmtId="41" fontId="8" fillId="2" borderId="4" xfId="5" applyNumberFormat="1" applyFont="1" applyFill="1" applyBorder="1" applyAlignment="1">
      <alignment horizontal="center"/>
    </xf>
    <xf numFmtId="41" fontId="8" fillId="2" borderId="1" xfId="5" applyNumberFormat="1" applyFont="1" applyFill="1" applyBorder="1" applyAlignment="1"/>
    <xf numFmtId="41" fontId="9" fillId="2" borderId="1" xfId="5" applyNumberFormat="1" applyFont="1" applyFill="1" applyBorder="1" applyAlignment="1"/>
    <xf numFmtId="41" fontId="8" fillId="2" borderId="3" xfId="5" applyNumberFormat="1" applyFont="1" applyFill="1" applyBorder="1" applyAlignment="1">
      <alignment horizontal="center"/>
    </xf>
    <xf numFmtId="41" fontId="8" fillId="2" borderId="0" xfId="5" applyNumberFormat="1" applyFont="1" applyFill="1" applyBorder="1" applyAlignment="1">
      <alignment horizontal="center"/>
    </xf>
    <xf numFmtId="41" fontId="9" fillId="2" borderId="0" xfId="5" applyNumberFormat="1" applyFont="1" applyFill="1" applyBorder="1" applyAlignment="1">
      <alignment horizontal="center"/>
    </xf>
    <xf numFmtId="41" fontId="8" fillId="2" borderId="4" xfId="5" applyNumberFormat="1" applyFont="1" applyFill="1" applyBorder="1" applyAlignment="1"/>
    <xf numFmtId="41" fontId="13" fillId="2" borderId="0" xfId="6" applyNumberFormat="1" applyFont="1" applyFill="1" applyBorder="1" applyAlignment="1">
      <alignment horizontal="left"/>
    </xf>
    <xf numFmtId="41" fontId="14" fillId="2" borderId="0" xfId="6" applyNumberFormat="1" applyFont="1" applyFill="1" applyBorder="1" applyAlignment="1">
      <alignment horizontal="left"/>
    </xf>
    <xf numFmtId="41" fontId="9" fillId="2" borderId="3" xfId="5" applyNumberFormat="1" applyFont="1" applyFill="1" applyBorder="1" applyAlignment="1">
      <alignment horizontal="center"/>
    </xf>
    <xf numFmtId="41" fontId="8" fillId="2" borderId="3" xfId="5" applyNumberFormat="1" applyFont="1" applyFill="1" applyBorder="1" applyAlignment="1"/>
    <xf numFmtId="41" fontId="8" fillId="2" borderId="0" xfId="5" applyNumberFormat="1" applyFont="1" applyFill="1" applyBorder="1" applyAlignment="1"/>
    <xf numFmtId="41" fontId="9" fillId="2" borderId="0" xfId="5" applyNumberFormat="1" applyFont="1" applyFill="1" applyBorder="1" applyAlignment="1"/>
    <xf numFmtId="41" fontId="9" fillId="2" borderId="3" xfId="5" applyNumberFormat="1" applyFont="1" applyFill="1" applyBorder="1" applyAlignment="1"/>
    <xf numFmtId="41" fontId="9" fillId="2" borderId="4" xfId="5" applyNumberFormat="1" applyFont="1" applyFill="1" applyBorder="1" applyAlignment="1"/>
    <xf numFmtId="41" fontId="8" fillId="2" borderId="2" xfId="3" applyNumberFormat="1" applyFont="1" applyFill="1" applyBorder="1"/>
    <xf numFmtId="0" fontId="9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2" borderId="0" xfId="7" applyNumberFormat="1" applyFont="1" applyFill="1" applyAlignment="1">
      <alignment vertical="top"/>
    </xf>
    <xf numFmtId="0" fontId="9" fillId="2" borderId="0" xfId="8" applyNumberFormat="1" applyFont="1" applyFill="1" applyBorder="1" applyAlignment="1">
      <alignment vertical="top"/>
    </xf>
    <xf numFmtId="0" fontId="8" fillId="2" borderId="0" xfId="7" applyNumberFormat="1" applyFont="1" applyFill="1" applyAlignment="1">
      <alignment vertical="top"/>
    </xf>
    <xf numFmtId="0" fontId="8" fillId="2" borderId="0" xfId="7" applyNumberFormat="1" applyFont="1" applyFill="1" applyAlignment="1">
      <alignment vertical="top" wrapText="1"/>
    </xf>
    <xf numFmtId="0" fontId="9" fillId="2" borderId="0" xfId="9" applyNumberFormat="1" applyFont="1" applyFill="1" applyAlignment="1">
      <alignment vertical="top"/>
    </xf>
    <xf numFmtId="0" fontId="6" fillId="2" borderId="0" xfId="7" applyNumberFormat="1" applyFont="1" applyFill="1" applyAlignment="1">
      <alignment horizontal="left" vertical="top"/>
    </xf>
    <xf numFmtId="0" fontId="15" fillId="2" borderId="1" xfId="10" applyNumberFormat="1" applyFont="1" applyFill="1" applyBorder="1" applyAlignment="1">
      <alignment horizontal="right" vertical="center" wrapText="1"/>
    </xf>
    <xf numFmtId="0" fontId="8" fillId="2" borderId="0" xfId="9" applyNumberFormat="1" applyFont="1" applyFill="1" applyAlignment="1">
      <alignment vertical="top" wrapText="1"/>
    </xf>
    <xf numFmtId="0" fontId="9" fillId="2" borderId="0" xfId="9" applyNumberFormat="1" applyFont="1" applyFill="1" applyAlignment="1">
      <alignment vertical="top" wrapText="1"/>
    </xf>
    <xf numFmtId="41" fontId="8" fillId="2" borderId="0" xfId="8" applyNumberFormat="1" applyFont="1" applyFill="1" applyBorder="1" applyAlignment="1"/>
    <xf numFmtId="41" fontId="9" fillId="2" borderId="0" xfId="8" applyNumberFormat="1" applyFont="1" applyFill="1" applyBorder="1" applyAlignment="1"/>
    <xf numFmtId="41" fontId="8" fillId="2" borderId="1" xfId="8" applyNumberFormat="1" applyFont="1" applyFill="1" applyBorder="1" applyAlignment="1"/>
    <xf numFmtId="41" fontId="9" fillId="2" borderId="1" xfId="8" applyNumberFormat="1" applyFont="1" applyFill="1" applyBorder="1" applyAlignment="1"/>
    <xf numFmtId="0" fontId="16" fillId="0" borderId="0" xfId="2" applyFont="1"/>
    <xf numFmtId="41" fontId="8" fillId="2" borderId="0" xfId="8" applyNumberFormat="1" applyFont="1" applyFill="1" applyBorder="1" applyAlignment="1">
      <alignment horizontal="center"/>
    </xf>
    <xf numFmtId="41" fontId="9" fillId="2" borderId="0" xfId="8" applyNumberFormat="1" applyFont="1" applyFill="1" applyBorder="1" applyAlignment="1">
      <alignment horizontal="center"/>
    </xf>
    <xf numFmtId="167" fontId="8" fillId="2" borderId="0" xfId="1" applyNumberFormat="1" applyFont="1" applyFill="1" applyBorder="1" applyAlignment="1"/>
    <xf numFmtId="41" fontId="8" fillId="2" borderId="3" xfId="8" applyNumberFormat="1" applyFont="1" applyFill="1" applyBorder="1" applyAlignment="1"/>
    <xf numFmtId="41" fontId="8" fillId="2" borderId="4" xfId="8" applyNumberFormat="1" applyFont="1" applyFill="1" applyBorder="1" applyAlignment="1"/>
    <xf numFmtId="41" fontId="8" fillId="2" borderId="0" xfId="11" applyNumberFormat="1" applyFont="1" applyFill="1" applyBorder="1" applyAlignment="1"/>
    <xf numFmtId="41" fontId="8" fillId="2" borderId="1" xfId="12" applyNumberFormat="1" applyFont="1" applyFill="1" applyBorder="1" applyAlignment="1">
      <alignment horizontal="center"/>
    </xf>
    <xf numFmtId="41" fontId="9" fillId="2" borderId="1" xfId="12" applyNumberFormat="1" applyFont="1" applyFill="1" applyBorder="1" applyAlignment="1">
      <alignment horizontal="center"/>
    </xf>
    <xf numFmtId="41" fontId="8" fillId="2" borderId="2" xfId="8" applyNumberFormat="1" applyFont="1" applyFill="1" applyBorder="1" applyAlignment="1"/>
    <xf numFmtId="0" fontId="18" fillId="2" borderId="0" xfId="7" applyNumberFormat="1" applyFont="1" applyFill="1" applyAlignment="1">
      <alignment vertical="top"/>
    </xf>
    <xf numFmtId="167" fontId="18" fillId="2" borderId="0" xfId="1" applyNumberFormat="1" applyFont="1" applyFill="1" applyBorder="1" applyAlignment="1">
      <alignment vertical="top"/>
    </xf>
    <xf numFmtId="0" fontId="18" fillId="2" borderId="0" xfId="8" applyNumberFormat="1" applyFont="1" applyFill="1" applyBorder="1" applyAlignment="1">
      <alignment vertical="top"/>
    </xf>
    <xf numFmtId="0" fontId="9" fillId="2" borderId="0" xfId="13" applyNumberFormat="1" applyFont="1" applyFill="1" applyAlignment="1">
      <alignment horizontal="justify" vertical="top"/>
    </xf>
    <xf numFmtId="0" fontId="8" fillId="2" borderId="0" xfId="8" applyNumberFormat="1" applyFont="1" applyFill="1" applyBorder="1" applyAlignment="1">
      <alignment vertical="top"/>
    </xf>
    <xf numFmtId="0" fontId="9" fillId="2" borderId="0" xfId="13" applyNumberFormat="1" applyFont="1" applyFill="1" applyAlignment="1">
      <alignment vertical="top"/>
    </xf>
    <xf numFmtId="0" fontId="19" fillId="2" borderId="0" xfId="13" applyNumberFormat="1" applyFont="1" applyFill="1"/>
    <xf numFmtId="0" fontId="18" fillId="2" borderId="0" xfId="8" applyNumberFormat="1" applyFont="1" applyFill="1" applyAlignment="1">
      <alignment vertical="top"/>
    </xf>
    <xf numFmtId="0" fontId="18" fillId="2" borderId="0" xfId="14" applyNumberFormat="1" applyFont="1" applyFill="1" applyAlignment="1">
      <alignment vertical="top"/>
    </xf>
    <xf numFmtId="0" fontId="9" fillId="2" borderId="0" xfId="7" applyNumberFormat="1" applyFont="1" applyFill="1" applyAlignment="1">
      <alignment horizontal="right"/>
    </xf>
    <xf numFmtId="0" fontId="9" fillId="2" borderId="0" xfId="15" applyNumberFormat="1" applyFont="1" applyFill="1" applyAlignment="1">
      <alignment vertical="top"/>
    </xf>
    <xf numFmtId="0" fontId="9" fillId="2" borderId="0" xfId="16" applyNumberFormat="1" applyFont="1" applyFill="1" applyBorder="1" applyAlignment="1">
      <alignment vertical="top"/>
    </xf>
    <xf numFmtId="0" fontId="8" fillId="2" borderId="0" xfId="15" applyNumberFormat="1" applyFont="1" applyFill="1" applyAlignment="1">
      <alignment horizontal="left" vertical="top"/>
    </xf>
    <xf numFmtId="0" fontId="8" fillId="2" borderId="0" xfId="15" applyNumberFormat="1" applyFont="1" applyFill="1" applyAlignment="1">
      <alignment horizontal="left" vertical="top"/>
    </xf>
    <xf numFmtId="0" fontId="8" fillId="2" borderId="0" xfId="16" applyNumberFormat="1" applyFont="1" applyFill="1" applyBorder="1" applyAlignment="1">
      <alignment horizontal="left" vertical="top"/>
    </xf>
    <xf numFmtId="14" fontId="8" fillId="2" borderId="0" xfId="15" applyNumberFormat="1" applyFont="1" applyFill="1" applyAlignment="1">
      <alignment horizontal="left" vertical="top"/>
    </xf>
    <xf numFmtId="0" fontId="8" fillId="2" borderId="0" xfId="15" applyNumberFormat="1" applyFont="1" applyFill="1"/>
    <xf numFmtId="0" fontId="8" fillId="2" borderId="0" xfId="16" applyNumberFormat="1" applyFont="1" applyFill="1" applyAlignment="1">
      <alignment vertical="top"/>
    </xf>
    <xf numFmtId="0" fontId="19" fillId="2" borderId="0" xfId="15" applyNumberFormat="1" applyFont="1" applyFill="1"/>
    <xf numFmtId="0" fontId="6" fillId="2" borderId="0" xfId="3" applyNumberFormat="1" applyFont="1" applyFill="1" applyAlignment="1">
      <alignment horizontal="left" wrapText="1"/>
    </xf>
    <xf numFmtId="0" fontId="15" fillId="2" borderId="1" xfId="17" applyNumberFormat="1" applyFont="1" applyFill="1" applyBorder="1" applyAlignment="1">
      <alignment horizontal="right" wrapText="1"/>
    </xf>
    <xf numFmtId="0" fontId="8" fillId="2" borderId="0" xfId="15" applyNumberFormat="1" applyFont="1" applyFill="1" applyAlignment="1" applyProtection="1">
      <alignment wrapText="1"/>
      <protection locked="0"/>
    </xf>
    <xf numFmtId="41" fontId="9" fillId="2" borderId="3" xfId="17" applyNumberFormat="1" applyFont="1" applyFill="1" applyBorder="1" applyAlignment="1"/>
    <xf numFmtId="0" fontId="9" fillId="2" borderId="0" xfId="15" applyNumberFormat="1" applyFont="1" applyFill="1" applyAlignment="1" applyProtection="1">
      <alignment wrapText="1"/>
      <protection locked="0"/>
    </xf>
    <xf numFmtId="41" fontId="8" fillId="2" borderId="0" xfId="17" applyNumberFormat="1" applyFont="1" applyFill="1" applyAlignment="1"/>
    <xf numFmtId="41" fontId="8" fillId="0" borderId="0" xfId="17" applyNumberFormat="1" applyFont="1" applyFill="1" applyAlignment="1"/>
    <xf numFmtId="41" fontId="8" fillId="2" borderId="3" xfId="17" applyNumberFormat="1" applyFont="1" applyFill="1" applyBorder="1" applyAlignment="1"/>
    <xf numFmtId="43" fontId="8" fillId="2" borderId="0" xfId="1" applyFont="1" applyFill="1" applyBorder="1" applyAlignment="1"/>
    <xf numFmtId="41" fontId="8" fillId="2" borderId="0" xfId="17" applyNumberFormat="1" applyFont="1" applyFill="1" applyBorder="1" applyAlignment="1"/>
    <xf numFmtId="41" fontId="8" fillId="2" borderId="2" xfId="17" applyNumberFormat="1" applyFont="1" applyFill="1" applyBorder="1" applyAlignment="1"/>
    <xf numFmtId="41" fontId="8" fillId="2" borderId="0" xfId="16" applyNumberFormat="1" applyFont="1" applyFill="1" applyAlignment="1">
      <alignment vertical="top"/>
    </xf>
    <xf numFmtId="43" fontId="9" fillId="2" borderId="3" xfId="1" applyFont="1" applyFill="1" applyBorder="1" applyAlignment="1"/>
    <xf numFmtId="41" fontId="9" fillId="2" borderId="0" xfId="17" applyNumberFormat="1" applyFont="1" applyFill="1" applyAlignment="1"/>
    <xf numFmtId="43" fontId="9" fillId="2" borderId="0" xfId="1" applyFont="1" applyFill="1" applyAlignment="1"/>
    <xf numFmtId="0" fontId="8" fillId="2" borderId="0" xfId="15" applyNumberFormat="1" applyFont="1" applyFill="1" applyAlignment="1">
      <alignment vertical="top"/>
    </xf>
    <xf numFmtId="41" fontId="9" fillId="2" borderId="0" xfId="17" applyNumberFormat="1" applyFont="1" applyFill="1" applyBorder="1" applyAlignment="1"/>
    <xf numFmtId="43" fontId="9" fillId="2" borderId="0" xfId="1" applyFont="1" applyFill="1" applyBorder="1" applyAlignment="1"/>
    <xf numFmtId="41" fontId="9" fillId="2" borderId="2" xfId="17" applyNumberFormat="1" applyFont="1" applyFill="1" applyBorder="1" applyAlignment="1"/>
    <xf numFmtId="43" fontId="9" fillId="2" borderId="2" xfId="1" applyFont="1" applyFill="1" applyBorder="1" applyAlignment="1"/>
    <xf numFmtId="0" fontId="19" fillId="2" borderId="0" xfId="15" applyNumberFormat="1" applyFont="1" applyFill="1" applyAlignment="1" applyProtection="1">
      <alignment wrapText="1"/>
      <protection locked="0"/>
    </xf>
    <xf numFmtId="0" fontId="19" fillId="2" borderId="0" xfId="16" applyNumberFormat="1" applyFont="1" applyFill="1" applyAlignment="1"/>
    <xf numFmtId="0" fontId="8" fillId="2" borderId="0" xfId="13" applyNumberFormat="1" applyFont="1" applyFill="1"/>
    <xf numFmtId="0" fontId="8" fillId="2" borderId="0" xfId="16" applyNumberFormat="1" applyFont="1" applyFill="1" applyBorder="1" applyAlignment="1">
      <alignment vertical="top"/>
    </xf>
    <xf numFmtId="0" fontId="18" fillId="2" borderId="0" xfId="16" applyNumberFormat="1" applyFont="1" applyFill="1" applyAlignment="1">
      <alignment vertical="top"/>
    </xf>
  </cellXfs>
  <cellStyles count="18">
    <cellStyle name="Comma" xfId="1" builtinId="3"/>
    <cellStyle name="Normal" xfId="0" builtinId="0"/>
    <cellStyle name="Normal 3" xfId="2" xr:uid="{322D02B7-FD21-4CE0-820B-FB80C21A9E9D}"/>
    <cellStyle name="Обычный 2" xfId="14" xr:uid="{B7FE4479-65EF-44A0-8A0A-F800F9116DBD}"/>
    <cellStyle name="Обычный 2 3 2" xfId="7" xr:uid="{81BC2244-AC9D-483E-86F2-36CD2865138B}"/>
    <cellStyle name="Обычный 21 2" xfId="13" xr:uid="{92A97256-B4FC-48E3-9E26-9A080F8642AC}"/>
    <cellStyle name="Обычный 3" xfId="15" xr:uid="{7F0F1F5D-7736-48BC-98F6-89237B8180FA}"/>
    <cellStyle name="Обычный 4" xfId="12" xr:uid="{87A49AFF-C2BB-42F5-8E15-9EDFDB2404D6}"/>
    <cellStyle name="Обычный_Alfa Bank_ FS_2008_rus_1" xfId="3" xr:uid="{B71D9083-39BF-4476-AC1B-D96466843788}"/>
    <cellStyle name="Стиль 1" xfId="9" xr:uid="{4C4A93DC-B95E-4593-8A25-CE66AF803678}"/>
    <cellStyle name="Финансовый 2 3 2 2" xfId="8" xr:uid="{16BB522A-0017-43B5-9D81-BD2C16151C4B}"/>
    <cellStyle name="Финансовый 2 3 4" xfId="16" xr:uid="{46B156F9-8FB9-4A05-A5FF-ECF70652FCA6}"/>
    <cellStyle name="Финансовый 2 4" xfId="4" xr:uid="{FAA1C2A1-64E2-4CD2-A1D7-D235F7783F69}"/>
    <cellStyle name="Финансовый 2 4 2 2" xfId="10" xr:uid="{FF25C756-222F-49B9-9596-276A0274121A}"/>
    <cellStyle name="Финансовый 2 9" xfId="17" xr:uid="{3AC38F71-D71F-4917-ABC1-3297A4E16149}"/>
    <cellStyle name="Финансовый 3" xfId="6" xr:uid="{B23E6E60-CC74-4015-9913-56789F1D96DC}"/>
    <cellStyle name="Финансовый 3 2" xfId="11" xr:uid="{C1EBF965-A7B5-4CF8-ABBA-B69F955B6B4E}"/>
    <cellStyle name="Финансовый_Alfa Bank_ FS_2008_rus_1" xfId="5" xr:uid="{46E5A5A0-DDC9-4747-A42E-E20ADE4094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2428875</xdr:colOff>
      <xdr:row>1</xdr:row>
      <xdr:rowOff>38101</xdr:rowOff>
    </xdr:from>
    <xdr:to>
      <xdr:col>1</xdr:col>
      <xdr:colOff>148209</xdr:colOff>
      <xdr:row>4</xdr:row>
      <xdr:rowOff>95251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B39EBD-A459-4A16-84F4-87CF804FB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222251"/>
          <a:ext cx="2297684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2428875</xdr:colOff>
      <xdr:row>1</xdr:row>
      <xdr:rowOff>38100</xdr:rowOff>
    </xdr:from>
    <xdr:to>
      <xdr:col>1</xdr:col>
      <xdr:colOff>148500</xdr:colOff>
      <xdr:row>4</xdr:row>
      <xdr:rowOff>96600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43D404-274B-4FEC-A919-D95ED2BC1A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222250"/>
          <a:ext cx="2297975" cy="610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3024188</xdr:colOff>
      <xdr:row>1</xdr:row>
      <xdr:rowOff>71437</xdr:rowOff>
    </xdr:from>
    <xdr:to>
      <xdr:col>0</xdr:col>
      <xdr:colOff>5104582</xdr:colOff>
      <xdr:row>4</xdr:row>
      <xdr:rowOff>129937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4F386E-D7C3-4670-9F51-7BD027EE9B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188" y="255587"/>
          <a:ext cx="2080394" cy="610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4146176</xdr:colOff>
      <xdr:row>1</xdr:row>
      <xdr:rowOff>44824</xdr:rowOff>
    </xdr:from>
    <xdr:to>
      <xdr:col>2</xdr:col>
      <xdr:colOff>618726</xdr:colOff>
      <xdr:row>4</xdr:row>
      <xdr:rowOff>103324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99C767-FF29-4BDE-B762-16828DBA3D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6176" y="228974"/>
          <a:ext cx="2346300" cy="610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21B10-C59E-4A3C-8E46-E44FD9B67C1F}">
  <sheetPr>
    <tabColor theme="5" tint="0.59999389629810485"/>
  </sheetPr>
  <dimension ref="A1:C55"/>
  <sheetViews>
    <sheetView showGridLines="0" tabSelected="1" view="pageBreakPreview" zoomScale="80" zoomScaleNormal="80" zoomScaleSheetLayoutView="80" workbookViewId="0">
      <selection activeCell="A9" sqref="A9"/>
    </sheetView>
  </sheetViews>
  <sheetFormatPr defaultColWidth="0" defaultRowHeight="15" customHeight="1" zeroHeight="1" x14ac:dyDescent="0.35"/>
  <cols>
    <col min="1" max="1" width="65.54296875" style="2" customWidth="1"/>
    <col min="2" max="3" width="19.54296875" style="2" customWidth="1"/>
    <col min="4" max="16384" width="9.1796875" style="2" hidden="1"/>
  </cols>
  <sheetData>
    <row r="1" spans="1:3" ht="14.5" x14ac:dyDescent="0.35">
      <c r="A1" s="1"/>
      <c r="B1" s="1"/>
      <c r="C1" s="1"/>
    </row>
    <row r="2" spans="1:3" ht="14.5" x14ac:dyDescent="0.35">
      <c r="A2" s="1"/>
      <c r="B2" s="1"/>
      <c r="C2" s="1"/>
    </row>
    <row r="3" spans="1:3" ht="14.5" x14ac:dyDescent="0.35">
      <c r="A3" s="1"/>
      <c r="B3" s="1"/>
      <c r="C3" s="1"/>
    </row>
    <row r="4" spans="1:3" ht="14.5" x14ac:dyDescent="0.35">
      <c r="A4" s="1"/>
      <c r="B4" s="1"/>
      <c r="C4" s="3"/>
    </row>
    <row r="5" spans="1:3" ht="14.5" x14ac:dyDescent="0.35">
      <c r="A5" s="1"/>
      <c r="B5" s="1"/>
      <c r="C5" s="3"/>
    </row>
    <row r="6" spans="1:3" ht="14.5" x14ac:dyDescent="0.35">
      <c r="A6" s="1"/>
      <c r="B6" s="1"/>
      <c r="C6" s="3"/>
    </row>
    <row r="7" spans="1:3" ht="14.5" x14ac:dyDescent="0.35">
      <c r="A7" s="4" t="s">
        <v>0</v>
      </c>
      <c r="B7" s="1"/>
    </row>
    <row r="8" spans="1:3" ht="14.5" x14ac:dyDescent="0.35">
      <c r="A8" s="4" t="str">
        <f>CONCATENATE("по состоянию на ",DAY(B10)," ",CHOOSE(MONTH(B10),"января","февраля","марта","апреля","мая","июня","июля","августа","сентября","октября","ноября","декабря")," ",YEAR(B10)," года")</f>
        <v>по состоянию на 30 июня 2025 года</v>
      </c>
      <c r="B8" s="1"/>
      <c r="C8" s="1"/>
    </row>
    <row r="9" spans="1:3" ht="14.5" x14ac:dyDescent="0.35">
      <c r="A9" s="4"/>
      <c r="B9" s="1"/>
      <c r="C9" s="1"/>
    </row>
    <row r="10" spans="1:3" ht="14.5" x14ac:dyDescent="0.35">
      <c r="A10" s="5" t="s">
        <v>1</v>
      </c>
      <c r="B10" s="6">
        <v>45838</v>
      </c>
      <c r="C10" s="6">
        <f>(YEAR(B10)-1900)*365+IF(((YEAR(B10)-1)/4)=ROUND((YEAR(B10)-1)/4,0),ROUND((YEAR(B10)-1900)/4,0)+1,ROUND((YEAR(B10)-1900)/4,0))</f>
        <v>45657</v>
      </c>
    </row>
    <row r="11" spans="1:3" ht="14.5" x14ac:dyDescent="0.35">
      <c r="A11" s="5"/>
      <c r="B11" s="7" t="s">
        <v>2</v>
      </c>
      <c r="C11" s="7" t="s">
        <v>3</v>
      </c>
    </row>
    <row r="12" spans="1:3" ht="14.5" x14ac:dyDescent="0.35">
      <c r="A12" s="8" t="s">
        <v>4</v>
      </c>
      <c r="B12" s="1"/>
      <c r="C12" s="1"/>
    </row>
    <row r="13" spans="1:3" ht="14.5" x14ac:dyDescent="0.35">
      <c r="A13" s="9" t="s">
        <v>5</v>
      </c>
      <c r="B13" s="10">
        <v>235722055</v>
      </c>
      <c r="C13" s="11">
        <v>259075000</v>
      </c>
    </row>
    <row r="14" spans="1:3" ht="14.5" x14ac:dyDescent="0.35">
      <c r="A14" s="9" t="s">
        <v>6</v>
      </c>
      <c r="B14" s="10">
        <v>41059887</v>
      </c>
      <c r="C14" s="11">
        <v>47518955</v>
      </c>
    </row>
    <row r="15" spans="1:3" ht="29" x14ac:dyDescent="0.35">
      <c r="A15" s="12" t="s">
        <v>7</v>
      </c>
      <c r="B15" s="10">
        <v>204706</v>
      </c>
      <c r="C15" s="11">
        <v>397649</v>
      </c>
    </row>
    <row r="16" spans="1:3" ht="14.5" x14ac:dyDescent="0.35">
      <c r="A16" s="12" t="s">
        <v>8</v>
      </c>
      <c r="B16" s="10">
        <v>976413977</v>
      </c>
      <c r="C16" s="11">
        <v>1420349522</v>
      </c>
    </row>
    <row r="17" spans="1:3" ht="14.5" x14ac:dyDescent="0.35">
      <c r="A17" s="12" t="s">
        <v>9</v>
      </c>
      <c r="B17" s="10">
        <v>914457190</v>
      </c>
      <c r="C17" s="11">
        <v>766612520</v>
      </c>
    </row>
    <row r="18" spans="1:3" ht="14.5" x14ac:dyDescent="0.35">
      <c r="A18" s="9" t="s">
        <v>10</v>
      </c>
      <c r="B18" s="10">
        <v>28039570</v>
      </c>
      <c r="C18" s="13">
        <v>27183118</v>
      </c>
    </row>
    <row r="19" spans="1:3" ht="14.5" x14ac:dyDescent="0.35">
      <c r="A19" s="9" t="s">
        <v>11</v>
      </c>
      <c r="B19" s="10">
        <v>5046866</v>
      </c>
      <c r="C19" s="11">
        <v>4261838</v>
      </c>
    </row>
    <row r="20" spans="1:3" ht="14.5" x14ac:dyDescent="0.35">
      <c r="A20" s="9" t="s">
        <v>12</v>
      </c>
      <c r="B20" s="10">
        <v>11576799</v>
      </c>
      <c r="C20" s="13">
        <v>8844404</v>
      </c>
    </row>
    <row r="21" spans="1:3" ht="14.5" x14ac:dyDescent="0.35">
      <c r="A21" s="9" t="s">
        <v>13</v>
      </c>
      <c r="B21" s="10">
        <v>233946</v>
      </c>
      <c r="C21" s="11">
        <v>230844</v>
      </c>
    </row>
    <row r="22" spans="1:3" ht="14.5" x14ac:dyDescent="0.35">
      <c r="A22" s="9" t="s">
        <v>14</v>
      </c>
      <c r="B22" s="10">
        <v>10903554</v>
      </c>
      <c r="C22" s="11">
        <v>8013734</v>
      </c>
    </row>
    <row r="23" spans="1:3" thickBot="1" x14ac:dyDescent="0.4">
      <c r="A23" s="14" t="s">
        <v>15</v>
      </c>
      <c r="B23" s="15">
        <f>SUM(B13:B22)</f>
        <v>2223658550</v>
      </c>
      <c r="C23" s="16">
        <f>SUM(C13:C22)</f>
        <v>2542487584</v>
      </c>
    </row>
    <row r="24" spans="1:3" thickTop="1" x14ac:dyDescent="0.35">
      <c r="A24" s="17"/>
      <c r="B24" s="18"/>
      <c r="C24" s="3"/>
    </row>
    <row r="25" spans="1:3" ht="14.5" x14ac:dyDescent="0.35">
      <c r="A25" s="14" t="s">
        <v>16</v>
      </c>
      <c r="B25" s="10"/>
      <c r="C25" s="11"/>
    </row>
    <row r="26" spans="1:3" ht="29" x14ac:dyDescent="0.35">
      <c r="A26" s="12" t="s">
        <v>17</v>
      </c>
      <c r="B26" s="10">
        <v>0</v>
      </c>
      <c r="C26" s="11">
        <v>0</v>
      </c>
    </row>
    <row r="27" spans="1:3" ht="14.5" x14ac:dyDescent="0.35">
      <c r="A27" s="9" t="s">
        <v>18</v>
      </c>
      <c r="B27" s="10">
        <v>44355976</v>
      </c>
      <c r="C27" s="11">
        <v>26535021</v>
      </c>
    </row>
    <row r="28" spans="1:3" ht="14.5" x14ac:dyDescent="0.35">
      <c r="A28" s="9" t="s">
        <v>19</v>
      </c>
      <c r="B28" s="10">
        <v>1223274538</v>
      </c>
      <c r="C28" s="11">
        <v>1083562195</v>
      </c>
    </row>
    <row r="29" spans="1:3" ht="14.5" x14ac:dyDescent="0.35">
      <c r="A29" s="9" t="s">
        <v>20</v>
      </c>
      <c r="B29" s="10">
        <v>473144425</v>
      </c>
      <c r="C29" s="11">
        <v>957349633</v>
      </c>
    </row>
    <row r="30" spans="1:3" ht="14.5" x14ac:dyDescent="0.35">
      <c r="A30" s="9" t="s">
        <v>21</v>
      </c>
      <c r="B30" s="10">
        <v>1040000</v>
      </c>
      <c r="C30" s="11">
        <v>1000000</v>
      </c>
    </row>
    <row r="31" spans="1:3" ht="14.5" x14ac:dyDescent="0.35">
      <c r="A31" s="9" t="s">
        <v>22</v>
      </c>
      <c r="B31" s="10">
        <v>1319461</v>
      </c>
      <c r="C31" s="11">
        <v>1319461</v>
      </c>
    </row>
    <row r="32" spans="1:3" ht="14.5" x14ac:dyDescent="0.35">
      <c r="A32" s="9" t="s">
        <v>23</v>
      </c>
      <c r="B32" s="10">
        <v>5870943</v>
      </c>
      <c r="C32" s="11">
        <v>4844101</v>
      </c>
    </row>
    <row r="33" spans="1:3" ht="14.5" x14ac:dyDescent="0.35">
      <c r="A33" s="9" t="s">
        <v>24</v>
      </c>
      <c r="B33" s="10">
        <v>257956634</v>
      </c>
      <c r="C33" s="11">
        <v>248307105</v>
      </c>
    </row>
    <row r="34" spans="1:3" ht="14.5" x14ac:dyDescent="0.35">
      <c r="A34" s="9" t="s">
        <v>25</v>
      </c>
      <c r="B34" s="10">
        <v>11131562</v>
      </c>
      <c r="C34" s="3">
        <v>11236620</v>
      </c>
    </row>
    <row r="35" spans="1:3" ht="14.5" x14ac:dyDescent="0.35">
      <c r="A35" s="14" t="s">
        <v>26</v>
      </c>
      <c r="B35" s="19">
        <f>SUM(B26:B34)</f>
        <v>2018093539</v>
      </c>
      <c r="C35" s="20">
        <f>SUM(C26:C34)</f>
        <v>2334154136</v>
      </c>
    </row>
    <row r="36" spans="1:3" ht="14.5" x14ac:dyDescent="0.35">
      <c r="A36" s="21"/>
      <c r="B36" s="18"/>
      <c r="C36" s="3"/>
    </row>
    <row r="37" spans="1:3" ht="14.5" x14ac:dyDescent="0.35">
      <c r="A37" s="14" t="s">
        <v>27</v>
      </c>
      <c r="B37" s="18"/>
      <c r="C37" s="3"/>
    </row>
    <row r="38" spans="1:3" ht="14.5" x14ac:dyDescent="0.35">
      <c r="A38" s="9" t="s">
        <v>28</v>
      </c>
      <c r="B38" s="10">
        <v>111856152</v>
      </c>
      <c r="C38" s="11">
        <v>87356148</v>
      </c>
    </row>
    <row r="39" spans="1:3" ht="14.5" x14ac:dyDescent="0.35">
      <c r="A39" s="9" t="s">
        <v>29</v>
      </c>
      <c r="B39" s="10">
        <v>2400340</v>
      </c>
      <c r="C39" s="11">
        <v>2400340</v>
      </c>
    </row>
    <row r="40" spans="1:3" ht="14.5" x14ac:dyDescent="0.35">
      <c r="A40" s="9" t="s">
        <v>30</v>
      </c>
      <c r="B40" s="10">
        <v>864825</v>
      </c>
      <c r="C40" s="11">
        <v>872129</v>
      </c>
    </row>
    <row r="41" spans="1:3" ht="14.5" x14ac:dyDescent="0.35">
      <c r="A41" s="9" t="s">
        <v>31</v>
      </c>
      <c r="B41" s="10">
        <v>749992</v>
      </c>
      <c r="C41" s="22">
        <v>288028</v>
      </c>
    </row>
    <row r="42" spans="1:3" ht="14.5" x14ac:dyDescent="0.35">
      <c r="A42" s="9" t="s">
        <v>32</v>
      </c>
      <c r="B42" s="23">
        <v>89693702</v>
      </c>
      <c r="C42" s="24">
        <v>117416803</v>
      </c>
    </row>
    <row r="43" spans="1:3" ht="14.5" x14ac:dyDescent="0.35">
      <c r="A43" s="14" t="s">
        <v>33</v>
      </c>
      <c r="B43" s="25">
        <f>SUM(B38:B42)</f>
        <v>205565011</v>
      </c>
      <c r="C43" s="26">
        <f>SUM(C38:C42)</f>
        <v>208333448</v>
      </c>
    </row>
    <row r="44" spans="1:3" thickBot="1" x14ac:dyDescent="0.4">
      <c r="A44" s="14" t="s">
        <v>34</v>
      </c>
      <c r="B44" s="15">
        <f>B35+B43</f>
        <v>2223658550</v>
      </c>
      <c r="C44" s="16">
        <f>C35+C43</f>
        <v>2542487584</v>
      </c>
    </row>
    <row r="45" spans="1:3" thickTop="1" x14ac:dyDescent="0.35">
      <c r="A45" s="12"/>
      <c r="B45" s="27"/>
      <c r="C45" s="28"/>
    </row>
    <row r="46" spans="1:3" ht="14.5" x14ac:dyDescent="0.35">
      <c r="A46" s="12"/>
      <c r="B46" s="27"/>
      <c r="C46" s="28"/>
    </row>
    <row r="47" spans="1:3" ht="14.5" x14ac:dyDescent="0.35">
      <c r="A47" s="29"/>
      <c r="B47" s="1"/>
      <c r="C47" s="1"/>
    </row>
    <row r="48" spans="1:3" ht="14.5" x14ac:dyDescent="0.35">
      <c r="A48" s="30" t="s">
        <v>35</v>
      </c>
      <c r="B48" s="30" t="s">
        <v>35</v>
      </c>
      <c r="C48" s="30"/>
    </row>
    <row r="49" spans="1:3" ht="14.5" x14ac:dyDescent="0.35">
      <c r="A49" s="31" t="s">
        <v>36</v>
      </c>
      <c r="B49" s="31" t="s">
        <v>104</v>
      </c>
      <c r="C49" s="31"/>
    </row>
    <row r="50" spans="1:3" ht="14.5" x14ac:dyDescent="0.35">
      <c r="A50" s="32" t="s">
        <v>37</v>
      </c>
      <c r="B50" s="31" t="s">
        <v>103</v>
      </c>
      <c r="C50" s="31"/>
    </row>
    <row r="51" spans="1:3" ht="14.5" x14ac:dyDescent="0.35">
      <c r="A51" s="1"/>
      <c r="B51" s="1"/>
      <c r="C51" s="1"/>
    </row>
    <row r="52" spans="1:3" ht="14.5" hidden="1" x14ac:dyDescent="0.35"/>
    <row r="53" spans="1:3" ht="14.5" hidden="1" x14ac:dyDescent="0.35"/>
    <row r="54" spans="1:3" ht="15" customHeight="1" x14ac:dyDescent="0.35"/>
    <row r="55" spans="1:3" ht="15" customHeight="1" x14ac:dyDescent="0.35"/>
  </sheetData>
  <mergeCells count="1">
    <mergeCell ref="A10:A11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62D9D-F4C2-46D9-957F-B70437BFABD6}">
  <sheetPr>
    <tabColor theme="5" tint="0.59999389629810485"/>
  </sheetPr>
  <dimension ref="A1:AH50"/>
  <sheetViews>
    <sheetView view="pageBreakPreview" topLeftCell="A31" zoomScaleNormal="80" zoomScaleSheetLayoutView="100" workbookViewId="0">
      <selection activeCell="B48" sqref="B48:B49"/>
    </sheetView>
  </sheetViews>
  <sheetFormatPr defaultColWidth="0" defaultRowHeight="15" customHeight="1" zeroHeight="1" x14ac:dyDescent="0.35"/>
  <cols>
    <col min="1" max="1" width="65.54296875" style="2" customWidth="1"/>
    <col min="2" max="3" width="19.54296875" style="2" customWidth="1"/>
    <col min="4" max="34" width="9.26953125" style="2" hidden="1" customWidth="1"/>
    <col min="35" max="16384" width="9.1796875" style="2" hidden="1"/>
  </cols>
  <sheetData>
    <row r="1" spans="1:3" ht="14.5" x14ac:dyDescent="0.35">
      <c r="A1" s="1"/>
      <c r="B1" s="1"/>
      <c r="C1" s="1"/>
    </row>
    <row r="2" spans="1:3" ht="14.5" x14ac:dyDescent="0.35">
      <c r="A2" s="1"/>
      <c r="B2" s="1"/>
      <c r="C2" s="1"/>
    </row>
    <row r="3" spans="1:3" ht="14.5" x14ac:dyDescent="0.35">
      <c r="A3" s="1"/>
      <c r="B3" s="1"/>
      <c r="C3" s="1"/>
    </row>
    <row r="4" spans="1:3" ht="14.5" x14ac:dyDescent="0.35">
      <c r="A4" s="1"/>
      <c r="B4" s="1"/>
      <c r="C4" s="1"/>
    </row>
    <row r="5" spans="1:3" ht="14.5" x14ac:dyDescent="0.35">
      <c r="A5" s="1"/>
      <c r="B5" s="1"/>
      <c r="C5" s="1"/>
    </row>
    <row r="6" spans="1:3" ht="14.5" x14ac:dyDescent="0.35">
      <c r="A6" s="1"/>
      <c r="B6" s="1"/>
      <c r="C6" s="1"/>
    </row>
    <row r="7" spans="1:3" ht="14.5" x14ac:dyDescent="0.35">
      <c r="A7" s="4" t="str">
        <f>CONCATENATE("Промежуточный сокращённый консолидированный отчёт о совокупном доходе за",IF(MONTH(B10)=12," год"," период"),", ")</f>
        <v xml:space="preserve">Промежуточный сокращённый консолидированный отчёт о совокупном доходе за период, </v>
      </c>
      <c r="B7" s="4"/>
      <c r="C7" s="4"/>
    </row>
    <row r="8" spans="1:3" ht="14.5" x14ac:dyDescent="0.35">
      <c r="A8" s="4" t="str">
        <f>CONCATENATE("закончившийся ",DAY(B10)," ",CHOOSE(MONTH(B10),"января","февраля","марта","апреля","мая","июня","июля","августа","сентября","октября","ноября","декабря")," ",YEAR(B10)," года")</f>
        <v>закончившийся 30 июня 2025 года</v>
      </c>
      <c r="B8" s="33"/>
      <c r="C8" s="1"/>
    </row>
    <row r="9" spans="1:3" ht="14.5" x14ac:dyDescent="0.35">
      <c r="A9" s="4"/>
      <c r="B9" s="33"/>
      <c r="C9" s="1"/>
    </row>
    <row r="10" spans="1:3" ht="14.5" x14ac:dyDescent="0.35">
      <c r="A10" s="34" t="s">
        <v>1</v>
      </c>
      <c r="B10" s="6">
        <v>45838</v>
      </c>
      <c r="C10" s="6">
        <f>IF((YEAR(B10)/4)=ROUND(YEAR(B10)/4,0),B10-366,B10-365)</f>
        <v>45473</v>
      </c>
    </row>
    <row r="11" spans="1:3" ht="14.5" x14ac:dyDescent="0.35">
      <c r="A11" s="34"/>
      <c r="B11" s="7" t="s">
        <v>2</v>
      </c>
      <c r="C11" s="7" t="str">
        <f>IF(MONTH(C10)=12,"(аудировано)","(неаудировано)")</f>
        <v>(неаудировано)</v>
      </c>
    </row>
    <row r="12" spans="1:3" ht="29" x14ac:dyDescent="0.35">
      <c r="A12" s="12" t="s">
        <v>38</v>
      </c>
      <c r="B12" s="35">
        <v>85525049</v>
      </c>
      <c r="C12" s="36">
        <v>58504179</v>
      </c>
    </row>
    <row r="13" spans="1:3" ht="29" x14ac:dyDescent="0.35">
      <c r="A13" s="12" t="s">
        <v>39</v>
      </c>
      <c r="B13" s="35">
        <v>46353310</v>
      </c>
      <c r="C13" s="37">
        <v>70701693</v>
      </c>
    </row>
    <row r="14" spans="1:3" ht="14.5" x14ac:dyDescent="0.35">
      <c r="A14" s="9" t="s">
        <v>40</v>
      </c>
      <c r="B14" s="35">
        <v>-93451620</v>
      </c>
      <c r="C14" s="36">
        <v>-92186451</v>
      </c>
    </row>
    <row r="15" spans="1:3" ht="29" x14ac:dyDescent="0.35">
      <c r="A15" s="8" t="s">
        <v>41</v>
      </c>
      <c r="B15" s="38">
        <f>SUM(B12:B14)</f>
        <v>38426739</v>
      </c>
      <c r="C15" s="38">
        <f>SUM(C12:C14)</f>
        <v>37019421</v>
      </c>
    </row>
    <row r="16" spans="1:3" ht="14.5" x14ac:dyDescent="0.35">
      <c r="A16" s="12" t="s">
        <v>42</v>
      </c>
      <c r="B16" s="39">
        <v>-8841888</v>
      </c>
      <c r="C16" s="40">
        <v>-6165510</v>
      </c>
    </row>
    <row r="17" spans="1:3" ht="14.5" x14ac:dyDescent="0.35">
      <c r="A17" s="8" t="s">
        <v>43</v>
      </c>
      <c r="B17" s="41">
        <f>SUM(B15:B16)</f>
        <v>29584851</v>
      </c>
      <c r="C17" s="41">
        <f>SUM(C15:C16)</f>
        <v>30853911</v>
      </c>
    </row>
    <row r="18" spans="1:3" ht="14.5" x14ac:dyDescent="0.35">
      <c r="A18" s="8"/>
      <c r="B18" s="42"/>
      <c r="C18" s="43"/>
    </row>
    <row r="19" spans="1:3" ht="14.5" x14ac:dyDescent="0.35">
      <c r="A19" s="9" t="s">
        <v>44</v>
      </c>
      <c r="B19" s="35">
        <v>15734762</v>
      </c>
      <c r="C19" s="36">
        <v>4159746</v>
      </c>
    </row>
    <row r="20" spans="1:3" ht="14.5" x14ac:dyDescent="0.35">
      <c r="A20" s="9" t="s">
        <v>45</v>
      </c>
      <c r="B20" s="35">
        <v>-23061071</v>
      </c>
      <c r="C20" s="36">
        <v>-3994044</v>
      </c>
    </row>
    <row r="21" spans="1:3" ht="14.5" x14ac:dyDescent="0.35">
      <c r="A21" s="14" t="s">
        <v>46</v>
      </c>
      <c r="B21" s="44">
        <f>SUM(B19:B20)</f>
        <v>-7326309</v>
      </c>
      <c r="C21" s="44">
        <f>SUM(C19:C20)</f>
        <v>165702</v>
      </c>
    </row>
    <row r="22" spans="1:3" ht="14.5" x14ac:dyDescent="0.35">
      <c r="A22" s="9"/>
      <c r="B22" s="35"/>
      <c r="C22" s="36"/>
    </row>
    <row r="23" spans="1:3" ht="29" x14ac:dyDescent="0.35">
      <c r="A23" s="12" t="s">
        <v>47</v>
      </c>
      <c r="B23" s="35">
        <v>-36318394</v>
      </c>
      <c r="C23" s="36">
        <v>-5578518</v>
      </c>
    </row>
    <row r="24" spans="1:3" ht="14.5" x14ac:dyDescent="0.35">
      <c r="A24" s="12" t="s">
        <v>48</v>
      </c>
      <c r="B24" s="35"/>
      <c r="C24" s="36"/>
    </row>
    <row r="25" spans="1:3" ht="14.5" x14ac:dyDescent="0.35">
      <c r="A25" s="12" t="s">
        <v>49</v>
      </c>
      <c r="B25" s="35">
        <v>23159139</v>
      </c>
      <c r="C25" s="36">
        <v>10217911</v>
      </c>
    </row>
    <row r="26" spans="1:3" ht="14.5" x14ac:dyDescent="0.35">
      <c r="A26" s="12" t="s">
        <v>50</v>
      </c>
      <c r="B26" s="35">
        <v>-3782322</v>
      </c>
      <c r="C26" s="36">
        <v>-3890132</v>
      </c>
    </row>
    <row r="27" spans="1:3" ht="14.5" x14ac:dyDescent="0.35">
      <c r="A27" s="12" t="s">
        <v>51</v>
      </c>
      <c r="B27" s="35">
        <v>145221</v>
      </c>
      <c r="C27" s="40">
        <v>501411</v>
      </c>
    </row>
    <row r="28" spans="1:3" ht="14.5" x14ac:dyDescent="0.35">
      <c r="A28" s="14" t="s">
        <v>52</v>
      </c>
      <c r="B28" s="41">
        <f>SUM(B21:B23,B25:B27)</f>
        <v>-24122665</v>
      </c>
      <c r="C28" s="41">
        <f>SUM(C21:C23,C25:C27)</f>
        <v>1416374</v>
      </c>
    </row>
    <row r="29" spans="1:3" ht="14.5" x14ac:dyDescent="0.35">
      <c r="A29" s="14"/>
      <c r="B29" s="42"/>
      <c r="C29" s="43"/>
    </row>
    <row r="30" spans="1:3" ht="14.5" x14ac:dyDescent="0.35">
      <c r="A30" s="9" t="s">
        <v>53</v>
      </c>
      <c r="B30" s="45">
        <v>-19949877</v>
      </c>
      <c r="C30" s="46">
        <v>-11813057</v>
      </c>
    </row>
    <row r="31" spans="1:3" ht="14.5" x14ac:dyDescent="0.35">
      <c r="A31" s="12" t="s">
        <v>54</v>
      </c>
      <c r="B31" s="45">
        <v>-13235410</v>
      </c>
      <c r="C31" s="46">
        <v>-11402636</v>
      </c>
    </row>
    <row r="32" spans="1:3" ht="14.5" x14ac:dyDescent="0.35">
      <c r="A32" s="12" t="s">
        <v>55</v>
      </c>
      <c r="B32" s="45">
        <v>-7304</v>
      </c>
      <c r="C32" s="46">
        <v>-154528</v>
      </c>
    </row>
    <row r="33" spans="1:33" ht="14.5" x14ac:dyDescent="0.35">
      <c r="A33" s="14" t="s">
        <v>56</v>
      </c>
      <c r="B33" s="41">
        <f>SUM(B30:B32)</f>
        <v>-33192591</v>
      </c>
      <c r="C33" s="41">
        <f>SUM(C30:C32)</f>
        <v>-23370221</v>
      </c>
    </row>
    <row r="34" spans="1:33" ht="14.5" x14ac:dyDescent="0.35">
      <c r="A34" s="14"/>
      <c r="B34" s="41"/>
      <c r="C34" s="47"/>
    </row>
    <row r="35" spans="1:33" ht="14.5" x14ac:dyDescent="0.35">
      <c r="A35" s="14" t="s">
        <v>57</v>
      </c>
      <c r="B35" s="48">
        <f>B17+B28+B33</f>
        <v>-27730405</v>
      </c>
      <c r="C35" s="48">
        <f>C17+C28+C33</f>
        <v>8900064</v>
      </c>
    </row>
    <row r="36" spans="1:33" ht="14.5" x14ac:dyDescent="0.35">
      <c r="A36" s="14"/>
      <c r="B36" s="49"/>
      <c r="C36" s="50"/>
    </row>
    <row r="37" spans="1:33" ht="14.5" x14ac:dyDescent="0.35">
      <c r="A37" s="9" t="s">
        <v>58</v>
      </c>
      <c r="B37" s="35">
        <v>0</v>
      </c>
      <c r="C37" s="36">
        <v>-1000000</v>
      </c>
    </row>
    <row r="38" spans="1:33" ht="14.5" x14ac:dyDescent="0.35">
      <c r="A38" s="14" t="s">
        <v>59</v>
      </c>
      <c r="B38" s="48">
        <f>SUM(B35:B37)</f>
        <v>-27730405</v>
      </c>
      <c r="C38" s="48">
        <f>SUM(C35:C37)</f>
        <v>7900064</v>
      </c>
    </row>
    <row r="39" spans="1:33" ht="14.5" x14ac:dyDescent="0.35">
      <c r="A39" s="14"/>
      <c r="B39" s="49"/>
      <c r="C39" s="50"/>
    </row>
    <row r="40" spans="1:33" ht="14.5" x14ac:dyDescent="0.35">
      <c r="A40" s="14" t="s">
        <v>60</v>
      </c>
      <c r="B40" s="48">
        <v>0</v>
      </c>
      <c r="C40" s="51">
        <v>0</v>
      </c>
    </row>
    <row r="41" spans="1:33" ht="14.5" x14ac:dyDescent="0.35">
      <c r="A41" s="9" t="s">
        <v>61</v>
      </c>
      <c r="B41" s="44">
        <v>461964</v>
      </c>
      <c r="C41" s="52">
        <v>0</v>
      </c>
    </row>
    <row r="42" spans="1:33" ht="14.5" x14ac:dyDescent="0.35">
      <c r="A42" s="14" t="s">
        <v>62</v>
      </c>
      <c r="B42" s="44">
        <f>SUM(B40:B41)</f>
        <v>461964</v>
      </c>
      <c r="C42" s="44">
        <f>SUM(C40:C41)</f>
        <v>0</v>
      </c>
    </row>
    <row r="43" spans="1:33" thickBot="1" x14ac:dyDescent="0.4">
      <c r="A43" s="14" t="s">
        <v>63</v>
      </c>
      <c r="B43" s="53">
        <f>SUM(B38,B42)</f>
        <v>-27268441</v>
      </c>
      <c r="C43" s="53">
        <f>SUM(C38,C42)</f>
        <v>7900064</v>
      </c>
    </row>
    <row r="44" spans="1:33" thickTop="1" x14ac:dyDescent="0.35">
      <c r="A44" s="14"/>
      <c r="B44" s="14"/>
      <c r="C44" s="9"/>
      <c r="AG44" s="2">
        <f>AG78</f>
        <v>0</v>
      </c>
    </row>
    <row r="45" spans="1:33" ht="14.5" x14ac:dyDescent="0.35">
      <c r="A45" s="14"/>
      <c r="B45" s="14"/>
      <c r="C45" s="9"/>
    </row>
    <row r="46" spans="1:33" ht="14.5" x14ac:dyDescent="0.35">
      <c r="A46" s="14"/>
      <c r="B46" s="14"/>
      <c r="C46" s="14"/>
    </row>
    <row r="47" spans="1:33" ht="14.5" x14ac:dyDescent="0.35">
      <c r="A47" s="30" t="s">
        <v>35</v>
      </c>
      <c r="B47" s="30" t="s">
        <v>35</v>
      </c>
      <c r="C47" s="54"/>
    </row>
    <row r="48" spans="1:33" ht="14.5" x14ac:dyDescent="0.35">
      <c r="A48" s="31" t="s">
        <v>36</v>
      </c>
      <c r="B48" s="31" t="s">
        <v>104</v>
      </c>
      <c r="C48" s="55"/>
    </row>
    <row r="49" spans="1:3" ht="14.5" x14ac:dyDescent="0.35">
      <c r="A49" s="32" t="s">
        <v>37</v>
      </c>
      <c r="B49" s="31" t="s">
        <v>103</v>
      </c>
      <c r="C49" s="55"/>
    </row>
    <row r="50" spans="1:3" ht="14.5" hidden="1" x14ac:dyDescent="0.35">
      <c r="A50" s="1"/>
      <c r="B50" s="1"/>
      <c r="C50" s="1"/>
    </row>
  </sheetData>
  <mergeCells count="1">
    <mergeCell ref="A10:A11"/>
  </mergeCells>
  <printOptions horizontalCentered="1"/>
  <pageMargins left="0.25" right="0.25" top="0.75" bottom="0.75" header="0.3" footer="0.3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8B197-6F21-4500-9E94-A5668B2BBED3}">
  <sheetPr>
    <tabColor theme="5" tint="0.59999389629810485"/>
  </sheetPr>
  <dimension ref="A1:XFC68"/>
  <sheetViews>
    <sheetView view="pageBreakPreview" topLeftCell="A14" zoomScaleNormal="80" zoomScaleSheetLayoutView="100" workbookViewId="0">
      <selection activeCell="B57" sqref="B57"/>
    </sheetView>
  </sheetViews>
  <sheetFormatPr defaultColWidth="0" defaultRowHeight="0" customHeight="1" zeroHeight="1" x14ac:dyDescent="0.25"/>
  <cols>
    <col min="1" max="1" width="81.7265625" style="56" customWidth="1"/>
    <col min="2" max="3" width="19.54296875" style="57" customWidth="1"/>
    <col min="4" max="4" width="2.26953125" style="56" hidden="1"/>
    <col min="5" max="5" width="10" style="56" hidden="1"/>
    <col min="6" max="16382" width="3.7265625" style="56" hidden="1"/>
    <col min="16383" max="16383" width="3.453125" style="56" hidden="1"/>
    <col min="16384" max="16384" width="3.7265625" style="56" hidden="1"/>
  </cols>
  <sheetData>
    <row r="1" spans="1:4" ht="14.5" x14ac:dyDescent="0.25"/>
    <row r="2" spans="1:4" ht="14.5" x14ac:dyDescent="0.25"/>
    <row r="3" spans="1:4" ht="14.5" x14ac:dyDescent="0.25"/>
    <row r="4" spans="1:4" ht="14.5" x14ac:dyDescent="0.25"/>
    <row r="5" spans="1:4" ht="14.5" x14ac:dyDescent="0.25"/>
    <row r="6" spans="1:4" ht="14.5" x14ac:dyDescent="0.25"/>
    <row r="7" spans="1:4" ht="14.5" x14ac:dyDescent="0.25">
      <c r="A7" s="58" t="str">
        <f>CONCATENATE("Промежуточный сокращённый консолидированный отчёт о движении денежных средств за",IF(MONTH(B10)=12," год"," период"),", ")</f>
        <v xml:space="preserve">Промежуточный сокращённый консолидированный отчёт о движении денежных средств за период, </v>
      </c>
    </row>
    <row r="8" spans="1:4" ht="14.5" x14ac:dyDescent="0.25">
      <c r="A8" s="58" t="str">
        <f>CONCATENATE("закончившийся ",DAY(B10)," ",CHOOSE(MONTH(B10),"января","февраля","марта","апреля","мая","июня","июля","августа","сентября","октября","ноября","декабря")," ",YEAR(B10)," года")</f>
        <v>закончившийся 30 июня 2025 года</v>
      </c>
      <c r="B8" s="59"/>
      <c r="C8" s="59"/>
      <c r="D8" s="59"/>
    </row>
    <row r="9" spans="1:4" ht="14.5" x14ac:dyDescent="0.25">
      <c r="A9" s="58"/>
      <c r="B9" s="59"/>
      <c r="C9" s="59"/>
      <c r="D9" s="59"/>
    </row>
    <row r="10" spans="1:4" ht="14.5" x14ac:dyDescent="0.25">
      <c r="A10" s="60"/>
      <c r="B10" s="6">
        <v>45838</v>
      </c>
      <c r="C10" s="6">
        <f>IF((YEAR(B10)/4)=ROUND(YEAR(B10)/4,0),B10-366,B10-365)</f>
        <v>45473</v>
      </c>
    </row>
    <row r="11" spans="1:4" ht="14.5" x14ac:dyDescent="0.25">
      <c r="A11" s="61" t="s">
        <v>1</v>
      </c>
      <c r="B11" s="62" t="s">
        <v>2</v>
      </c>
      <c r="C11" s="7" t="str">
        <f>IF(MONTH(C10)=12,"(аудировано)","(неаудировано)")</f>
        <v>(неаудировано)</v>
      </c>
    </row>
    <row r="12" spans="1:4" ht="14.5" x14ac:dyDescent="0.25">
      <c r="A12" s="63" t="s">
        <v>64</v>
      </c>
    </row>
    <row r="13" spans="1:4" ht="14.5" x14ac:dyDescent="0.35">
      <c r="A13" s="64" t="s">
        <v>65</v>
      </c>
      <c r="B13" s="65">
        <v>188904457</v>
      </c>
      <c r="C13" s="66">
        <v>160770943</v>
      </c>
    </row>
    <row r="14" spans="1:4" ht="16.5" customHeight="1" x14ac:dyDescent="0.35">
      <c r="A14" s="64" t="s">
        <v>66</v>
      </c>
      <c r="B14" s="65">
        <v>-92483804</v>
      </c>
      <c r="C14" s="66">
        <v>-89246221</v>
      </c>
    </row>
    <row r="15" spans="1:4" ht="14.5" x14ac:dyDescent="0.35">
      <c r="A15" s="64" t="s">
        <v>67</v>
      </c>
      <c r="B15" s="65">
        <v>15645713</v>
      </c>
      <c r="C15" s="66">
        <v>4144465</v>
      </c>
    </row>
    <row r="16" spans="1:4" ht="14.5" x14ac:dyDescent="0.35">
      <c r="A16" s="64" t="s">
        <v>68</v>
      </c>
      <c r="B16" s="65">
        <v>-23060474</v>
      </c>
      <c r="C16" s="66">
        <v>-4058909</v>
      </c>
    </row>
    <row r="17" spans="1:3" ht="29" x14ac:dyDescent="0.35">
      <c r="A17" s="64" t="s">
        <v>69</v>
      </c>
      <c r="B17" s="65">
        <v>27360141</v>
      </c>
      <c r="C17" s="66">
        <v>-3352518</v>
      </c>
    </row>
    <row r="18" spans="1:3" ht="14.5" x14ac:dyDescent="0.35">
      <c r="A18" s="64" t="s">
        <v>70</v>
      </c>
      <c r="B18" s="65">
        <v>23159139</v>
      </c>
      <c r="C18" s="66">
        <v>10217911</v>
      </c>
    </row>
    <row r="19" spans="1:3" ht="14.5" x14ac:dyDescent="0.35">
      <c r="A19" s="64" t="s">
        <v>71</v>
      </c>
      <c r="B19" s="65">
        <v>75688</v>
      </c>
      <c r="C19" s="66">
        <v>481420</v>
      </c>
    </row>
    <row r="20" spans="1:3" ht="14.5" x14ac:dyDescent="0.35">
      <c r="A20" s="64" t="s">
        <v>72</v>
      </c>
      <c r="B20" s="65">
        <v>-20629021</v>
      </c>
      <c r="C20" s="66">
        <v>-11040629</v>
      </c>
    </row>
    <row r="21" spans="1:3" ht="14.5" x14ac:dyDescent="0.35">
      <c r="A21" s="64" t="s">
        <v>73</v>
      </c>
      <c r="B21" s="67">
        <v>-10592007</v>
      </c>
      <c r="C21" s="68">
        <v>-7811059</v>
      </c>
    </row>
    <row r="22" spans="1:3" ht="29" x14ac:dyDescent="0.35">
      <c r="A22" s="63" t="s">
        <v>74</v>
      </c>
      <c r="B22" s="65">
        <f>SUM(B13:B21)</f>
        <v>108379832</v>
      </c>
      <c r="C22" s="65">
        <f>SUM(C13:C21)</f>
        <v>60105403</v>
      </c>
    </row>
    <row r="23" spans="1:3" ht="14.5" x14ac:dyDescent="0.35">
      <c r="A23" s="63"/>
      <c r="B23" s="65"/>
      <c r="C23" s="66"/>
    </row>
    <row r="24" spans="1:3" ht="14.5" x14ac:dyDescent="0.35">
      <c r="A24" s="69" t="s">
        <v>75</v>
      </c>
      <c r="B24" s="70"/>
      <c r="C24" s="71"/>
    </row>
    <row r="25" spans="1:3" ht="14.5" x14ac:dyDescent="0.35">
      <c r="A25" s="64" t="s">
        <v>6</v>
      </c>
      <c r="B25" s="65">
        <v>6523638</v>
      </c>
      <c r="C25" s="66">
        <v>9858492</v>
      </c>
    </row>
    <row r="26" spans="1:3" ht="14.5" x14ac:dyDescent="0.35">
      <c r="A26" s="64" t="s">
        <v>7</v>
      </c>
      <c r="B26" s="65">
        <v>262746</v>
      </c>
      <c r="C26" s="66">
        <v>-3081970</v>
      </c>
    </row>
    <row r="27" spans="1:3" ht="29" x14ac:dyDescent="0.35">
      <c r="A27" s="64" t="s">
        <v>76</v>
      </c>
      <c r="B27" s="65">
        <v>480479507</v>
      </c>
      <c r="C27" s="66">
        <v>-13134349</v>
      </c>
    </row>
    <row r="28" spans="1:3" ht="14.5" x14ac:dyDescent="0.35">
      <c r="A28" s="64" t="s">
        <v>9</v>
      </c>
      <c r="B28" s="65">
        <v>-159783959</v>
      </c>
      <c r="C28" s="66">
        <v>-9330712</v>
      </c>
    </row>
    <row r="29" spans="1:3" ht="14.5" x14ac:dyDescent="0.35">
      <c r="A29" s="64" t="s">
        <v>14</v>
      </c>
      <c r="B29" s="65">
        <v>2846818</v>
      </c>
      <c r="C29" s="66">
        <v>195591</v>
      </c>
    </row>
    <row r="30" spans="1:3" ht="29" x14ac:dyDescent="0.35">
      <c r="A30" s="64" t="s">
        <v>77</v>
      </c>
      <c r="B30" s="72">
        <v>0</v>
      </c>
      <c r="C30" s="22">
        <v>0</v>
      </c>
    </row>
    <row r="31" spans="1:3" ht="14.5" x14ac:dyDescent="0.35">
      <c r="A31" s="64" t="s">
        <v>18</v>
      </c>
      <c r="B31" s="65">
        <v>17231850</v>
      </c>
      <c r="C31" s="66">
        <v>-7800244</v>
      </c>
    </row>
    <row r="32" spans="1:3" ht="14.5" x14ac:dyDescent="0.35">
      <c r="A32" s="64" t="s">
        <v>19</v>
      </c>
      <c r="B32" s="65">
        <v>110937057</v>
      </c>
      <c r="C32" s="66">
        <v>72409069</v>
      </c>
    </row>
    <row r="33" spans="1:3" ht="14.5" x14ac:dyDescent="0.35">
      <c r="A33" s="64" t="s">
        <v>78</v>
      </c>
      <c r="B33" s="65">
        <v>-482653313</v>
      </c>
      <c r="C33" s="66">
        <v>-51505510</v>
      </c>
    </row>
    <row r="34" spans="1:3" ht="14.5" x14ac:dyDescent="0.35">
      <c r="A34" s="64" t="s">
        <v>24</v>
      </c>
      <c r="B34" s="65">
        <v>9649529</v>
      </c>
      <c r="C34" s="66">
        <v>13612145</v>
      </c>
    </row>
    <row r="35" spans="1:3" ht="14.5" x14ac:dyDescent="0.35">
      <c r="A35" s="64" t="s">
        <v>25</v>
      </c>
      <c r="B35" s="67">
        <v>366701</v>
      </c>
      <c r="C35" s="68">
        <v>-791691</v>
      </c>
    </row>
    <row r="36" spans="1:3" ht="15" customHeight="1" x14ac:dyDescent="0.35">
      <c r="A36" s="63" t="s">
        <v>79</v>
      </c>
      <c r="B36" s="65">
        <f>SUM(B22:B35)</f>
        <v>94240406</v>
      </c>
      <c r="C36" s="65">
        <f>SUM(C22:C35)</f>
        <v>70536224</v>
      </c>
    </row>
    <row r="37" spans="1:3" ht="14.5" x14ac:dyDescent="0.35">
      <c r="A37" s="63"/>
      <c r="B37" s="65"/>
      <c r="C37" s="66"/>
    </row>
    <row r="38" spans="1:3" ht="14.5" x14ac:dyDescent="0.35">
      <c r="A38" s="64" t="s">
        <v>80</v>
      </c>
      <c r="B38" s="65">
        <v>-3102</v>
      </c>
      <c r="C38" s="66">
        <v>0</v>
      </c>
    </row>
    <row r="39" spans="1:3" ht="14.5" x14ac:dyDescent="0.35">
      <c r="A39" s="63" t="s">
        <v>81</v>
      </c>
      <c r="B39" s="73">
        <f>SUM(B36:B38)</f>
        <v>94237304</v>
      </c>
      <c r="C39" s="73">
        <f>SUM(C36:C38)</f>
        <v>70536224</v>
      </c>
    </row>
    <row r="40" spans="1:3" ht="14.5" x14ac:dyDescent="0.35">
      <c r="A40" s="63"/>
      <c r="B40" s="65"/>
      <c r="C40" s="66"/>
    </row>
    <row r="41" spans="1:3" ht="14.5" x14ac:dyDescent="0.35">
      <c r="A41" s="63" t="s">
        <v>82</v>
      </c>
      <c r="B41" s="70"/>
      <c r="C41" s="71"/>
    </row>
    <row r="42" spans="1:3" ht="14.5" x14ac:dyDescent="0.35">
      <c r="A42" s="64" t="s">
        <v>83</v>
      </c>
      <c r="B42" s="65">
        <v>-149156751</v>
      </c>
      <c r="C42" s="66">
        <v>145251</v>
      </c>
    </row>
    <row r="43" spans="1:3" ht="14.5" x14ac:dyDescent="0.35">
      <c r="A43" s="64" t="s">
        <v>84</v>
      </c>
      <c r="B43" s="65">
        <v>-5949605</v>
      </c>
      <c r="C43" s="66">
        <v>-10048931</v>
      </c>
    </row>
    <row r="44" spans="1:3" ht="14.5" x14ac:dyDescent="0.35">
      <c r="A44" s="64" t="s">
        <v>85</v>
      </c>
      <c r="B44" s="65">
        <v>-2938637</v>
      </c>
      <c r="C44" s="66">
        <v>-1879804</v>
      </c>
    </row>
    <row r="45" spans="1:3" ht="15" customHeight="1" x14ac:dyDescent="0.35">
      <c r="A45" s="63" t="s">
        <v>86</v>
      </c>
      <c r="B45" s="73">
        <f>SUM(B42:B44)</f>
        <v>-158044993</v>
      </c>
      <c r="C45" s="73">
        <f>SUM(C42:C44)</f>
        <v>-11783484</v>
      </c>
    </row>
    <row r="46" spans="1:3" ht="14.5" x14ac:dyDescent="0.35">
      <c r="A46" s="63"/>
      <c r="B46" s="65"/>
      <c r="C46" s="66"/>
    </row>
    <row r="47" spans="1:3" ht="14.5" x14ac:dyDescent="0.35">
      <c r="A47" s="63" t="s">
        <v>87</v>
      </c>
      <c r="B47" s="70"/>
      <c r="C47" s="71"/>
    </row>
    <row r="48" spans="1:3" ht="14.5" x14ac:dyDescent="0.35">
      <c r="A48" s="64" t="s">
        <v>88</v>
      </c>
      <c r="B48" s="65">
        <v>24500004</v>
      </c>
      <c r="C48" s="66">
        <v>0</v>
      </c>
    </row>
    <row r="49" spans="1:4" ht="16.5" customHeight="1" x14ac:dyDescent="0.35">
      <c r="A49" s="64" t="s">
        <v>89</v>
      </c>
      <c r="B49" s="65">
        <v>-888931</v>
      </c>
      <c r="C49" s="66">
        <v>-467065</v>
      </c>
    </row>
    <row r="50" spans="1:4" ht="16.5" customHeight="1" x14ac:dyDescent="0.35">
      <c r="A50" s="63" t="s">
        <v>90</v>
      </c>
      <c r="B50" s="74">
        <f>SUM(B48:B49)</f>
        <v>23611073</v>
      </c>
      <c r="C50" s="74">
        <f>SUM(C48:C49)</f>
        <v>-467065</v>
      </c>
    </row>
    <row r="51" spans="1:4" ht="16.5" customHeight="1" x14ac:dyDescent="0.35">
      <c r="A51" s="63"/>
      <c r="B51" s="65"/>
      <c r="C51" s="66"/>
    </row>
    <row r="52" spans="1:4" ht="16.5" customHeight="1" x14ac:dyDescent="0.35">
      <c r="A52" s="63" t="s">
        <v>91</v>
      </c>
      <c r="B52" s="65">
        <f>SUM(B39,B45,B50)</f>
        <v>-40196616</v>
      </c>
      <c r="C52" s="65">
        <f>SUM(C39,C45,C50)</f>
        <v>58285675</v>
      </c>
    </row>
    <row r="53" spans="1:4" ht="14.5" x14ac:dyDescent="0.35">
      <c r="A53" s="64" t="s">
        <v>92</v>
      </c>
      <c r="B53" s="75">
        <v>16803499</v>
      </c>
      <c r="C53" s="66">
        <v>5326356</v>
      </c>
    </row>
    <row r="54" spans="1:4" ht="14.5" x14ac:dyDescent="0.35">
      <c r="A54" s="64" t="s">
        <v>93</v>
      </c>
      <c r="B54" s="75">
        <v>40172</v>
      </c>
      <c r="C54" s="66">
        <v>-27502</v>
      </c>
    </row>
    <row r="55" spans="1:4" ht="14.5" x14ac:dyDescent="0.35">
      <c r="A55" s="64" t="s">
        <v>94</v>
      </c>
      <c r="B55" s="76">
        <f>Ф1_конс!C13</f>
        <v>259075000</v>
      </c>
      <c r="C55" s="77">
        <v>202939584</v>
      </c>
    </row>
    <row r="56" spans="1:4" ht="15" thickBot="1" x14ac:dyDescent="0.4">
      <c r="A56" s="63" t="s">
        <v>95</v>
      </c>
      <c r="B56" s="78">
        <f>SUM(B52:B55)</f>
        <v>235722055</v>
      </c>
      <c r="C56" s="78">
        <f>SUM(C52:C55)</f>
        <v>266524113</v>
      </c>
    </row>
    <row r="57" spans="1:4" ht="15" thickTop="1" x14ac:dyDescent="0.25">
      <c r="A57" s="79"/>
      <c r="B57" s="80"/>
      <c r="C57" s="81"/>
    </row>
    <row r="58" spans="1:4" ht="14.5" x14ac:dyDescent="0.25">
      <c r="A58" s="79"/>
      <c r="B58" s="81"/>
      <c r="C58" s="81"/>
    </row>
    <row r="59" spans="1:4" ht="14.5" x14ac:dyDescent="0.25">
      <c r="A59" s="82" t="s">
        <v>96</v>
      </c>
      <c r="B59" s="83" t="s">
        <v>96</v>
      </c>
      <c r="C59" s="83"/>
      <c r="D59" s="84"/>
    </row>
    <row r="60" spans="1:4" ht="14.5" x14ac:dyDescent="0.35">
      <c r="A60" s="31" t="s">
        <v>36</v>
      </c>
      <c r="B60" s="31" t="s">
        <v>104</v>
      </c>
      <c r="C60" s="85"/>
      <c r="D60" s="85"/>
    </row>
    <row r="61" spans="1:4" ht="14.5" x14ac:dyDescent="0.35">
      <c r="A61" s="32" t="s">
        <v>37</v>
      </c>
      <c r="B61" s="31" t="s">
        <v>103</v>
      </c>
      <c r="C61" s="85"/>
      <c r="D61" s="85"/>
    </row>
    <row r="62" spans="1:4" ht="14.5" hidden="1" x14ac:dyDescent="0.25">
      <c r="B62" s="86"/>
      <c r="C62" s="86"/>
      <c r="D62" s="87"/>
    </row>
    <row r="63" spans="1:4" ht="14.5" hidden="1" x14ac:dyDescent="0.25">
      <c r="D63" s="58"/>
    </row>
    <row r="64" spans="1:4" ht="14.5" hidden="1" x14ac:dyDescent="0.25"/>
    <row r="65" spans="1:2" ht="14.5" hidden="1" x14ac:dyDescent="0.25"/>
    <row r="66" spans="1:2" ht="14.5" hidden="1" x14ac:dyDescent="0.35">
      <c r="A66" s="88"/>
      <c r="B66" s="81"/>
    </row>
    <row r="67" spans="1:2" ht="14.5" hidden="1" x14ac:dyDescent="0.25"/>
    <row r="68" spans="1:2" ht="14.5" hidden="1" x14ac:dyDescent="0.25"/>
  </sheetData>
  <printOptions horizontalCentered="1"/>
  <pageMargins left="0.25" right="0.25" top="0.75" bottom="0.75" header="0.3" footer="0.3"/>
  <pageSetup paperSize="9" scale="53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B237D-1177-4558-B8C6-4F85078FDCFD}">
  <sheetPr>
    <tabColor theme="5" tint="0.59999389629810485"/>
  </sheetPr>
  <dimension ref="A1:IF51"/>
  <sheetViews>
    <sheetView view="pageBreakPreview" topLeftCell="A10" zoomScale="80" zoomScaleNormal="80" zoomScaleSheetLayoutView="80" workbookViewId="0">
      <selection activeCell="B17" sqref="B17:G17"/>
    </sheetView>
  </sheetViews>
  <sheetFormatPr defaultColWidth="0" defaultRowHeight="0" customHeight="1" zeroHeight="1" x14ac:dyDescent="0.25"/>
  <cols>
    <col min="1" max="1" width="65.54296875" style="89" customWidth="1"/>
    <col min="2" max="7" width="18.54296875" style="90" customWidth="1"/>
    <col min="8" max="236" width="11.453125" style="89" hidden="1" customWidth="1"/>
    <col min="237" max="237" width="3.54296875" style="89" hidden="1" customWidth="1"/>
    <col min="238" max="238" width="92.26953125" style="89" hidden="1" customWidth="1"/>
    <col min="239" max="239" width="3.54296875" style="89" hidden="1" customWidth="1"/>
    <col min="240" max="240" width="92.26953125" style="89" hidden="1" customWidth="1"/>
    <col min="241" max="16384" width="19.54296875" style="89" hidden="1"/>
  </cols>
  <sheetData>
    <row r="1" spans="1:7" ht="14.5" x14ac:dyDescent="0.35">
      <c r="C1" s="1"/>
    </row>
    <row r="2" spans="1:7" ht="14.5" x14ac:dyDescent="0.35">
      <c r="C2" s="1"/>
    </row>
    <row r="3" spans="1:7" ht="14.5" x14ac:dyDescent="0.35">
      <c r="C3" s="1"/>
    </row>
    <row r="4" spans="1:7" ht="14.5" x14ac:dyDescent="0.25">
      <c r="A4" s="91"/>
      <c r="B4" s="91"/>
      <c r="C4" s="91"/>
    </row>
    <row r="5" spans="1:7" ht="14.5" x14ac:dyDescent="0.25">
      <c r="A5" s="92"/>
      <c r="B5" s="93"/>
      <c r="C5" s="93"/>
    </row>
    <row r="6" spans="1:7" ht="14.5" x14ac:dyDescent="0.25">
      <c r="A6" s="94"/>
      <c r="B6" s="93"/>
      <c r="C6" s="93"/>
    </row>
    <row r="7" spans="1:7" ht="14.5" x14ac:dyDescent="0.35">
      <c r="A7" s="95" t="s">
        <v>105</v>
      </c>
      <c r="B7" s="96"/>
      <c r="C7" s="96"/>
      <c r="D7" s="96"/>
      <c r="E7" s="96"/>
      <c r="F7" s="96"/>
      <c r="G7" s="96"/>
    </row>
    <row r="8" spans="1:7" ht="14.5" x14ac:dyDescent="0.3">
      <c r="A8" s="97"/>
      <c r="B8" s="96"/>
      <c r="C8" s="96"/>
      <c r="D8" s="96"/>
      <c r="E8" s="96"/>
      <c r="F8" s="96"/>
      <c r="G8" s="96"/>
    </row>
    <row r="9" spans="1:7" ht="43.5" x14ac:dyDescent="0.35">
      <c r="A9" s="98" t="s">
        <v>1</v>
      </c>
      <c r="B9" s="99" t="s">
        <v>28</v>
      </c>
      <c r="C9" s="99" t="s">
        <v>29</v>
      </c>
      <c r="D9" s="99" t="s">
        <v>97</v>
      </c>
      <c r="E9" s="99" t="s">
        <v>31</v>
      </c>
      <c r="F9" s="99" t="s">
        <v>98</v>
      </c>
      <c r="G9" s="99" t="s">
        <v>33</v>
      </c>
    </row>
    <row r="10" spans="1:7" ht="14.5" x14ac:dyDescent="0.35">
      <c r="A10" s="100" t="s">
        <v>99</v>
      </c>
      <c r="B10" s="101">
        <v>87356148</v>
      </c>
      <c r="C10" s="101">
        <v>2400340</v>
      </c>
      <c r="D10" s="101">
        <v>872129</v>
      </c>
      <c r="E10" s="101">
        <v>288028</v>
      </c>
      <c r="F10" s="101">
        <v>117416803</v>
      </c>
      <c r="G10" s="101">
        <f>SUM(B10:F10)</f>
        <v>208333448</v>
      </c>
    </row>
    <row r="11" spans="1:7" ht="14.5" x14ac:dyDescent="0.35">
      <c r="A11" s="102" t="str">
        <f>CONCATENATE("Прибыль за",IF(MONTH(Ф1_конс!B10)=12," год"," период"))</f>
        <v>Прибыль за период</v>
      </c>
      <c r="B11" s="103">
        <v>0</v>
      </c>
      <c r="C11" s="103">
        <v>0</v>
      </c>
      <c r="D11" s="103">
        <v>0</v>
      </c>
      <c r="E11" s="103">
        <v>0</v>
      </c>
      <c r="F11" s="103">
        <f>Ф2_конс!B38</f>
        <v>-27730405</v>
      </c>
      <c r="G11" s="103">
        <f>SUM(B11:F11)</f>
        <v>-27730405</v>
      </c>
    </row>
    <row r="12" spans="1:7" ht="14.5" x14ac:dyDescent="0.35">
      <c r="A12" s="102" t="s">
        <v>62</v>
      </c>
      <c r="B12" s="103"/>
      <c r="C12" s="103"/>
      <c r="D12" s="103"/>
      <c r="E12" s="104">
        <f>Ф2_конс!B42</f>
        <v>461964</v>
      </c>
      <c r="F12" s="104"/>
      <c r="G12" s="103">
        <f>SUM(B12:F12)</f>
        <v>461964</v>
      </c>
    </row>
    <row r="13" spans="1:7" ht="14.5" x14ac:dyDescent="0.35">
      <c r="A13" s="100" t="str">
        <f>CONCATENATE("Итого совокупный доход за",IF(MONTH(Ф1_конс!B10)=12," год"," период"))</f>
        <v>Итого совокупный доход за период</v>
      </c>
      <c r="B13" s="105">
        <f>SUM(B11:B12)</f>
        <v>0</v>
      </c>
      <c r="C13" s="105">
        <f t="shared" ref="C13:G13" si="0">SUM(C11:C12)</f>
        <v>0</v>
      </c>
      <c r="D13" s="105">
        <f t="shared" si="0"/>
        <v>0</v>
      </c>
      <c r="E13" s="105">
        <f t="shared" si="0"/>
        <v>461964</v>
      </c>
      <c r="F13" s="105">
        <f t="shared" si="0"/>
        <v>-27730405</v>
      </c>
      <c r="G13" s="105">
        <f t="shared" si="0"/>
        <v>-27268441</v>
      </c>
    </row>
    <row r="14" spans="1:7" ht="14.5" x14ac:dyDescent="0.35">
      <c r="A14" s="102" t="s">
        <v>100</v>
      </c>
      <c r="B14" s="72">
        <v>24500004</v>
      </c>
      <c r="C14" s="106">
        <v>0</v>
      </c>
      <c r="D14" s="106">
        <v>0</v>
      </c>
      <c r="E14" s="72">
        <v>0</v>
      </c>
      <c r="F14" s="72">
        <v>0</v>
      </c>
      <c r="G14" s="103">
        <f>SUM(B14:F14)</f>
        <v>24500004</v>
      </c>
    </row>
    <row r="15" spans="1:7" ht="14.5" x14ac:dyDescent="0.35">
      <c r="A15" s="102" t="s">
        <v>101</v>
      </c>
      <c r="B15" s="107">
        <v>0</v>
      </c>
      <c r="C15" s="107">
        <v>0</v>
      </c>
      <c r="D15" s="107">
        <v>-7304</v>
      </c>
      <c r="E15" s="72">
        <v>0</v>
      </c>
      <c r="F15" s="72">
        <f>-D15</f>
        <v>7304</v>
      </c>
      <c r="G15" s="107">
        <f>SUM(B15:F15)</f>
        <v>0</v>
      </c>
    </row>
    <row r="16" spans="1:7" ht="15" thickBot="1" x14ac:dyDescent="0.4">
      <c r="A16" s="100" t="str">
        <f>CONCATENATE(CONCATENATE(DAY(Ф1_конс!B10)," ",CHOOSE(MONTH(Ф1_конс!B10),"января","февраля","марта","апреля","мая","июня","июля","августа","сентября","октября","ноября","декабря")," ",YEAR(Ф1_конс!B10)," года")," (неаудировано)")</f>
        <v>30 июня 2025 года (неаудировано)</v>
      </c>
      <c r="B16" s="108">
        <f>B10+SUM(B13:B13)+SUM(B14:B15)</f>
        <v>111856152</v>
      </c>
      <c r="C16" s="108">
        <f t="shared" ref="C16:G16" si="1">C10+SUM(C13:C13)+SUM(C14:C15)</f>
        <v>2400340</v>
      </c>
      <c r="D16" s="108">
        <f t="shared" si="1"/>
        <v>864825</v>
      </c>
      <c r="E16" s="108">
        <f t="shared" si="1"/>
        <v>749992</v>
      </c>
      <c r="F16" s="108">
        <f t="shared" si="1"/>
        <v>89693702</v>
      </c>
      <c r="G16" s="108">
        <f t="shared" si="1"/>
        <v>205565011</v>
      </c>
    </row>
    <row r="17" spans="1:7" ht="15" thickTop="1" x14ac:dyDescent="0.35">
      <c r="A17" s="95"/>
      <c r="B17" s="109"/>
      <c r="C17" s="109"/>
      <c r="D17" s="109"/>
      <c r="E17" s="109"/>
      <c r="F17" s="109"/>
      <c r="G17" s="109"/>
    </row>
    <row r="18" spans="1:7" ht="43.5" x14ac:dyDescent="0.35">
      <c r="A18" s="98" t="s">
        <v>1</v>
      </c>
      <c r="B18" s="99" t="s">
        <v>28</v>
      </c>
      <c r="C18" s="99" t="s">
        <v>29</v>
      </c>
      <c r="D18" s="99" t="s">
        <v>97</v>
      </c>
      <c r="E18" s="99" t="s">
        <v>31</v>
      </c>
      <c r="F18" s="99" t="s">
        <v>98</v>
      </c>
      <c r="G18" s="99" t="s">
        <v>33</v>
      </c>
    </row>
    <row r="19" spans="1:7" ht="14.5" x14ac:dyDescent="0.35">
      <c r="A19" s="100" t="s">
        <v>102</v>
      </c>
      <c r="B19" s="101">
        <v>62356145</v>
      </c>
      <c r="C19" s="101">
        <v>2400340</v>
      </c>
      <c r="D19" s="101">
        <v>886737</v>
      </c>
      <c r="E19" s="110">
        <v>0</v>
      </c>
      <c r="F19" s="101">
        <v>65170910</v>
      </c>
      <c r="G19" s="101">
        <f>SUM(B19:F19)</f>
        <v>130814132</v>
      </c>
    </row>
    <row r="20" spans="1:7" ht="14.5" x14ac:dyDescent="0.35">
      <c r="A20" s="102" t="str">
        <f>CONCATENATE("Прибыль за",IF(MONTH(Ф1_конс!B10)=12," год"," период"))</f>
        <v>Прибыль за период</v>
      </c>
      <c r="B20" s="111">
        <v>0</v>
      </c>
      <c r="C20" s="111">
        <v>0</v>
      </c>
      <c r="D20" s="111">
        <v>0</v>
      </c>
      <c r="E20" s="112">
        <v>0</v>
      </c>
      <c r="F20" s="111">
        <v>7900064</v>
      </c>
      <c r="G20" s="111">
        <f>SUM(B20:F20)</f>
        <v>7900064</v>
      </c>
    </row>
    <row r="21" spans="1:7" s="113" customFormat="1" ht="14.5" x14ac:dyDescent="0.35">
      <c r="A21" s="100" t="str">
        <f>CONCATENATE("Итого совокупный доход за",IF(MONTH(Ф1_конс!B10)=12," год"," период"))</f>
        <v>Итого совокупный доход за период</v>
      </c>
      <c r="B21" s="101">
        <f>SUM(B20:B20)</f>
        <v>0</v>
      </c>
      <c r="C21" s="101">
        <f>SUM(C20:C20)</f>
        <v>0</v>
      </c>
      <c r="D21" s="101">
        <f>SUM(D20:D20)</f>
        <v>0</v>
      </c>
      <c r="E21" s="110">
        <v>0</v>
      </c>
      <c r="F21" s="101">
        <f>SUM(F20:F20)</f>
        <v>7900064</v>
      </c>
      <c r="G21" s="101">
        <f>SUM(B21:F21)</f>
        <v>7900064</v>
      </c>
    </row>
    <row r="22" spans="1:7" s="113" customFormat="1" ht="14.5" x14ac:dyDescent="0.35">
      <c r="A22" s="102" t="s">
        <v>100</v>
      </c>
      <c r="B22" s="114">
        <v>0</v>
      </c>
      <c r="C22" s="114">
        <v>0</v>
      </c>
      <c r="D22" s="114">
        <v>0</v>
      </c>
      <c r="E22" s="115">
        <v>0</v>
      </c>
      <c r="F22" s="114">
        <v>0</v>
      </c>
      <c r="G22" s="111">
        <f>SUM(B22:F22)</f>
        <v>0</v>
      </c>
    </row>
    <row r="23" spans="1:7" s="113" customFormat="1" ht="14.5" x14ac:dyDescent="0.35">
      <c r="A23" s="102" t="s">
        <v>101</v>
      </c>
      <c r="B23" s="114"/>
      <c r="C23" s="114"/>
      <c r="D23" s="114">
        <v>-7304</v>
      </c>
      <c r="E23" s="115">
        <v>0</v>
      </c>
      <c r="F23" s="114">
        <v>7304</v>
      </c>
      <c r="G23" s="114">
        <f>SUM(B23:F23)</f>
        <v>0</v>
      </c>
    </row>
    <row r="24" spans="1:7" s="113" customFormat="1" ht="15" thickBot="1" x14ac:dyDescent="0.4">
      <c r="A24" s="100" t="str">
        <f>CONCATENATE(CONCATENATE(DAY(Ф1_конс!B10)," ",CHOOSE(MONTH(Ф1_конс!B10),"января","февраля","марта","апреля","мая","июня","июля","августа","сентября","октября","ноября","декабря")," ",YEAR(Ф1_конс!B10)-1," года")," (неаудировано)")</f>
        <v>30 июня 2024 года (неаудировано)</v>
      </c>
      <c r="B24" s="116">
        <f>B19+SUM(B21:B21)+SUM(B22:B23)</f>
        <v>62356145</v>
      </c>
      <c r="C24" s="116">
        <f>C19+SUM(C21:C21)+SUM(C22:C23)</f>
        <v>2400340</v>
      </c>
      <c r="D24" s="116">
        <f>D19+SUM(D21:D21)+SUM(D22:D23)</f>
        <v>879433</v>
      </c>
      <c r="E24" s="117">
        <v>0</v>
      </c>
      <c r="F24" s="116">
        <f>F19+SUM(F21:F21)+SUM(F22:F23)</f>
        <v>73078278</v>
      </c>
      <c r="G24" s="116">
        <f>G19+SUM(G21:G21)+SUM(G22:G23)</f>
        <v>138714196</v>
      </c>
    </row>
    <row r="25" spans="1:7" s="113" customFormat="1" ht="15" thickTop="1" x14ac:dyDescent="0.3">
      <c r="A25" s="118"/>
      <c r="B25" s="119"/>
      <c r="C25" s="119"/>
      <c r="D25" s="119"/>
      <c r="E25" s="119"/>
      <c r="F25" s="119"/>
      <c r="G25" s="119"/>
    </row>
    <row r="26" spans="1:7" s="113" customFormat="1" ht="14.5" x14ac:dyDescent="0.3">
      <c r="A26" s="118"/>
      <c r="B26" s="119"/>
      <c r="C26" s="119"/>
      <c r="D26" s="119"/>
      <c r="E26" s="119"/>
      <c r="F26" s="119"/>
      <c r="G26" s="119"/>
    </row>
    <row r="27" spans="1:7" ht="14.5" x14ac:dyDescent="0.35">
      <c r="D27" s="120"/>
      <c r="E27" s="120"/>
    </row>
    <row r="28" spans="1:7" ht="14.5" x14ac:dyDescent="0.35">
      <c r="A28" s="82" t="s">
        <v>96</v>
      </c>
      <c r="B28" s="121" t="s">
        <v>96</v>
      </c>
      <c r="C28" s="121"/>
      <c r="D28" s="120"/>
      <c r="E28" s="120"/>
    </row>
    <row r="29" spans="1:7" ht="14.5" hidden="1" x14ac:dyDescent="0.25">
      <c r="B29" s="122"/>
      <c r="C29" s="122"/>
      <c r="D29" s="87"/>
      <c r="E29" s="87"/>
    </row>
    <row r="30" spans="1:7" ht="14.5" hidden="1" x14ac:dyDescent="0.25"/>
    <row r="31" spans="1:7" ht="14.5" hidden="1" x14ac:dyDescent="0.25"/>
    <row r="32" spans="1:7" ht="14.5" hidden="1" x14ac:dyDescent="0.25"/>
    <row r="33" spans="1:7" ht="14.5" hidden="1" x14ac:dyDescent="0.25"/>
    <row r="34" spans="1:7" ht="14.5" hidden="1" x14ac:dyDescent="0.25"/>
    <row r="35" spans="1:7" s="113" customFormat="1" ht="14.5" hidden="1" x14ac:dyDescent="0.25">
      <c r="A35" s="89"/>
      <c r="B35" s="90"/>
      <c r="C35" s="90"/>
      <c r="D35" s="121"/>
      <c r="E35" s="121"/>
      <c r="F35" s="121"/>
      <c r="G35" s="121"/>
    </row>
    <row r="36" spans="1:7" s="113" customFormat="1" ht="14.5" hidden="1" x14ac:dyDescent="0.25">
      <c r="A36" s="89"/>
      <c r="B36" s="90"/>
      <c r="C36" s="90"/>
      <c r="D36" s="121"/>
      <c r="E36" s="121"/>
      <c r="F36" s="121"/>
      <c r="G36" s="121"/>
    </row>
    <row r="37" spans="1:7" ht="14.5" x14ac:dyDescent="0.35">
      <c r="A37" s="31" t="s">
        <v>36</v>
      </c>
      <c r="B37" s="31" t="s">
        <v>104</v>
      </c>
      <c r="C37" s="120"/>
    </row>
    <row r="38" spans="1:7" ht="14.5" x14ac:dyDescent="0.35">
      <c r="A38" s="32" t="s">
        <v>37</v>
      </c>
      <c r="B38" s="31" t="s">
        <v>103</v>
      </c>
      <c r="C38" s="120"/>
    </row>
    <row r="39" spans="1:7" ht="14.5" hidden="1" x14ac:dyDescent="0.25"/>
    <row r="40" spans="1:7" ht="14.5" hidden="1" x14ac:dyDescent="0.25"/>
    <row r="41" spans="1:7" ht="14.5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" hidden="1" customHeight="1" x14ac:dyDescent="0.25"/>
    <row r="48" spans="1:7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</sheetData>
  <mergeCells count="1">
    <mergeCell ref="A4:C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Ф1_конс</vt:lpstr>
      <vt:lpstr>Ф2_конс</vt:lpstr>
      <vt:lpstr>Ф3_конс</vt:lpstr>
      <vt:lpstr>Ф4_конс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Мырзабек Жалгас Асқарұлы</dc:creator>
  <cp:lastModifiedBy>Мырзабек Жалгас Асқарұлы</cp:lastModifiedBy>
  <dcterms:created xsi:type="dcterms:W3CDTF">2025-08-13T11:53:16Z</dcterms:created>
  <dcterms:modified xsi:type="dcterms:W3CDTF">2025-08-13T11:56:10Z</dcterms:modified>
</cp:coreProperties>
</file>