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saule.praliyeva\Desktop\Конс.отчетность\конс.отчеты на Kase\1 квартал 2024\"/>
    </mc:Choice>
  </mc:AlternateContent>
  <xr:revisionPtr revIDLastSave="0" documentId="13_ncr:1_{56BE6C42-4271-42DE-9748-4A707D8216AE}" xr6:coauthVersionLast="47" xr6:coauthVersionMax="47" xr10:uidLastSave="{00000000-0000-0000-0000-000000000000}"/>
  <bookViews>
    <workbookView xWindow="-120" yWindow="-120" windowWidth="29040" windowHeight="15840" tabRatio="642" activeTab="3" xr2:uid="{00000000-000D-0000-FFFF-FFFF00000000}"/>
  </bookViews>
  <sheets>
    <sheet name="ББ" sheetId="3" r:id="rId1"/>
    <sheet name="ОПУиО" sheetId="4" r:id="rId2"/>
    <sheet name="ДДС" sheetId="5" r:id="rId3"/>
    <sheet name="СК" sheetId="6" r:id="rId4"/>
  </sheets>
  <externalReferences>
    <externalReference r:id="rId5"/>
  </externalReferences>
  <definedNames>
    <definedName name="AS2DocOpenMode" hidden="1">"AS2DocumentEdit"</definedName>
    <definedName name="AS2HasNoAutoHeaderFooter" hidden="1">" "</definedName>
    <definedName name="AS2NamedRange" hidden="1">9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DJ">[1]TS!#REF!</definedName>
    <definedName name="TextRefCopyRangeCount" hidden="1">34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#REF!</definedName>
    <definedName name="XRefActiveRow" hidden="1">#REF!</definedName>
    <definedName name="XRefColumnsCount" hidden="1">1</definedName>
    <definedName name="XRefCopyRangeCount" hidden="1">1</definedName>
    <definedName name="XRefPaste1" hidden="1">#REF!</definedName>
    <definedName name="XRefPaste1Row" hidden="1">#REF!</definedName>
    <definedName name="XRefPasteRangeCount" hidden="1">1</definedName>
    <definedName name="_xlnm.Print_Area" localSheetId="0">ББ!$A$1:$D$62</definedName>
    <definedName name="_xlnm.Print_Area" localSheetId="2">ДДС!$A$1:$D$77</definedName>
    <definedName name="_xlnm.Print_Area" localSheetId="1">ОПУиО!$A$1:$E$51</definedName>
    <definedName name="_xlnm.Print_Area" localSheetId="3">СК!$A$1:$L$30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4" l="1"/>
  <c r="C25" i="4"/>
  <c r="E19" i="4"/>
  <c r="E40" i="4" s="1"/>
  <c r="E37" i="4"/>
  <c r="C40" i="4"/>
  <c r="A29" i="6"/>
  <c r="A27" i="6"/>
  <c r="H20" i="6" l="1"/>
  <c r="L20" i="6" s="1"/>
  <c r="C52" i="3"/>
  <c r="C53" i="3"/>
  <c r="F22" i="6"/>
  <c r="L18" i="6"/>
  <c r="L19" i="6"/>
  <c r="J18" i="6"/>
  <c r="C44" i="3"/>
  <c r="L22" i="6" l="1"/>
  <c r="C55" i="3" l="1"/>
  <c r="C46" i="3" l="1"/>
  <c r="D15" i="6" l="1"/>
  <c r="F15" i="6"/>
  <c r="H15" i="6"/>
  <c r="J15" i="6"/>
  <c r="B15" i="6"/>
  <c r="L14" i="6"/>
  <c r="L13" i="6"/>
  <c r="L12" i="6"/>
  <c r="L11" i="6"/>
  <c r="L10" i="6"/>
  <c r="C19" i="4"/>
  <c r="C10" i="4"/>
  <c r="L15" i="6" l="1"/>
  <c r="E22" i="4"/>
  <c r="E16" i="4"/>
  <c r="E10" i="4"/>
  <c r="E13" i="4" s="1"/>
  <c r="E43" i="4" l="1"/>
  <c r="D46" i="3"/>
  <c r="D55" i="3"/>
  <c r="D57" i="3" l="1"/>
  <c r="L17" i="6" l="1"/>
  <c r="L21" i="6"/>
  <c r="N17" i="6" l="1"/>
  <c r="C37" i="4"/>
  <c r="C22" i="4"/>
  <c r="C16" i="4"/>
  <c r="C13" i="4"/>
  <c r="C43" i="4" l="1"/>
  <c r="D25" i="3"/>
  <c r="D67" i="3" s="1"/>
  <c r="A49" i="4" l="1"/>
  <c r="A47" i="4"/>
  <c r="D10" i="4" l="1"/>
  <c r="D40" i="4" l="1"/>
  <c r="D43" i="4" s="1"/>
  <c r="C25" i="3" l="1"/>
  <c r="C67" i="3" s="1"/>
  <c r="H22" i="6"/>
  <c r="B22" i="6"/>
  <c r="D22" i="6" l="1"/>
  <c r="C57" i="3"/>
  <c r="J22" i="6"/>
</calcChain>
</file>

<file path=xl/sharedStrings.xml><?xml version="1.0" encoding="utf-8"?>
<sst xmlns="http://schemas.openxmlformats.org/spreadsheetml/2006/main" count="215" uniqueCount="159">
  <si>
    <t>АКЦИОНЕРНОЕ ОБЩЕСТВО «ФРИДОМ ФИНАНС»</t>
  </si>
  <si>
    <t>Прочие активы</t>
  </si>
  <si>
    <t>ИТОГО ОБЯЗАТЕЛЬСТВА</t>
  </si>
  <si>
    <t>ИТОГО КАПИТАЛ</t>
  </si>
  <si>
    <t>Операционные расходы</t>
  </si>
  <si>
    <t>Нераспределенная прибыль</t>
  </si>
  <si>
    <t>Прочие доходы/(расходы)</t>
  </si>
  <si>
    <t>Расход по налогу на прибыль</t>
  </si>
  <si>
    <t>Место для печати</t>
  </si>
  <si>
    <t>Обязательства по аренде</t>
  </si>
  <si>
    <t>Субординированный долг</t>
  </si>
  <si>
    <t>Текущие счета и депозиты клиентов</t>
  </si>
  <si>
    <t>Гудвил</t>
  </si>
  <si>
    <t>АКТИВЫ:</t>
  </si>
  <si>
    <t>Денежные средства и их эквиваленты</t>
  </si>
  <si>
    <t>Средства в банках</t>
  </si>
  <si>
    <t xml:space="preserve">Финансовые активы, оцениваемые по справедливой стоимости через прибыль или убыток </t>
  </si>
  <si>
    <t>Финансовые активы, оцениваемые по справедливой стоимости через прочий совокупный доход</t>
  </si>
  <si>
    <t>Займы клиентам</t>
  </si>
  <si>
    <t>Основные средства и нематериальные активы</t>
  </si>
  <si>
    <t xml:space="preserve">Дебиторская задолженность </t>
  </si>
  <si>
    <t>Активы в форме права пользования</t>
  </si>
  <si>
    <t>Текущие налоговые активы</t>
  </si>
  <si>
    <t>ИТОГО АКТИВЫ</t>
  </si>
  <si>
    <t>ОБЯЗАТЕЛЬСТВА И КАПИТАЛ</t>
  </si>
  <si>
    <t>ОБЯЗАТЕЛЬСТВА:</t>
  </si>
  <si>
    <t xml:space="preserve">Обязательства по соглашениям РЕПО </t>
  </si>
  <si>
    <t>Средства кредитных учреждений</t>
  </si>
  <si>
    <t xml:space="preserve">Кредиторская задолженность </t>
  </si>
  <si>
    <t>Отложенные налоговые обязательства</t>
  </si>
  <si>
    <t xml:space="preserve">Прочие обязательства </t>
  </si>
  <si>
    <t>КАПИТАЛ:</t>
  </si>
  <si>
    <t>Акционерный капитал</t>
  </si>
  <si>
    <t>Фонд переоценки финансовых активов, оцениваемых по справедливой стоимости через прочий совокупный доход</t>
  </si>
  <si>
    <t xml:space="preserve"> </t>
  </si>
  <si>
    <t>ИТОГО ОБЯЗАТЕЛЬСТВА И КАПИТАЛ</t>
  </si>
  <si>
    <t>Процентные доходы, рассчитанные c использованием метода эффективной процентной ставки</t>
  </si>
  <si>
    <t>Процентные доходы по финансовым активам, оцениваемым по справедливой стоимости через прибыль или убыток</t>
  </si>
  <si>
    <t>Процентный расход</t>
  </si>
  <si>
    <t>Доходы по услугам и комиссии</t>
  </si>
  <si>
    <t>Расходы по услугам и комиссии</t>
  </si>
  <si>
    <t>Чистая прибыль по финансовым активам, оцениваемым по справедливой стоимости через прибыль или убыток</t>
  </si>
  <si>
    <t>Чистая прибыль/(убыток) по операциям с иностранной валютой</t>
  </si>
  <si>
    <t>Доход по дивидендам</t>
  </si>
  <si>
    <t>ЧИСТЫЕ НЕПРОЦЕНТНЫЕ ДОХОДЫ</t>
  </si>
  <si>
    <t>ПРИБЫЛЬ ДО НАЛОГООБЛОЖЕНИЯ</t>
  </si>
  <si>
    <t>ЧИСТАЯ ПРИБЫЛЬ ЗА ГОД</t>
  </si>
  <si>
    <t>Дополнительный оплаченный капитал</t>
  </si>
  <si>
    <t>Финансовые обязательства, оцениваемые по справедливой стоимости через прибыль или убыток</t>
  </si>
  <si>
    <t>ЧИСТЫЙ ПРОЦЕНТНЫЙ Доход/(РАСХОД) ДО РАСХОДОВ ПО КРЕДИТНЫМ УБЫТКАМ</t>
  </si>
  <si>
    <t>Резерв незаработанной премии, доля перестраховщиков</t>
  </si>
  <si>
    <t>Резерв убытков, доля перестраховщиков</t>
  </si>
  <si>
    <t>Отложенные затраты на приобретение</t>
  </si>
  <si>
    <t>Отложенные налоговые активы</t>
  </si>
  <si>
    <t>Резерв незаработанной премии</t>
  </si>
  <si>
    <t>Резерв убытков</t>
  </si>
  <si>
    <t>Претензии выплаченные, за вычетом доли перестраховщиков</t>
  </si>
  <si>
    <t>Изменение резервов убытков, нетто перестрахования</t>
  </si>
  <si>
    <t>Произошедшие убытки, за вычетом доли перестраховщиков</t>
  </si>
  <si>
    <t>Доход от выгодной приобретения</t>
  </si>
  <si>
    <t>Резерв на покрытие убытков от обесценения</t>
  </si>
  <si>
    <t>(Расходы по кредитным убыткам)/восстановление расходов по кредитным убыткам</t>
  </si>
  <si>
    <t>ЧИСТЫЙ ПРОЦЕНТНЫЙ Доход/(РАСХОД)</t>
  </si>
  <si>
    <t>Телефон: +7 (727) 311-10-64 вн.432</t>
  </si>
  <si>
    <t>31 марта 2023 года</t>
  </si>
  <si>
    <t>Внеоборотные активы, предназначенные для продажи</t>
  </si>
  <si>
    <t>Прочие резервы</t>
  </si>
  <si>
    <t>Обязательства по продолжению участия</t>
  </si>
  <si>
    <t>Подлежащий оплате за приобретение</t>
  </si>
  <si>
    <t>за три месяца, завершившиеся на 31 марта 2023 года</t>
  </si>
  <si>
    <t>ДВИЖЕНИЕ ДЕНЕЖНЫХ СРЕДСТВ ОТ ОПЕРАЦИОННОЙ ДЕЯТЕЛЬНОСТИ:</t>
  </si>
  <si>
    <t xml:space="preserve">Прибыль до налогообложения </t>
  </si>
  <si>
    <t>Корректировки:</t>
  </si>
  <si>
    <t>Нереализованная (прибыль)/убыток по операциям с финансовыми активами, оцениваемыми по справедливой стоимости через прибыль или убыток</t>
  </si>
  <si>
    <t>Расходы по ожидаемым кредитным убыткам/(восстановление расходов по ожидаемым кредитным убыткам)</t>
  </si>
  <si>
    <t>Чистая нереализованная прибыль по операциям с иностранной валютой</t>
  </si>
  <si>
    <t>Изменение резервов убытков</t>
  </si>
  <si>
    <t>Изменение резерва незаработанных премий</t>
  </si>
  <si>
    <t>Износ основных средств и амортизация нематериальных активов</t>
  </si>
  <si>
    <t>Амортизация активов в форме праве пользования</t>
  </si>
  <si>
    <t>Процентные расходы по обязательствам по аренде</t>
  </si>
  <si>
    <t>Начисленные расходы по неиспользованным отпускам</t>
  </si>
  <si>
    <t>Чистое изменение в начисленных процентах</t>
  </si>
  <si>
    <t>Денежные средства от операционной деятельности</t>
  </si>
  <si>
    <t>до изменений в операционных активах и обязательствах</t>
  </si>
  <si>
    <t>Изменения в операционных активах и обязательствах</t>
  </si>
  <si>
    <t>(Увеличение)/уменьшение операционных активов:</t>
  </si>
  <si>
    <t>Обязательства по соглашениям обратного РЕПО</t>
  </si>
  <si>
    <t>Финансовые активы, оцениваемые по справедливой стоимости через прибыль или убыток</t>
  </si>
  <si>
    <t>Дебиторская задолженность</t>
  </si>
  <si>
    <t xml:space="preserve">Займы клиентам </t>
  </si>
  <si>
    <t>(Уменьшение)/увеличение в операционных обязательствах:</t>
  </si>
  <si>
    <t>Обязательства по соглашениям прямого РЕПО</t>
  </si>
  <si>
    <t xml:space="preserve">Текущие счета и депозиты клиентов </t>
  </si>
  <si>
    <t>Кредиторская задолженность</t>
  </si>
  <si>
    <t>Прочие обязательства</t>
  </si>
  <si>
    <t>Денежные средства (использованные в)/от операционной деятельности до налогообложения</t>
  </si>
  <si>
    <t>Налог на прибыль уплаченный</t>
  </si>
  <si>
    <t>Чистые денежные средства (использованные в)/от операционной деятельности</t>
  </si>
  <si>
    <t>ДВИЖЕНИЕ ДЕНЕЖНЫХ СРЕДСТВ ОТ ИНВЕСТИЦИОННОЙ ДЕЯТЕЛЬНОСТИ:</t>
  </si>
  <si>
    <t>Приобретение основных средств и нематериальных активов</t>
  </si>
  <si>
    <t>Поступления от продажи основных средств и нематериальных активов</t>
  </si>
  <si>
    <t xml:space="preserve">Чистый приток денежных средств от приобретения дочернего предприятия </t>
  </si>
  <si>
    <t>Чистые денежные средства от/(использованные в) инвестиционной деятельности</t>
  </si>
  <si>
    <t>ДВИЖЕНИЕ ДЕНЕЖНЫХ СРЕДСТВ ОТ ФИНАНСОВОЙ ДЕЯТЕЛЬНОСТИ:</t>
  </si>
  <si>
    <t>Погашение обязательств по аренде</t>
  </si>
  <si>
    <t>Поступления от выпуска простых акций</t>
  </si>
  <si>
    <t xml:space="preserve">Чистые денежные средства от/(использованные в) финансовой деятельности  </t>
  </si>
  <si>
    <t>ЧИСТОЕ УВЕЛИЧЕНИЕ ДЕНЕЖНЫХ СРЕДСТВ И ИХ ЭКВИВАЛЕНТОВ</t>
  </si>
  <si>
    <t>Влияние изменений валютного курса на денежные средства и их эквиваленты</t>
  </si>
  <si>
    <t>ДЕНЕЖНЫЕ СРЕДСТВА И ИХ ЭКВИВАЛЕНТЫ, на начало года</t>
  </si>
  <si>
    <t>ДЕНЕЖНЫЕ СРЕДСТВА И ИХ ЭКВИВАЛЕНТЫ, на конец года</t>
  </si>
  <si>
    <t>Промежуточный консолидированный сокращенный отчет об изменених капитала</t>
  </si>
  <si>
    <t>(в тысячах казахстанских тенге)</t>
  </si>
  <si>
    <t>Акционерный капитал – простые</t>
  </si>
  <si>
    <t>Фонд переоценки инвестиций, имеющихся в наличии для продажи</t>
  </si>
  <si>
    <t>Итого</t>
  </si>
  <si>
    <t>акции</t>
  </si>
  <si>
    <t>капитал</t>
  </si>
  <si>
    <t>Чистая прибыль</t>
  </si>
  <si>
    <t>-</t>
  </si>
  <si>
    <t>Выпуск простых акций</t>
  </si>
  <si>
    <t>Промежуточный консолидированный сокращенный отчет о движении денежных средств за период, закончившийся на 31 марта 2023г (в тысячах казахстанских тенге)</t>
  </si>
  <si>
    <t>1 января 2023 года</t>
  </si>
  <si>
    <t>Прочий совокупный доход</t>
  </si>
  <si>
    <t>Амортизация премии и дисконта</t>
  </si>
  <si>
    <t>Средства, полученные в рамках государственной программы финансирования ипотечных кредитов</t>
  </si>
  <si>
    <t xml:space="preserve">Промежуточный консолидированный сокращенный отчет о финансовом положении по состоянию на 31 марта 2024г                                                                                                                                                                                                                                                                                                                                                                                                                                                                             (в тысячах казахстанских тенге)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</si>
  <si>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31 декабря 2023 года</t>
  </si>
  <si>
    <t>Финансовые активы, оцениваемые по амортизированной стоимости</t>
  </si>
  <si>
    <t>Активы по договорам перестрахования</t>
  </si>
  <si>
    <t>31 марта 2024 года</t>
  </si>
  <si>
    <t xml:space="preserve">
Задолженность по страхованию и перестрахованию</t>
  </si>
  <si>
    <t xml:space="preserve">
Обязательства по договорам страхования</t>
  </si>
  <si>
    <t>за три месяца, завершившиеся на 31 марта 2024 года</t>
  </si>
  <si>
    <t xml:space="preserve">Промежуточный консолидированный сокращенный отчет о совокупном доходе по состоянию на 31 марта 2024г  (в тысячах казахстанских тенге)              </t>
  </si>
  <si>
    <t>Финансовые активы, оцениваемым через прочий совокупный доход</t>
  </si>
  <si>
    <t>Чистая прибыль от реализации инвестиций, оцениваемым через прочий совокупный доход</t>
  </si>
  <si>
    <t>Выплаты по страховым случаям, за вычетом перестрахования</t>
  </si>
  <si>
    <t>Понесенные убытки, за вычетом перестрахования</t>
  </si>
  <si>
    <t xml:space="preserve">
Чистые расходы по договорам перестрахования</t>
  </si>
  <si>
    <t>Возмещение расходов по договорам перестрахования</t>
  </si>
  <si>
    <t>Активы по договорам страхования</t>
  </si>
  <si>
    <t>на 31 марта 2024 ГОДА</t>
  </si>
  <si>
    <t>1 января 2024 года</t>
  </si>
  <si>
    <t>Приобретение финансовых активов, оцениваемых по справедливой стоимости через прочий совокупный доход</t>
  </si>
  <si>
    <t>Поступления от продажи инвестиций, оцениваемых по справедливой стоимости через прочий совокупный доход</t>
  </si>
  <si>
    <t>Обязательства по договорам страхования</t>
  </si>
  <si>
    <t>Выручка по страхованию</t>
  </si>
  <si>
    <t>Расходы по страховым услугам</t>
  </si>
  <si>
    <t>Премии, переданные на перестрахование</t>
  </si>
  <si>
    <t>Финансовые расходы по выпущенным договорам страхования</t>
  </si>
  <si>
    <t>Финансовые расходы по удерживаемым договорам перестрахования</t>
  </si>
  <si>
    <t>Результат оказания страховых услуг</t>
  </si>
  <si>
    <t>ЧИСТЫЙ РЕЗУЛЬТАТ ПО СТРАХОВАНИЮ</t>
  </si>
  <si>
    <t>Убыток от продажи основных средств и нематериальных активов</t>
  </si>
  <si>
    <t>Приобретение инвестиций, оцениваемых по справедливой стоимости через прочий совокупный доход</t>
  </si>
  <si>
    <t>Заместитель Председателя Правления _____________________________ Колегов А.Р.  Дата  05.04.2024 г.</t>
  </si>
  <si>
    <t>Главный бухгалтер ________________________________ / Хон Т.Э. Дата 05.04.2024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</si>
</sst>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&quot;$&quot;* #,##0_);_(&quot;$&quot;* \(#,##0\);_(&quot;$&quot;* &quot;-&quot;_);_(@_)"/>
    <numFmt numFmtId="165" formatCode="_(* #,##0.00_);_(* \(#,##0.00\);_(* &quot;-&quot;??_);_(@_)"/>
    <numFmt numFmtId="166" formatCode="_-* #,##0_р_._-;\-* #,##0_р_._-;_-* &quot;-&quot;_р_._-;_-@_-"/>
    <numFmt numFmtId="167" formatCode="_-* #,##0.00_р_._-;\-* #,##0.00_р_._-;_-* &quot;-&quot;??_р_._-;_-@_-"/>
    <numFmt numFmtId="168" formatCode="_([$€]* #,##0.00_);_([$€]* \(#,##0.00\);_([$€]* &quot;-&quot;??_);_(@_)"/>
    <numFmt numFmtId="169" formatCode="_-* #,##0.00_K_Z_T_-;\-* #,##0.00_K_Z_T_-;_-* &quot;-&quot;??_K_Z_T_-;_-@_-"/>
    <numFmt numFmtId="170" formatCode="_-* #,##0.00[$€]_-;\-* #,##0.00[$€]_-;_-* &quot;-&quot;??[$€]_-;_-@_-"/>
    <numFmt numFmtId="171" formatCode="_-* #&quot;,&quot;##0\ _р_._-;\-* #&quot;,&quot;##0\ _р_._-;_-* &quot;-&quot;\ _р_._-;_-@_-"/>
    <numFmt numFmtId="172" formatCode="_-* #&quot;,&quot;##0.00\ _р_._-;\-* #&quot;,&quot;##0.00\ _р_._-;_-* &quot;-&quot;??\ _р_._-;_-@_-"/>
    <numFmt numFmtId="173" formatCode="_(* #,##0_);_(* \(#,##0\);_(* &quot;-&quot;??_);_(@_)"/>
    <numFmt numFmtId="174" formatCode="[$-409]d\-mmm\-yy;@"/>
    <numFmt numFmtId="175" formatCode="_(* #,##0_);_(* \(#,##0\);_(* &quot;-&quot;_);_(@_)"/>
    <numFmt numFmtId="176" formatCode="_-* #,##0_-;\-* #,##0_-;_-* &quot;-&quot;??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돋움"/>
      <family val="3"/>
      <charset val="129"/>
    </font>
    <font>
      <sz val="10"/>
      <name val="Antiqua"/>
    </font>
    <font>
      <sz val="8"/>
      <name val="Arial"/>
      <family val="2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b/>
      <sz val="10"/>
      <name val="Calibri"/>
      <family val="2"/>
      <charset val="204"/>
    </font>
    <font>
      <b/>
      <sz val="10"/>
      <name val="Arial"/>
      <family val="2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5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2"/>
      <name val="Arial"/>
      <family val="2"/>
      <charset val="204"/>
    </font>
    <font>
      <i/>
      <sz val="10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6">
    <xf numFmtId="0" fontId="0" fillId="0" borderId="0"/>
    <xf numFmtId="0" fontId="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168" fontId="6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29" fillId="0" borderId="0"/>
    <xf numFmtId="0" fontId="30" fillId="0" borderId="0">
      <alignment horizontal="right" vertical="top"/>
    </xf>
    <xf numFmtId="0" fontId="30" fillId="0" borderId="0">
      <alignment horizontal="left" vertical="top"/>
    </xf>
    <xf numFmtId="0" fontId="30" fillId="0" borderId="0">
      <alignment horizontal="right" vertical="top"/>
    </xf>
    <xf numFmtId="0" fontId="31" fillId="0" borderId="0">
      <alignment horizontal="center" vertical="top"/>
    </xf>
    <xf numFmtId="0" fontId="30" fillId="0" borderId="0">
      <alignment horizontal="left" vertical="top"/>
    </xf>
    <xf numFmtId="0" fontId="30" fillId="0" borderId="0">
      <alignment horizontal="left" vertical="top"/>
    </xf>
    <xf numFmtId="0" fontId="30" fillId="0" borderId="0">
      <alignment horizontal="left" vertical="top"/>
    </xf>
    <xf numFmtId="0" fontId="30" fillId="0" borderId="0">
      <alignment horizontal="left" vertical="top"/>
    </xf>
    <xf numFmtId="0" fontId="31" fillId="0" borderId="0">
      <alignment horizontal="center" vertical="top"/>
    </xf>
    <xf numFmtId="0" fontId="32" fillId="0" borderId="0">
      <alignment horizontal="center" vertical="top"/>
    </xf>
    <xf numFmtId="0" fontId="31" fillId="0" borderId="0">
      <alignment horizontal="center" vertical="top"/>
    </xf>
    <xf numFmtId="0" fontId="31" fillId="0" borderId="0">
      <alignment horizontal="center" vertical="top"/>
    </xf>
    <xf numFmtId="0" fontId="30" fillId="0" borderId="0">
      <alignment horizontal="left" vertical="top"/>
    </xf>
    <xf numFmtId="0" fontId="30" fillId="0" borderId="0">
      <alignment horizontal="right" vertical="top"/>
    </xf>
    <xf numFmtId="0" fontId="30" fillId="0" borderId="0">
      <alignment horizontal="right" vertical="top"/>
    </xf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20" borderId="1" applyNumberFormat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21" borderId="7" applyNumberFormat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6" fillId="0" borderId="0"/>
    <xf numFmtId="0" fontId="8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11" fillId="0" borderId="0"/>
    <xf numFmtId="0" fontId="2" fillId="0" borderId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6" fillId="23" borderId="8" applyNumberFormat="0" applyFont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0" borderId="9" applyNumberFormat="0" applyFill="0" applyAlignment="0" applyProtection="0"/>
    <xf numFmtId="0" fontId="5" fillId="0" borderId="0"/>
    <xf numFmtId="0" fontId="27" fillId="0" borderId="0" applyNumberFormat="0" applyFill="0" applyBorder="0" applyAlignment="0" applyProtection="0"/>
    <xf numFmtId="171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8" fillId="4" borderId="0" applyNumberFormat="0" applyBorder="0" applyAlignment="0" applyProtection="0"/>
    <xf numFmtId="0" fontId="9" fillId="0" borderId="0">
      <alignment vertical="center"/>
    </xf>
    <xf numFmtId="167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74" fontId="35" fillId="0" borderId="0"/>
    <xf numFmtId="0" fontId="3" fillId="0" borderId="0"/>
    <xf numFmtId="0" fontId="1" fillId="0" borderId="0"/>
    <xf numFmtId="0" fontId="3" fillId="0" borderId="0"/>
    <xf numFmtId="0" fontId="2" fillId="0" borderId="0"/>
  </cellStyleXfs>
  <cellXfs count="92">
    <xf numFmtId="0" fontId="0" fillId="0" borderId="0" xfId="0"/>
    <xf numFmtId="0" fontId="34" fillId="0" borderId="0" xfId="0" applyFont="1" applyAlignment="1">
      <alignment horizontal="left"/>
    </xf>
    <xf numFmtId="173" fontId="0" fillId="0" borderId="0" xfId="0" applyNumberFormat="1"/>
    <xf numFmtId="0" fontId="33" fillId="0" borderId="0" xfId="0" applyFont="1" applyAlignment="1">
      <alignment horizontal="right" vertical="center" wrapText="1"/>
    </xf>
    <xf numFmtId="0" fontId="36" fillId="0" borderId="0" xfId="0" applyFont="1"/>
    <xf numFmtId="175" fontId="0" fillId="0" borderId="0" xfId="0" applyNumberFormat="1"/>
    <xf numFmtId="3" fontId="33" fillId="0" borderId="0" xfId="0" applyNumberFormat="1" applyFont="1" applyAlignment="1">
      <alignment horizontal="right" vertical="center"/>
    </xf>
    <xf numFmtId="0" fontId="0" fillId="0" borderId="0" xfId="0" applyAlignment="1">
      <alignment wrapText="1"/>
    </xf>
    <xf numFmtId="3" fontId="33" fillId="24" borderId="0" xfId="0" applyNumberFormat="1" applyFont="1" applyFill="1" applyAlignment="1">
      <alignment horizontal="right" vertical="center"/>
    </xf>
    <xf numFmtId="0" fontId="33" fillId="24" borderId="0" xfId="0" applyFont="1" applyFill="1" applyAlignment="1">
      <alignment horizontal="right" vertical="center" wrapText="1"/>
    </xf>
    <xf numFmtId="0" fontId="0" fillId="24" borderId="0" xfId="0" applyFill="1"/>
    <xf numFmtId="0" fontId="38" fillId="24" borderId="0" xfId="0" applyFont="1" applyFill="1"/>
    <xf numFmtId="0" fontId="38" fillId="0" borderId="0" xfId="0" applyFont="1"/>
    <xf numFmtId="3" fontId="39" fillId="24" borderId="0" xfId="0" applyNumberFormat="1" applyFont="1" applyFill="1" applyAlignment="1">
      <alignment horizontal="center" vertical="center"/>
    </xf>
    <xf numFmtId="0" fontId="39" fillId="24" borderId="0" xfId="0" applyFont="1" applyFill="1" applyAlignment="1">
      <alignment horizontal="center" vertical="center" wrapText="1"/>
    </xf>
    <xf numFmtId="3" fontId="0" fillId="24" borderId="0" xfId="0" applyNumberFormat="1" applyFill="1"/>
    <xf numFmtId="3" fontId="0" fillId="0" borderId="0" xfId="0" applyNumberFormat="1"/>
    <xf numFmtId="0" fontId="34" fillId="0" borderId="0" xfId="0" applyFont="1" applyAlignment="1">
      <alignment horizontal="left" wrapText="1"/>
    </xf>
    <xf numFmtId="0" fontId="40" fillId="0" borderId="0" xfId="0" applyFont="1" applyAlignment="1">
      <alignment vertical="center"/>
    </xf>
    <xf numFmtId="0" fontId="41" fillId="0" borderId="0" xfId="0" applyFont="1"/>
    <xf numFmtId="0" fontId="40" fillId="0" borderId="0" xfId="0" applyFont="1"/>
    <xf numFmtId="0" fontId="42" fillId="0" borderId="11" xfId="0" applyFont="1" applyBorder="1" applyAlignment="1">
      <alignment vertical="center" wrapText="1"/>
    </xf>
    <xf numFmtId="0" fontId="40" fillId="0" borderId="11" xfId="0" applyFont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173" fontId="34" fillId="0" borderId="0" xfId="0" applyNumberFormat="1" applyFont="1" applyAlignment="1">
      <alignment horizontal="right" vertical="center"/>
    </xf>
    <xf numFmtId="0" fontId="34" fillId="0" borderId="0" xfId="0" applyFont="1" applyAlignment="1">
      <alignment vertical="center" wrapText="1"/>
    </xf>
    <xf numFmtId="0" fontId="34" fillId="0" borderId="11" xfId="0" applyFont="1" applyBorder="1" applyAlignment="1">
      <alignment vertical="center"/>
    </xf>
    <xf numFmtId="173" fontId="34" fillId="0" borderId="11" xfId="0" applyNumberFormat="1" applyFont="1" applyBorder="1" applyAlignment="1">
      <alignment horizontal="right" vertical="center"/>
    </xf>
    <xf numFmtId="173" fontId="40" fillId="0" borderId="0" xfId="0" applyNumberFormat="1" applyFont="1" applyAlignment="1">
      <alignment vertical="center"/>
    </xf>
    <xf numFmtId="0" fontId="44" fillId="0" borderId="0" xfId="0" applyFont="1" applyAlignment="1">
      <alignment vertical="center" wrapText="1"/>
    </xf>
    <xf numFmtId="0" fontId="45" fillId="0" borderId="0" xfId="0" applyFont="1" applyAlignment="1">
      <alignment vertical="center" wrapText="1"/>
    </xf>
    <xf numFmtId="173" fontId="34" fillId="0" borderId="0" xfId="0" applyNumberFormat="1" applyFont="1" applyAlignment="1">
      <alignment vertical="center"/>
    </xf>
    <xf numFmtId="0" fontId="40" fillId="0" borderId="12" xfId="0" applyFont="1" applyBorder="1" applyAlignment="1">
      <alignment vertical="center"/>
    </xf>
    <xf numFmtId="173" fontId="40" fillId="0" borderId="12" xfId="0" applyNumberFormat="1" applyFont="1" applyBorder="1" applyAlignment="1">
      <alignment horizontal="right" vertical="center"/>
    </xf>
    <xf numFmtId="0" fontId="34" fillId="0" borderId="0" xfId="0" applyFont="1"/>
    <xf numFmtId="0" fontId="40" fillId="0" borderId="0" xfId="0" applyFont="1" applyAlignment="1">
      <alignment horizontal="right" vertical="center"/>
    </xf>
    <xf numFmtId="0" fontId="40" fillId="0" borderId="11" xfId="0" applyFont="1" applyBorder="1" applyAlignment="1">
      <alignment vertical="center"/>
    </xf>
    <xf numFmtId="173" fontId="40" fillId="0" borderId="11" xfId="0" applyNumberFormat="1" applyFont="1" applyBorder="1" applyAlignment="1">
      <alignment vertical="center"/>
    </xf>
    <xf numFmtId="173" fontId="43" fillId="0" borderId="0" xfId="0" applyNumberFormat="1" applyFont="1"/>
    <xf numFmtId="173" fontId="42" fillId="0" borderId="0" xfId="0" applyNumberFormat="1" applyFont="1" applyAlignment="1">
      <alignment horizontal="right" vertical="center"/>
    </xf>
    <xf numFmtId="0" fontId="45" fillId="0" borderId="11" xfId="0" applyFont="1" applyBorder="1" applyAlignment="1">
      <alignment vertical="center" wrapText="1"/>
    </xf>
    <xf numFmtId="0" fontId="40" fillId="0" borderId="15" xfId="1" applyFont="1" applyBorder="1" applyAlignment="1">
      <alignment vertical="center" wrapText="1"/>
    </xf>
    <xf numFmtId="0" fontId="44" fillId="0" borderId="13" xfId="0" applyFont="1" applyBorder="1" applyAlignment="1">
      <alignment vertical="center" wrapText="1"/>
    </xf>
    <xf numFmtId="173" fontId="40" fillId="0" borderId="13" xfId="0" applyNumberFormat="1" applyFont="1" applyBorder="1" applyAlignment="1">
      <alignment horizontal="right" vertical="center"/>
    </xf>
    <xf numFmtId="173" fontId="40" fillId="0" borderId="13" xfId="0" applyNumberFormat="1" applyFont="1" applyBorder="1" applyAlignment="1">
      <alignment vertical="center"/>
    </xf>
    <xf numFmtId="0" fontId="44" fillId="0" borderId="11" xfId="0" applyFont="1" applyBorder="1" applyAlignment="1">
      <alignment vertical="center" wrapText="1"/>
    </xf>
    <xf numFmtId="173" fontId="40" fillId="0" borderId="0" xfId="0" applyNumberFormat="1" applyFont="1" applyAlignment="1">
      <alignment horizontal="right" vertical="center"/>
    </xf>
    <xf numFmtId="0" fontId="40" fillId="0" borderId="10" xfId="0" applyFont="1" applyBorder="1" applyAlignment="1">
      <alignment vertical="center"/>
    </xf>
    <xf numFmtId="173" fontId="40" fillId="0" borderId="10" xfId="0" applyNumberFormat="1" applyFont="1" applyBorder="1" applyAlignment="1">
      <alignment vertical="center"/>
    </xf>
    <xf numFmtId="0" fontId="34" fillId="0" borderId="10" xfId="0" applyFont="1" applyBorder="1" applyAlignment="1">
      <alignment vertical="center"/>
    </xf>
    <xf numFmtId="173" fontId="34" fillId="0" borderId="10" xfId="0" applyNumberFormat="1" applyFont="1" applyBorder="1" applyAlignment="1">
      <alignment horizontal="right" vertical="center"/>
    </xf>
    <xf numFmtId="173" fontId="40" fillId="0" borderId="11" xfId="0" applyNumberFormat="1" applyFont="1" applyBorder="1" applyAlignment="1">
      <alignment horizontal="right" vertical="center"/>
    </xf>
    <xf numFmtId="3" fontId="34" fillId="0" borderId="0" xfId="0" applyNumberFormat="1" applyFont="1" applyAlignment="1">
      <alignment vertical="center"/>
    </xf>
    <xf numFmtId="175" fontId="40" fillId="0" borderId="0" xfId="0" applyNumberFormat="1" applyFont="1" applyAlignment="1">
      <alignment horizontal="right" vertical="center"/>
    </xf>
    <xf numFmtId="175" fontId="41" fillId="0" borderId="0" xfId="0" applyNumberFormat="1" applyFont="1"/>
    <xf numFmtId="0" fontId="40" fillId="0" borderId="0" xfId="0" applyFont="1" applyAlignment="1">
      <alignment vertical="center" wrapText="1"/>
    </xf>
    <xf numFmtId="0" fontId="34" fillId="0" borderId="11" xfId="0" applyFont="1" applyBorder="1" applyAlignment="1">
      <alignment vertical="center" wrapText="1"/>
    </xf>
    <xf numFmtId="0" fontId="40" fillId="0" borderId="12" xfId="0" applyFont="1" applyBorder="1" applyAlignment="1">
      <alignment vertical="center" wrapText="1"/>
    </xf>
    <xf numFmtId="176" fontId="41" fillId="0" borderId="0" xfId="108" applyNumberFormat="1" applyFont="1" applyFill="1" applyAlignment="1">
      <alignment wrapText="1"/>
    </xf>
    <xf numFmtId="173" fontId="41" fillId="0" borderId="0" xfId="0" applyNumberFormat="1" applyFont="1"/>
    <xf numFmtId="173" fontId="40" fillId="0" borderId="12" xfId="108" applyNumberFormat="1" applyFont="1" applyFill="1" applyBorder="1" applyAlignment="1">
      <alignment vertical="center"/>
    </xf>
    <xf numFmtId="0" fontId="41" fillId="0" borderId="0" xfId="0" applyFont="1" applyAlignment="1">
      <alignment wrapText="1"/>
    </xf>
    <xf numFmtId="0" fontId="40" fillId="0" borderId="0" xfId="0" applyFont="1" applyAlignment="1">
      <alignment wrapText="1"/>
    </xf>
    <xf numFmtId="14" fontId="40" fillId="0" borderId="0" xfId="0" applyNumberFormat="1" applyFont="1" applyAlignment="1">
      <alignment horizontal="left" vertical="center"/>
    </xf>
    <xf numFmtId="173" fontId="41" fillId="0" borderId="11" xfId="0" applyNumberFormat="1" applyFont="1" applyBorder="1"/>
    <xf numFmtId="173" fontId="40" fillId="0" borderId="0" xfId="0" applyNumberFormat="1" applyFont="1"/>
    <xf numFmtId="0" fontId="34" fillId="0" borderId="0" xfId="115" applyFont="1" applyAlignment="1">
      <alignment vertical="center" wrapText="1"/>
    </xf>
    <xf numFmtId="0" fontId="46" fillId="0" borderId="0" xfId="0" applyFont="1" applyAlignment="1">
      <alignment vertical="center" wrapText="1"/>
    </xf>
    <xf numFmtId="0" fontId="40" fillId="0" borderId="11" xfId="0" applyFont="1" applyBorder="1" applyAlignment="1">
      <alignment vertical="center" wrapText="1"/>
    </xf>
    <xf numFmtId="173" fontId="40" fillId="0" borderId="11" xfId="0" applyNumberFormat="1" applyFont="1" applyBorder="1"/>
    <xf numFmtId="0" fontId="47" fillId="0" borderId="0" xfId="0" applyFont="1" applyAlignment="1">
      <alignment vertical="center" wrapText="1"/>
    </xf>
    <xf numFmtId="173" fontId="40" fillId="0" borderId="11" xfId="0" applyNumberFormat="1" applyFont="1" applyBorder="1" applyAlignment="1">
      <alignment horizontal="right"/>
    </xf>
    <xf numFmtId="175" fontId="40" fillId="0" borderId="0" xfId="0" applyNumberFormat="1" applyFont="1" applyAlignment="1">
      <alignment horizontal="right"/>
    </xf>
    <xf numFmtId="0" fontId="48" fillId="24" borderId="0" xfId="0" applyFont="1" applyFill="1"/>
    <xf numFmtId="0" fontId="49" fillId="24" borderId="0" xfId="0" applyFont="1" applyFill="1" applyAlignment="1">
      <alignment horizontal="justify" vertical="center"/>
    </xf>
    <xf numFmtId="0" fontId="37" fillId="24" borderId="0" xfId="0" applyFont="1" applyFill="1" applyAlignment="1">
      <alignment vertical="center"/>
    </xf>
    <xf numFmtId="0" fontId="50" fillId="24" borderId="0" xfId="0" applyFont="1" applyFill="1" applyAlignment="1">
      <alignment vertical="center"/>
    </xf>
    <xf numFmtId="0" fontId="44" fillId="24" borderId="0" xfId="0" applyFont="1" applyFill="1" applyAlignment="1">
      <alignment vertical="center" wrapText="1"/>
    </xf>
    <xf numFmtId="0" fontId="44" fillId="24" borderId="0" xfId="0" applyFont="1" applyFill="1" applyAlignment="1">
      <alignment horizontal="center" vertical="center" wrapText="1"/>
    </xf>
    <xf numFmtId="3" fontId="44" fillId="24" borderId="0" xfId="0" applyNumberFormat="1" applyFont="1" applyFill="1" applyAlignment="1">
      <alignment horizontal="center" vertical="center" wrapText="1"/>
    </xf>
    <xf numFmtId="0" fontId="45" fillId="24" borderId="0" xfId="0" applyFont="1" applyFill="1" applyAlignment="1">
      <alignment vertical="center" wrapText="1"/>
    </xf>
    <xf numFmtId="173" fontId="44" fillId="24" borderId="0" xfId="0" applyNumberFormat="1" applyFont="1" applyFill="1" applyAlignment="1">
      <alignment horizontal="center" vertical="center" wrapText="1"/>
    </xf>
    <xf numFmtId="173" fontId="45" fillId="24" borderId="0" xfId="0" applyNumberFormat="1" applyFont="1" applyFill="1" applyAlignment="1">
      <alignment horizontal="center" vertical="center" wrapText="1"/>
    </xf>
    <xf numFmtId="173" fontId="44" fillId="24" borderId="14" xfId="0" applyNumberFormat="1" applyFont="1" applyFill="1" applyBorder="1" applyAlignment="1">
      <alignment horizontal="center" vertical="center" wrapText="1"/>
    </xf>
    <xf numFmtId="0" fontId="45" fillId="24" borderId="0" xfId="0" applyFont="1" applyFill="1"/>
    <xf numFmtId="3" fontId="45" fillId="24" borderId="0" xfId="0" applyNumberFormat="1" applyFont="1" applyFill="1"/>
    <xf numFmtId="3" fontId="45" fillId="24" borderId="0" xfId="0" applyNumberFormat="1" applyFont="1" applyFill="1" applyAlignment="1">
      <alignment horizontal="center" vertical="center"/>
    </xf>
    <xf numFmtId="0" fontId="45" fillId="24" borderId="0" xfId="0" applyFont="1" applyFill="1" applyAlignment="1">
      <alignment horizontal="center" vertical="center" wrapText="1"/>
    </xf>
    <xf numFmtId="0" fontId="44" fillId="24" borderId="0" xfId="0" applyFont="1" applyFill="1"/>
    <xf numFmtId="0" fontId="34" fillId="0" borderId="0" xfId="0" applyFont="1" applyAlignment="1">
      <alignment horizontal="left" wrapText="1"/>
    </xf>
    <xf numFmtId="0" fontId="44" fillId="24" borderId="0" xfId="0" applyFont="1" applyFill="1" applyAlignment="1">
      <alignment horizontal="center" vertical="center" wrapText="1"/>
    </xf>
    <xf numFmtId="0" fontId="44" fillId="24" borderId="0" xfId="0" applyFont="1" applyFill="1" applyAlignment="1">
      <alignment vertical="center" wrapText="1"/>
    </xf>
  </cellXfs>
  <cellStyles count="116">
    <cellStyle name="20% - Акцент1 2" xfId="2" xr:uid="{00000000-0005-0000-0000-000000000000}"/>
    <cellStyle name="20% - Акцент2 2" xfId="3" xr:uid="{00000000-0005-0000-0000-000001000000}"/>
    <cellStyle name="20% - Акцент3 2" xfId="4" xr:uid="{00000000-0005-0000-0000-000002000000}"/>
    <cellStyle name="20% - Акцент4 2" xfId="5" xr:uid="{00000000-0005-0000-0000-000003000000}"/>
    <cellStyle name="20% - Акцент5 2" xfId="6" xr:uid="{00000000-0005-0000-0000-000004000000}"/>
    <cellStyle name="20% - Акцент6 2" xfId="7" xr:uid="{00000000-0005-0000-0000-000005000000}"/>
    <cellStyle name="40% - Акцент1 2" xfId="8" xr:uid="{00000000-0005-0000-0000-000006000000}"/>
    <cellStyle name="40% - Акцент2 2" xfId="9" xr:uid="{00000000-0005-0000-0000-000007000000}"/>
    <cellStyle name="40% - Акцент3 2" xfId="10" xr:uid="{00000000-0005-0000-0000-000008000000}"/>
    <cellStyle name="40% - Акцент4 2" xfId="11" xr:uid="{00000000-0005-0000-0000-000009000000}"/>
    <cellStyle name="40% - Акцент5 2" xfId="12" xr:uid="{00000000-0005-0000-0000-00000A000000}"/>
    <cellStyle name="40% - Акцент6 2" xfId="13" xr:uid="{00000000-0005-0000-0000-00000B000000}"/>
    <cellStyle name="60% - Акцент1 2" xfId="14" xr:uid="{00000000-0005-0000-0000-00000C000000}"/>
    <cellStyle name="60% - Акцент2 2" xfId="15" xr:uid="{00000000-0005-0000-0000-00000D000000}"/>
    <cellStyle name="60% - Акцент3 2" xfId="16" xr:uid="{00000000-0005-0000-0000-00000E000000}"/>
    <cellStyle name="60% - Акцент4 2" xfId="17" xr:uid="{00000000-0005-0000-0000-00000F000000}"/>
    <cellStyle name="60% - Акцент5 2" xfId="18" xr:uid="{00000000-0005-0000-0000-000010000000}"/>
    <cellStyle name="60% - Акцент6 2" xfId="19" xr:uid="{00000000-0005-0000-0000-000011000000}"/>
    <cellStyle name="Comma 11" xfId="110" xr:uid="{CDFC362D-78A6-4EAE-8E52-6A458EBF4A51}"/>
    <cellStyle name="Comma 2" xfId="82" xr:uid="{00000000-0005-0000-0000-000012000000}"/>
    <cellStyle name="Euro" xfId="20" xr:uid="{00000000-0005-0000-0000-000013000000}"/>
    <cellStyle name="Euro 2" xfId="21" xr:uid="{00000000-0005-0000-0000-000014000000}"/>
    <cellStyle name="Euro 3" xfId="22" xr:uid="{00000000-0005-0000-0000-000015000000}"/>
    <cellStyle name="Normal 12" xfId="109" xr:uid="{12978AC0-70FE-4E48-BFDF-EC2B6F1D9CD8}"/>
    <cellStyle name="Normal 2" xfId="23" xr:uid="{00000000-0005-0000-0000-000016000000}"/>
    <cellStyle name="Normal 2 2 3" xfId="114" xr:uid="{5E7D6AE1-ACF6-4BE6-9003-AB0DADA2435A}"/>
    <cellStyle name="Normal 3" xfId="1" xr:uid="{00000000-0005-0000-0000-000017000000}"/>
    <cellStyle name="Normal_10Q_30.06.2005" xfId="111" xr:uid="{1DDB92F2-807D-467F-A99C-5A6578A2E60D}"/>
    <cellStyle name="S0" xfId="24" xr:uid="{00000000-0005-0000-0000-000018000000}"/>
    <cellStyle name="S1" xfId="25" xr:uid="{00000000-0005-0000-0000-000019000000}"/>
    <cellStyle name="S10" xfId="26" xr:uid="{00000000-0005-0000-0000-00001A000000}"/>
    <cellStyle name="S11" xfId="27" xr:uid="{00000000-0005-0000-0000-00001B000000}"/>
    <cellStyle name="S12" xfId="28" xr:uid="{00000000-0005-0000-0000-00001C000000}"/>
    <cellStyle name="S13" xfId="29" xr:uid="{00000000-0005-0000-0000-00001D000000}"/>
    <cellStyle name="S14" xfId="30" xr:uid="{00000000-0005-0000-0000-00001E000000}"/>
    <cellStyle name="S2" xfId="31" xr:uid="{00000000-0005-0000-0000-00001F000000}"/>
    <cellStyle name="S3" xfId="32" xr:uid="{00000000-0005-0000-0000-000020000000}"/>
    <cellStyle name="S4" xfId="33" xr:uid="{00000000-0005-0000-0000-000021000000}"/>
    <cellStyle name="S5" xfId="34" xr:uid="{00000000-0005-0000-0000-000022000000}"/>
    <cellStyle name="S6" xfId="35" xr:uid="{00000000-0005-0000-0000-000023000000}"/>
    <cellStyle name="S7" xfId="36" xr:uid="{00000000-0005-0000-0000-000024000000}"/>
    <cellStyle name="S8" xfId="37" xr:uid="{00000000-0005-0000-0000-000025000000}"/>
    <cellStyle name="S9" xfId="38" xr:uid="{00000000-0005-0000-0000-000026000000}"/>
    <cellStyle name="Акцент1 2" xfId="39" xr:uid="{00000000-0005-0000-0000-000027000000}"/>
    <cellStyle name="Акцент2 2" xfId="40" xr:uid="{00000000-0005-0000-0000-000028000000}"/>
    <cellStyle name="Акцент3 2" xfId="41" xr:uid="{00000000-0005-0000-0000-000029000000}"/>
    <cellStyle name="Акцент4 2" xfId="42" xr:uid="{00000000-0005-0000-0000-00002A000000}"/>
    <cellStyle name="Акцент5 2" xfId="43" xr:uid="{00000000-0005-0000-0000-00002B000000}"/>
    <cellStyle name="Акцент6 2" xfId="44" xr:uid="{00000000-0005-0000-0000-00002C000000}"/>
    <cellStyle name="Ввод  2" xfId="45" xr:uid="{00000000-0005-0000-0000-00002D000000}"/>
    <cellStyle name="Вывод 2" xfId="46" xr:uid="{00000000-0005-0000-0000-00002E000000}"/>
    <cellStyle name="Вычисление 2" xfId="47" xr:uid="{00000000-0005-0000-0000-00002F000000}"/>
    <cellStyle name="Гиперссылка 2" xfId="48" xr:uid="{00000000-0005-0000-0000-000030000000}"/>
    <cellStyle name="Заголовок 1 2" xfId="49" xr:uid="{00000000-0005-0000-0000-000031000000}"/>
    <cellStyle name="Заголовок 2 2" xfId="50" xr:uid="{00000000-0005-0000-0000-000032000000}"/>
    <cellStyle name="Заголовок 3 2" xfId="51" xr:uid="{00000000-0005-0000-0000-000033000000}"/>
    <cellStyle name="Заголовок 4 2" xfId="52" xr:uid="{00000000-0005-0000-0000-000034000000}"/>
    <cellStyle name="Итог 2" xfId="53" xr:uid="{00000000-0005-0000-0000-000035000000}"/>
    <cellStyle name="Контрольная ячейка 2" xfId="54" xr:uid="{00000000-0005-0000-0000-000036000000}"/>
    <cellStyle name="Название 2" xfId="55" xr:uid="{00000000-0005-0000-0000-000037000000}"/>
    <cellStyle name="Нейтральный 2" xfId="56" xr:uid="{00000000-0005-0000-0000-000038000000}"/>
    <cellStyle name="Обычный" xfId="0" builtinId="0"/>
    <cellStyle name="Обычный 2" xfId="57" xr:uid="{00000000-0005-0000-0000-00003A000000}"/>
    <cellStyle name="Обычный 2 2" xfId="58" xr:uid="{00000000-0005-0000-0000-00003B000000}"/>
    <cellStyle name="Обычный 2 2 2" xfId="112" xr:uid="{CD64A3F7-80D5-4C01-B770-BDA3AEBC58F1}"/>
    <cellStyle name="Обычный 2 3" xfId="59" xr:uid="{00000000-0005-0000-0000-00003C000000}"/>
    <cellStyle name="Обычный 2 3 2" xfId="115" xr:uid="{77E786CA-2FA1-466E-AC5A-7C40E154B46D}"/>
    <cellStyle name="Обычный 2 4" xfId="60" xr:uid="{00000000-0005-0000-0000-00003D000000}"/>
    <cellStyle name="Обычный 27" xfId="113" xr:uid="{5A4F9501-E95E-4F49-A8EC-CBF50465A8D7}"/>
    <cellStyle name="Обычный 3" xfId="61" xr:uid="{00000000-0005-0000-0000-00003E000000}"/>
    <cellStyle name="Обычный 3 2" xfId="62" xr:uid="{00000000-0005-0000-0000-00003F000000}"/>
    <cellStyle name="Обычный 3 2 2" xfId="63" xr:uid="{00000000-0005-0000-0000-000040000000}"/>
    <cellStyle name="Обычный 3 2 3" xfId="64" xr:uid="{00000000-0005-0000-0000-000041000000}"/>
    <cellStyle name="Обычный 3 3" xfId="65" xr:uid="{00000000-0005-0000-0000-000042000000}"/>
    <cellStyle name="Обычный 4" xfId="66" xr:uid="{00000000-0005-0000-0000-000043000000}"/>
    <cellStyle name="Обычный 5" xfId="67" xr:uid="{00000000-0005-0000-0000-000044000000}"/>
    <cellStyle name="Обычный 5 2" xfId="68" xr:uid="{00000000-0005-0000-0000-000045000000}"/>
    <cellStyle name="Обычный 6" xfId="69" xr:uid="{00000000-0005-0000-0000-000046000000}"/>
    <cellStyle name="Обычный 7" xfId="70" xr:uid="{00000000-0005-0000-0000-000047000000}"/>
    <cellStyle name="Плохой 2" xfId="71" xr:uid="{00000000-0005-0000-0000-00004E000000}"/>
    <cellStyle name="Пояснение 2" xfId="72" xr:uid="{00000000-0005-0000-0000-00004F000000}"/>
    <cellStyle name="Примечание 2" xfId="73" xr:uid="{00000000-0005-0000-0000-000050000000}"/>
    <cellStyle name="Процентный 2" xfId="74" xr:uid="{00000000-0005-0000-0000-000051000000}"/>
    <cellStyle name="Процентный 2 2" xfId="75" xr:uid="{00000000-0005-0000-0000-000052000000}"/>
    <cellStyle name="Процентный 3" xfId="76" xr:uid="{00000000-0005-0000-0000-000053000000}"/>
    <cellStyle name="Связанная ячейка 2" xfId="77" xr:uid="{00000000-0005-0000-0000-000054000000}"/>
    <cellStyle name="Стиль 1" xfId="78" xr:uid="{00000000-0005-0000-0000-000055000000}"/>
    <cellStyle name="Текст предупреждения 2" xfId="79" xr:uid="{00000000-0005-0000-0000-000056000000}"/>
    <cellStyle name="Тысячи [0]_Birga" xfId="80" xr:uid="{00000000-0005-0000-0000-000057000000}"/>
    <cellStyle name="Тысячи_Birga" xfId="81" xr:uid="{00000000-0005-0000-0000-000058000000}"/>
    <cellStyle name="Финансовый" xfId="108" builtinId="3"/>
    <cellStyle name="Финансовый [0] 2" xfId="83" xr:uid="{00000000-0005-0000-0000-00005A000000}"/>
    <cellStyle name="Финансовый [0] 3" xfId="84" xr:uid="{00000000-0005-0000-0000-00005B000000}"/>
    <cellStyle name="Финансовый 10" xfId="85" xr:uid="{00000000-0005-0000-0000-00005C000000}"/>
    <cellStyle name="Финансовый 11" xfId="86" xr:uid="{00000000-0005-0000-0000-00005D000000}"/>
    <cellStyle name="Финансовый 12" xfId="87" xr:uid="{00000000-0005-0000-0000-00005E000000}"/>
    <cellStyle name="Финансовый 13" xfId="88" xr:uid="{00000000-0005-0000-0000-00005F000000}"/>
    <cellStyle name="Финансовый 2" xfId="89" xr:uid="{00000000-0005-0000-0000-000060000000}"/>
    <cellStyle name="Финансовый 2 2" xfId="90" xr:uid="{00000000-0005-0000-0000-000061000000}"/>
    <cellStyle name="Финансовый 2 3" xfId="91" xr:uid="{00000000-0005-0000-0000-000062000000}"/>
    <cellStyle name="Финансовый 3" xfId="92" xr:uid="{00000000-0005-0000-0000-000063000000}"/>
    <cellStyle name="Финансовый 3 2" xfId="93" xr:uid="{00000000-0005-0000-0000-000064000000}"/>
    <cellStyle name="Финансовый 3 3" xfId="94" xr:uid="{00000000-0005-0000-0000-000065000000}"/>
    <cellStyle name="Финансовый 4" xfId="95" xr:uid="{00000000-0005-0000-0000-000066000000}"/>
    <cellStyle name="Финансовый 4 2" xfId="96" xr:uid="{00000000-0005-0000-0000-000067000000}"/>
    <cellStyle name="Финансовый 5" xfId="97" xr:uid="{00000000-0005-0000-0000-000068000000}"/>
    <cellStyle name="Финансовый 5 2" xfId="98" xr:uid="{00000000-0005-0000-0000-000069000000}"/>
    <cellStyle name="Финансовый 5 3" xfId="99" xr:uid="{00000000-0005-0000-0000-00006A000000}"/>
    <cellStyle name="Финансовый 6" xfId="100" xr:uid="{00000000-0005-0000-0000-00006B000000}"/>
    <cellStyle name="Финансовый 6 2" xfId="101" xr:uid="{00000000-0005-0000-0000-00006C000000}"/>
    <cellStyle name="Финансовый 7" xfId="102" xr:uid="{00000000-0005-0000-0000-00006D000000}"/>
    <cellStyle name="Финансовый 8" xfId="103" xr:uid="{00000000-0005-0000-0000-00006E000000}"/>
    <cellStyle name="Финансовый 8 2" xfId="104" xr:uid="{00000000-0005-0000-0000-00006F000000}"/>
    <cellStyle name="Финансовый 9" xfId="105" xr:uid="{00000000-0005-0000-0000-000070000000}"/>
    <cellStyle name="Хороший 2" xfId="106" xr:uid="{00000000-0005-0000-0000-000071000000}"/>
    <cellStyle name="표준_China Fund Subscription" xfId="107" xr:uid="{00000000-0005-0000-0000-000072000000}"/>
  </cellStyles>
  <dxfs count="0"/>
  <tableStyles count="0" defaultTableStyle="TableStyleMedium2" defaultPivotStyle="PivotStyleLight16"/>
  <colors>
    <mruColors>
      <color rgb="FFDE228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il.akhmettayev/Desktop/IFRS%20audit%20311220/KN_IFRS_TB_311220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"/>
      <sheetName val="PL"/>
      <sheetName val="TS 31.03.21"/>
      <sheetName val="TS"/>
      <sheetName val="SAD кор-ки 31.03.21"/>
      <sheetName val="700Н 31.03.21"/>
      <sheetName val="SAD кор-ки"/>
      <sheetName val="700Н 31.12.20"/>
    </sheetNames>
    <sheetDataSet>
      <sheetData sheetId="0"/>
      <sheetData sheetId="1"/>
      <sheetData sheetId="2">
        <row r="10">
          <cell r="AT10">
            <v>1.7462298274040222E-10</v>
          </cell>
        </row>
      </sheetData>
      <sheetData sheetId="3">
        <row r="1">
          <cell r="BJ1">
            <v>58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1DDED-749C-4261-BE54-694F500237E0}">
  <sheetPr>
    <tabColor rgb="FF92D050"/>
  </sheetPr>
  <dimension ref="A1:F67"/>
  <sheetViews>
    <sheetView view="pageBreakPreview" topLeftCell="A18" zoomScale="70" zoomScaleNormal="100" zoomScaleSheetLayoutView="70" workbookViewId="0">
      <selection activeCell="E41" sqref="E41"/>
    </sheetView>
  </sheetViews>
  <sheetFormatPr defaultRowHeight="15"/>
  <cols>
    <col min="1" max="1" width="75" style="7" customWidth="1"/>
    <col min="2" max="2" width="4.5703125" customWidth="1"/>
    <col min="3" max="4" width="14.5703125" bestFit="1" customWidth="1"/>
    <col min="5" max="5" width="10.7109375" bestFit="1" customWidth="1"/>
    <col min="6" max="6" width="9.5703125" bestFit="1" customWidth="1"/>
  </cols>
  <sheetData>
    <row r="1" spans="1:4">
      <c r="A1" s="55" t="s">
        <v>0</v>
      </c>
      <c r="B1" s="18"/>
      <c r="C1" s="19"/>
      <c r="D1" s="19"/>
    </row>
    <row r="2" spans="1:4" ht="12.6" customHeight="1">
      <c r="A2" s="55"/>
      <c r="B2" s="18"/>
      <c r="C2" s="18"/>
      <c r="D2" s="19"/>
    </row>
    <row r="3" spans="1:4" ht="49.5" customHeight="1" thickBot="1">
      <c r="A3" s="21" t="s">
        <v>127</v>
      </c>
      <c r="B3" s="21"/>
      <c r="C3" s="22" t="s">
        <v>131</v>
      </c>
      <c r="D3" s="22" t="s">
        <v>128</v>
      </c>
    </row>
    <row r="4" spans="1:4">
      <c r="A4" s="55" t="s">
        <v>13</v>
      </c>
      <c r="B4" s="18"/>
      <c r="C4" s="18"/>
      <c r="D4" s="18"/>
    </row>
    <row r="5" spans="1:4">
      <c r="A5" s="25" t="s">
        <v>14</v>
      </c>
      <c r="B5" s="23">
        <v>1</v>
      </c>
      <c r="C5" s="24">
        <v>222432489</v>
      </c>
      <c r="D5" s="24">
        <v>236278910</v>
      </c>
    </row>
    <row r="6" spans="1:4">
      <c r="A6" s="25" t="s">
        <v>15</v>
      </c>
      <c r="B6" s="23"/>
      <c r="C6" s="24">
        <v>41764201</v>
      </c>
      <c r="D6" s="24">
        <v>45803762</v>
      </c>
    </row>
    <row r="7" spans="1:4" ht="25.5">
      <c r="A7" s="25" t="s">
        <v>16</v>
      </c>
      <c r="B7" s="23">
        <v>2</v>
      </c>
      <c r="C7" s="24">
        <v>1428900065</v>
      </c>
      <c r="D7" s="24">
        <v>1428997529</v>
      </c>
    </row>
    <row r="8" spans="1:4">
      <c r="A8" s="25" t="s">
        <v>129</v>
      </c>
      <c r="B8" s="23">
        <v>4</v>
      </c>
      <c r="C8" s="24">
        <v>102135924</v>
      </c>
      <c r="D8" s="24">
        <v>101521611</v>
      </c>
    </row>
    <row r="9" spans="1:4" ht="25.5">
      <c r="A9" s="25" t="s">
        <v>17</v>
      </c>
      <c r="B9" s="23">
        <v>3</v>
      </c>
      <c r="C9" s="24">
        <v>154089813</v>
      </c>
      <c r="D9" s="24">
        <v>169669055</v>
      </c>
    </row>
    <row r="10" spans="1:4">
      <c r="A10" s="25" t="s">
        <v>18</v>
      </c>
      <c r="B10" s="23">
        <v>4</v>
      </c>
      <c r="C10" s="24">
        <v>612799005</v>
      </c>
      <c r="D10" s="24">
        <v>608445229</v>
      </c>
    </row>
    <row r="11" spans="1:4">
      <c r="A11" s="25" t="s">
        <v>19</v>
      </c>
      <c r="B11" s="23">
        <v>5</v>
      </c>
      <c r="C11" s="24">
        <v>21814635</v>
      </c>
      <c r="D11" s="24">
        <v>20810400</v>
      </c>
    </row>
    <row r="12" spans="1:4">
      <c r="A12" s="25" t="s">
        <v>20</v>
      </c>
      <c r="B12" s="23"/>
      <c r="C12" s="24">
        <v>6603199</v>
      </c>
      <c r="D12" s="24">
        <v>3757838</v>
      </c>
    </row>
    <row r="13" spans="1:4">
      <c r="A13" s="25" t="s">
        <v>50</v>
      </c>
      <c r="B13" s="23"/>
      <c r="C13" s="24">
        <v>0</v>
      </c>
      <c r="D13" s="24">
        <v>0</v>
      </c>
    </row>
    <row r="14" spans="1:4">
      <c r="A14" s="25" t="s">
        <v>51</v>
      </c>
      <c r="B14" s="23"/>
      <c r="C14" s="24">
        <v>0</v>
      </c>
      <c r="D14" s="24">
        <v>0</v>
      </c>
    </row>
    <row r="15" spans="1:4">
      <c r="A15" s="25" t="s">
        <v>142</v>
      </c>
      <c r="B15" s="23"/>
      <c r="C15" s="24">
        <v>228926</v>
      </c>
      <c r="D15" s="24">
        <v>316604</v>
      </c>
    </row>
    <row r="16" spans="1:4">
      <c r="A16" s="25" t="s">
        <v>130</v>
      </c>
      <c r="B16" s="23"/>
      <c r="C16" s="24">
        <v>4562909</v>
      </c>
      <c r="D16" s="24">
        <v>1179331</v>
      </c>
    </row>
    <row r="17" spans="1:5">
      <c r="A17" s="25" t="s">
        <v>52</v>
      </c>
      <c r="B17" s="23"/>
      <c r="C17" s="24">
        <v>0</v>
      </c>
      <c r="D17" s="24">
        <v>0</v>
      </c>
    </row>
    <row r="18" spans="1:5">
      <c r="A18" s="25" t="s">
        <v>53</v>
      </c>
      <c r="B18" s="23"/>
      <c r="C18" s="24">
        <v>0</v>
      </c>
      <c r="D18" s="24">
        <v>0</v>
      </c>
    </row>
    <row r="19" spans="1:5">
      <c r="A19" s="25" t="s">
        <v>21</v>
      </c>
      <c r="B19" s="23"/>
      <c r="C19" s="24">
        <v>6068627</v>
      </c>
      <c r="D19" s="24">
        <v>6152073</v>
      </c>
    </row>
    <row r="20" spans="1:5">
      <c r="A20" s="25" t="s">
        <v>22</v>
      </c>
      <c r="B20" s="23"/>
      <c r="C20" s="24">
        <v>270992</v>
      </c>
      <c r="D20" s="24">
        <v>259820</v>
      </c>
    </row>
    <row r="21" spans="1:5">
      <c r="A21" s="25" t="s">
        <v>65</v>
      </c>
      <c r="B21" s="23"/>
      <c r="C21" s="24">
        <v>0</v>
      </c>
      <c r="D21" s="24">
        <v>0</v>
      </c>
    </row>
    <row r="22" spans="1:5">
      <c r="A22" s="25" t="s">
        <v>12</v>
      </c>
      <c r="B22" s="23"/>
      <c r="C22" s="24">
        <v>739520</v>
      </c>
      <c r="D22" s="24">
        <v>739520</v>
      </c>
    </row>
    <row r="23" spans="1:5" ht="15.75" thickBot="1">
      <c r="A23" s="56" t="s">
        <v>1</v>
      </c>
      <c r="B23" s="26"/>
      <c r="C23" s="27">
        <v>7298604</v>
      </c>
      <c r="D23" s="27">
        <v>5984992</v>
      </c>
    </row>
    <row r="24" spans="1:5">
      <c r="A24" s="25"/>
      <c r="B24" s="23"/>
      <c r="C24" s="31"/>
      <c r="D24" s="24"/>
    </row>
    <row r="25" spans="1:5" ht="15.75" thickBot="1">
      <c r="A25" s="57" t="s">
        <v>23</v>
      </c>
      <c r="B25" s="32"/>
      <c r="C25" s="33">
        <f>SUM(C5:C23)</f>
        <v>2609708909</v>
      </c>
      <c r="D25" s="33">
        <f>SUM(D5:D23)</f>
        <v>2629916674</v>
      </c>
      <c r="E25" s="16"/>
    </row>
    <row r="26" spans="1:5" ht="15.75" thickTop="1">
      <c r="A26" s="25"/>
      <c r="B26" s="23"/>
      <c r="C26" s="31"/>
      <c r="D26" s="31"/>
    </row>
    <row r="27" spans="1:5">
      <c r="A27" s="55" t="s">
        <v>24</v>
      </c>
      <c r="B27" s="18"/>
      <c r="C27" s="28"/>
      <c r="D27" s="31"/>
    </row>
    <row r="28" spans="1:5">
      <c r="A28" s="55"/>
      <c r="B28" s="18"/>
      <c r="C28" s="28"/>
      <c r="D28" s="31"/>
    </row>
    <row r="29" spans="1:5">
      <c r="A29" s="55" t="s">
        <v>25</v>
      </c>
      <c r="B29" s="18"/>
      <c r="C29" s="28"/>
      <c r="D29" s="31"/>
    </row>
    <row r="30" spans="1:5" ht="25.5">
      <c r="A30" s="25" t="s">
        <v>48</v>
      </c>
      <c r="B30" s="23"/>
      <c r="C30" s="24">
        <v>1502289</v>
      </c>
      <c r="D30" s="24">
        <v>373717</v>
      </c>
    </row>
    <row r="31" spans="1:5">
      <c r="A31" s="25" t="s">
        <v>26</v>
      </c>
      <c r="B31" s="23">
        <v>5</v>
      </c>
      <c r="C31" s="24">
        <v>1207173183</v>
      </c>
      <c r="D31" s="24">
        <v>1281048382</v>
      </c>
    </row>
    <row r="32" spans="1:5">
      <c r="A32" s="25" t="s">
        <v>11</v>
      </c>
      <c r="B32" s="23">
        <v>6</v>
      </c>
      <c r="C32" s="24">
        <v>758592508</v>
      </c>
      <c r="D32" s="24">
        <v>750478105</v>
      </c>
    </row>
    <row r="33" spans="1:6">
      <c r="A33" s="25" t="s">
        <v>27</v>
      </c>
      <c r="B33" s="23"/>
      <c r="C33" s="24">
        <v>8259970</v>
      </c>
      <c r="D33" s="24">
        <v>21822653</v>
      </c>
    </row>
    <row r="34" spans="1:6">
      <c r="A34" s="25" t="s">
        <v>10</v>
      </c>
      <c r="B34" s="23"/>
      <c r="C34" s="24">
        <v>0</v>
      </c>
      <c r="D34" s="24">
        <v>0</v>
      </c>
    </row>
    <row r="35" spans="1:6">
      <c r="A35" s="25" t="s">
        <v>28</v>
      </c>
      <c r="B35" s="23"/>
      <c r="C35" s="24">
        <v>2112416</v>
      </c>
      <c r="D35" s="24">
        <v>1599953</v>
      </c>
    </row>
    <row r="36" spans="1:6">
      <c r="A36" s="25" t="s">
        <v>68</v>
      </c>
      <c r="B36" s="23"/>
      <c r="C36" s="24">
        <v>0</v>
      </c>
      <c r="D36" s="24">
        <v>0</v>
      </c>
    </row>
    <row r="37" spans="1:6">
      <c r="A37" s="25" t="s">
        <v>54</v>
      </c>
      <c r="B37" s="23"/>
      <c r="C37" s="24">
        <v>0</v>
      </c>
      <c r="D37" s="24">
        <v>0</v>
      </c>
    </row>
    <row r="38" spans="1:6">
      <c r="A38" s="25" t="s">
        <v>55</v>
      </c>
      <c r="B38" s="23"/>
      <c r="C38" s="24">
        <v>0</v>
      </c>
      <c r="D38" s="24">
        <v>0</v>
      </c>
    </row>
    <row r="39" spans="1:6">
      <c r="A39" s="25" t="s">
        <v>9</v>
      </c>
      <c r="B39" s="23"/>
      <c r="C39" s="24">
        <v>6651559</v>
      </c>
      <c r="D39" s="24">
        <v>6518954</v>
      </c>
    </row>
    <row r="40" spans="1:6" ht="30">
      <c r="A40" s="58" t="s">
        <v>132</v>
      </c>
      <c r="B40" s="23"/>
      <c r="C40" s="24">
        <v>0</v>
      </c>
      <c r="D40" s="24">
        <v>0</v>
      </c>
    </row>
    <row r="41" spans="1:6" ht="30">
      <c r="A41" s="58" t="s">
        <v>133</v>
      </c>
      <c r="B41" s="23"/>
      <c r="C41" s="24">
        <v>112735891</v>
      </c>
      <c r="D41" s="24">
        <v>96477923</v>
      </c>
    </row>
    <row r="42" spans="1:6">
      <c r="A42" s="25" t="s">
        <v>29</v>
      </c>
      <c r="B42" s="23"/>
      <c r="C42" s="24">
        <v>2031907</v>
      </c>
      <c r="D42" s="24">
        <v>1245661</v>
      </c>
    </row>
    <row r="43" spans="1:6">
      <c r="A43" s="25" t="s">
        <v>67</v>
      </c>
      <c r="B43" s="23"/>
      <c r="C43" s="24">
        <v>232997798</v>
      </c>
      <c r="D43" s="24">
        <v>224613597</v>
      </c>
    </row>
    <row r="44" spans="1:6" ht="15.75" thickBot="1">
      <c r="A44" s="56" t="s">
        <v>30</v>
      </c>
      <c r="B44" s="26"/>
      <c r="C44" s="27">
        <f>14386934+1689061</f>
        <v>16075995</v>
      </c>
      <c r="D44" s="27">
        <v>7798731</v>
      </c>
    </row>
    <row r="45" spans="1:6">
      <c r="A45" s="55"/>
      <c r="B45" s="18"/>
      <c r="C45" s="59"/>
      <c r="D45" s="59"/>
    </row>
    <row r="46" spans="1:6" ht="15.75" thickBot="1">
      <c r="A46" s="57" t="s">
        <v>2</v>
      </c>
      <c r="B46" s="32"/>
      <c r="C46" s="60">
        <f>SUM(C30:C44)</f>
        <v>2348133516</v>
      </c>
      <c r="D46" s="60">
        <f>SUM(D30:D44)</f>
        <v>2391977676</v>
      </c>
      <c r="F46" s="2"/>
    </row>
    <row r="47" spans="1:6" ht="15.75" thickTop="1">
      <c r="A47" s="55"/>
      <c r="B47" s="18"/>
      <c r="C47" s="28"/>
      <c r="D47" s="31"/>
    </row>
    <row r="48" spans="1:6">
      <c r="A48" s="55" t="s">
        <v>31</v>
      </c>
      <c r="B48" s="18"/>
      <c r="C48" s="28"/>
      <c r="D48" s="31"/>
    </row>
    <row r="49" spans="1:6">
      <c r="A49" s="25" t="s">
        <v>32</v>
      </c>
      <c r="B49" s="23">
        <v>7</v>
      </c>
      <c r="C49" s="24">
        <v>98510824</v>
      </c>
      <c r="D49" s="24">
        <v>98510824</v>
      </c>
      <c r="E49" s="16"/>
    </row>
    <row r="50" spans="1:6">
      <c r="A50" s="25" t="s">
        <v>47</v>
      </c>
      <c r="B50" s="23"/>
      <c r="C50" s="24">
        <v>7063357</v>
      </c>
      <c r="D50" s="24">
        <v>7063357</v>
      </c>
      <c r="E50" s="16"/>
      <c r="F50" s="16"/>
    </row>
    <row r="51" spans="1:6" ht="25.5">
      <c r="A51" s="25" t="s">
        <v>33</v>
      </c>
      <c r="B51" s="25"/>
      <c r="C51" s="24">
        <v>2182720</v>
      </c>
      <c r="D51" s="24">
        <v>2793562</v>
      </c>
      <c r="E51" s="16"/>
    </row>
    <row r="52" spans="1:6">
      <c r="A52" s="25" t="s">
        <v>66</v>
      </c>
      <c r="B52" s="25"/>
      <c r="C52" s="24">
        <f>-465950</f>
        <v>-465950</v>
      </c>
      <c r="D52" s="24">
        <v>163787</v>
      </c>
      <c r="E52" s="16"/>
    </row>
    <row r="53" spans="1:6" ht="15.75" thickBot="1">
      <c r="A53" s="56" t="s">
        <v>5</v>
      </c>
      <c r="B53" s="26"/>
      <c r="C53" s="27">
        <f>155973503-1689061</f>
        <v>154284442</v>
      </c>
      <c r="D53" s="27">
        <v>129407468</v>
      </c>
      <c r="E53" s="16"/>
      <c r="F53" s="16"/>
    </row>
    <row r="54" spans="1:6">
      <c r="A54" s="55"/>
      <c r="B54" s="18"/>
      <c r="C54" s="59"/>
      <c r="D54" s="59"/>
      <c r="E54" s="16"/>
    </row>
    <row r="55" spans="1:6" ht="15.75" thickBot="1">
      <c r="A55" s="57" t="s">
        <v>3</v>
      </c>
      <c r="B55" s="32"/>
      <c r="C55" s="60">
        <f>SUM(C49:C53)</f>
        <v>261575393</v>
      </c>
      <c r="D55" s="60">
        <f>SUM(D49:D53)</f>
        <v>237938998</v>
      </c>
    </row>
    <row r="56" spans="1:6" ht="15.75" thickTop="1">
      <c r="A56" s="55" t="s">
        <v>34</v>
      </c>
      <c r="B56" s="18"/>
      <c r="C56" s="59"/>
      <c r="D56" s="59"/>
    </row>
    <row r="57" spans="1:6" ht="15.75" thickBot="1">
      <c r="A57" s="57" t="s">
        <v>35</v>
      </c>
      <c r="B57" s="32"/>
      <c r="C57" s="60">
        <f>C46+C55</f>
        <v>2609708909</v>
      </c>
      <c r="D57" s="60">
        <f>D46+D55</f>
        <v>2629916674</v>
      </c>
    </row>
    <row r="58" spans="1:6" ht="15.75" thickTop="1">
      <c r="A58" s="61"/>
      <c r="B58" s="19"/>
      <c r="C58" s="59"/>
      <c r="D58" s="59"/>
    </row>
    <row r="59" spans="1:6">
      <c r="A59" s="61"/>
      <c r="B59" s="19"/>
      <c r="C59" s="19"/>
      <c r="D59" s="19"/>
    </row>
    <row r="60" spans="1:6" ht="26.25">
      <c r="A60" s="62" t="s">
        <v>157</v>
      </c>
      <c r="B60" s="20"/>
      <c r="C60" s="19"/>
      <c r="D60" s="19"/>
    </row>
    <row r="61" spans="1:6">
      <c r="A61" s="62"/>
      <c r="B61" s="20"/>
      <c r="C61" s="19"/>
      <c r="D61" s="19"/>
    </row>
    <row r="62" spans="1:6" ht="26.25">
      <c r="A62" s="62" t="s">
        <v>158</v>
      </c>
      <c r="B62" s="20"/>
      <c r="C62" s="19"/>
      <c r="D62" s="19"/>
    </row>
    <row r="65" spans="1:4">
      <c r="A65" s="17" t="s">
        <v>63</v>
      </c>
      <c r="B65" s="17"/>
      <c r="C65" s="17"/>
      <c r="D65" s="17"/>
    </row>
    <row r="66" spans="1:4">
      <c r="A66" s="17" t="s">
        <v>8</v>
      </c>
      <c r="B66" s="1"/>
      <c r="C66" s="3"/>
      <c r="D66" s="6"/>
    </row>
    <row r="67" spans="1:4">
      <c r="C67" s="2">
        <f>C25-C46-C55</f>
        <v>0</v>
      </c>
      <c r="D67" s="2">
        <f>D25-D46-D55</f>
        <v>0</v>
      </c>
    </row>
  </sheetData>
  <pageMargins left="0.7" right="0.7" top="0.75" bottom="0.75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D3091-B45B-4792-80E0-A6C01124A5F1}">
  <sheetPr>
    <tabColor rgb="FF92D050"/>
  </sheetPr>
  <dimension ref="A1:J53"/>
  <sheetViews>
    <sheetView view="pageBreakPreview" topLeftCell="A16" zoomScale="85" zoomScaleNormal="100" zoomScaleSheetLayoutView="85" workbookViewId="0">
      <selection activeCell="I50" sqref="I50"/>
    </sheetView>
  </sheetViews>
  <sheetFormatPr defaultRowHeight="15"/>
  <cols>
    <col min="1" max="1" width="85.28515625" customWidth="1"/>
    <col min="2" max="2" width="4.5703125" customWidth="1"/>
    <col min="3" max="3" width="18" bestFit="1" customWidth="1"/>
    <col min="4" max="4" width="2" customWidth="1"/>
    <col min="5" max="5" width="18" bestFit="1" customWidth="1"/>
    <col min="6" max="6" width="10.28515625" bestFit="1" customWidth="1"/>
    <col min="7" max="7" width="11.28515625" bestFit="1" customWidth="1"/>
    <col min="9" max="9" width="10.28515625" bestFit="1" customWidth="1"/>
  </cols>
  <sheetData>
    <row r="1" spans="1:5">
      <c r="A1" s="34"/>
      <c r="B1" s="34"/>
      <c r="C1" s="35"/>
      <c r="D1" s="18"/>
      <c r="E1" s="35"/>
    </row>
    <row r="2" spans="1:5">
      <c r="A2" s="34"/>
      <c r="B2" s="34"/>
      <c r="C2" s="19"/>
      <c r="D2" s="18"/>
      <c r="E2" s="19"/>
    </row>
    <row r="3" spans="1:5">
      <c r="A3" s="20" t="s">
        <v>0</v>
      </c>
      <c r="B3" s="20"/>
      <c r="C3" s="19"/>
      <c r="D3" s="18"/>
      <c r="E3" s="19"/>
    </row>
    <row r="4" spans="1:5">
      <c r="A4" s="34"/>
      <c r="B4" s="34"/>
      <c r="C4" s="35"/>
      <c r="D4" s="18"/>
      <c r="E4" s="35"/>
    </row>
    <row r="5" spans="1:5" ht="39" thickBot="1">
      <c r="A5" s="21" t="s">
        <v>135</v>
      </c>
      <c r="B5" s="21"/>
      <c r="C5" s="22" t="s">
        <v>134</v>
      </c>
      <c r="D5" s="36"/>
      <c r="E5" s="22" t="s">
        <v>69</v>
      </c>
    </row>
    <row r="6" spans="1:5">
      <c r="A6" s="23" t="s">
        <v>36</v>
      </c>
      <c r="B6" s="23">
        <v>8</v>
      </c>
      <c r="C6" s="24">
        <v>30118962</v>
      </c>
      <c r="D6" s="24"/>
      <c r="E6" s="24">
        <v>15742168</v>
      </c>
    </row>
    <row r="7" spans="1:5">
      <c r="A7" s="23" t="s">
        <v>136</v>
      </c>
      <c r="B7" s="23"/>
      <c r="C7" s="24">
        <v>5446642</v>
      </c>
      <c r="D7" s="24"/>
      <c r="E7" s="24"/>
    </row>
    <row r="8" spans="1:5" ht="25.5">
      <c r="A8" s="25" t="s">
        <v>37</v>
      </c>
      <c r="B8" s="25">
        <v>8</v>
      </c>
      <c r="C8" s="24">
        <v>43174085</v>
      </c>
      <c r="D8" s="24"/>
      <c r="E8" s="24">
        <v>27643912</v>
      </c>
    </row>
    <row r="9" spans="1:5" ht="15.75" thickBot="1">
      <c r="A9" s="26" t="s">
        <v>38</v>
      </c>
      <c r="B9" s="26">
        <v>8</v>
      </c>
      <c r="C9" s="27">
        <v>-54134050</v>
      </c>
      <c r="D9" s="27"/>
      <c r="E9" s="27">
        <v>-27327935</v>
      </c>
    </row>
    <row r="10" spans="1:5">
      <c r="A10" s="18" t="s">
        <v>49</v>
      </c>
      <c r="B10" s="18">
        <v>8</v>
      </c>
      <c r="C10" s="28">
        <f>SUM(C6:C9)</f>
        <v>24605639</v>
      </c>
      <c r="D10" s="28">
        <f t="shared" ref="D10" si="0">D6+D8+D9</f>
        <v>0</v>
      </c>
      <c r="E10" s="28">
        <f>SUM(E6:E9)</f>
        <v>16058145</v>
      </c>
    </row>
    <row r="11" spans="1:5">
      <c r="A11" s="18"/>
      <c r="B11" s="18"/>
      <c r="C11" s="28"/>
      <c r="D11" s="28"/>
      <c r="E11" s="28"/>
    </row>
    <row r="12" spans="1:5" ht="15.75" thickBot="1">
      <c r="A12" s="26" t="s">
        <v>61</v>
      </c>
      <c r="B12" s="26"/>
      <c r="C12" s="27">
        <v>-3510706</v>
      </c>
      <c r="D12" s="37"/>
      <c r="E12" s="27">
        <v>-6102776</v>
      </c>
    </row>
    <row r="13" spans="1:5">
      <c r="A13" s="18" t="s">
        <v>62</v>
      </c>
      <c r="B13" s="18"/>
      <c r="C13" s="38">
        <f>C10+C12</f>
        <v>21094933</v>
      </c>
      <c r="D13" s="28"/>
      <c r="E13" s="38">
        <f>E10+E12</f>
        <v>9955369</v>
      </c>
    </row>
    <row r="14" spans="1:5">
      <c r="A14" s="23" t="s">
        <v>148</v>
      </c>
      <c r="B14" s="23"/>
      <c r="C14" s="24">
        <v>26692097</v>
      </c>
      <c r="D14" s="28"/>
      <c r="E14" s="24">
        <v>17704081</v>
      </c>
    </row>
    <row r="15" spans="1:5" ht="15.75" thickBot="1">
      <c r="A15" s="26" t="s">
        <v>149</v>
      </c>
      <c r="B15" s="26"/>
      <c r="C15" s="27">
        <v>-20448024</v>
      </c>
      <c r="D15" s="37"/>
      <c r="E15" s="27">
        <v>-357611</v>
      </c>
    </row>
    <row r="16" spans="1:5">
      <c r="A16" s="29" t="s">
        <v>153</v>
      </c>
      <c r="B16" s="29"/>
      <c r="C16" s="39">
        <f>SUM(C14:C15)</f>
        <v>6244073</v>
      </c>
      <c r="D16" s="28"/>
      <c r="E16" s="39">
        <f>SUM(E14:E15)</f>
        <v>17346470</v>
      </c>
    </row>
    <row r="17" spans="1:7">
      <c r="A17" s="30" t="s">
        <v>150</v>
      </c>
      <c r="B17" s="29"/>
      <c r="C17" s="39">
        <v>0</v>
      </c>
      <c r="D17" s="28"/>
      <c r="E17" s="39">
        <v>-5736818</v>
      </c>
    </row>
    <row r="18" spans="1:7" ht="15.75" thickBot="1">
      <c r="A18" s="40" t="s">
        <v>141</v>
      </c>
      <c r="B18" s="40"/>
      <c r="C18" s="27">
        <v>0</v>
      </c>
      <c r="D18" s="37"/>
      <c r="E18" s="27">
        <v>0</v>
      </c>
    </row>
    <row r="19" spans="1:7" ht="26.25" thickBot="1">
      <c r="A19" s="41" t="s">
        <v>140</v>
      </c>
      <c r="B19" s="42"/>
      <c r="C19" s="43">
        <f>SUM(C17:C18)</f>
        <v>0</v>
      </c>
      <c r="D19" s="44"/>
      <c r="E19" s="43">
        <f>SUM(E16:E17)</f>
        <v>11609652</v>
      </c>
    </row>
    <row r="20" spans="1:7">
      <c r="A20" s="30" t="s">
        <v>138</v>
      </c>
      <c r="B20" s="30"/>
      <c r="C20" s="24">
        <v>0</v>
      </c>
      <c r="D20" s="28"/>
      <c r="E20" s="24">
        <v>-2476559</v>
      </c>
    </row>
    <row r="21" spans="1:7" ht="15.75" thickBot="1">
      <c r="A21" s="40" t="s">
        <v>57</v>
      </c>
      <c r="B21" s="40"/>
      <c r="C21" s="27">
        <v>0</v>
      </c>
      <c r="D21" s="37"/>
      <c r="E21" s="27">
        <v>-2255306</v>
      </c>
    </row>
    <row r="22" spans="1:7" ht="15.75" thickBot="1">
      <c r="A22" s="45" t="s">
        <v>139</v>
      </c>
      <c r="B22" s="42"/>
      <c r="C22" s="43">
        <f>SUM(C20:C21)</f>
        <v>0</v>
      </c>
      <c r="D22" s="44"/>
      <c r="E22" s="43">
        <f>SUM(E20:E21)</f>
        <v>-4731865</v>
      </c>
    </row>
    <row r="23" spans="1:7">
      <c r="A23" s="29" t="s">
        <v>151</v>
      </c>
      <c r="B23" s="29"/>
      <c r="C23" s="46">
        <v>-2858983</v>
      </c>
      <c r="D23" s="28"/>
      <c r="E23" s="46"/>
    </row>
    <row r="24" spans="1:7" ht="15.75" thickBot="1">
      <c r="A24" s="29" t="s">
        <v>152</v>
      </c>
      <c r="B24" s="29"/>
      <c r="C24" s="46">
        <v>0</v>
      </c>
      <c r="D24" s="28"/>
      <c r="E24" s="46">
        <v>0</v>
      </c>
    </row>
    <row r="25" spans="1:7">
      <c r="A25" s="47" t="s">
        <v>154</v>
      </c>
      <c r="B25" s="47"/>
      <c r="C25" s="48">
        <f>C22+C19+C23+C24+C16</f>
        <v>3385090</v>
      </c>
      <c r="D25" s="48"/>
      <c r="E25" s="48">
        <f>E19+E22</f>
        <v>6877787</v>
      </c>
      <c r="G25" s="5"/>
    </row>
    <row r="26" spans="1:7">
      <c r="A26" s="18"/>
      <c r="B26" s="18"/>
      <c r="C26" s="28"/>
      <c r="D26" s="28"/>
      <c r="E26" s="28"/>
      <c r="G26" s="5"/>
    </row>
    <row r="27" spans="1:7">
      <c r="A27" s="23" t="s">
        <v>39</v>
      </c>
      <c r="B27" s="23">
        <v>9</v>
      </c>
      <c r="C27" s="24">
        <v>3273410</v>
      </c>
      <c r="D27" s="24"/>
      <c r="E27" s="24">
        <v>12380124</v>
      </c>
    </row>
    <row r="28" spans="1:7">
      <c r="A28" s="23" t="s">
        <v>40</v>
      </c>
      <c r="B28" s="23">
        <v>9</v>
      </c>
      <c r="C28" s="24">
        <v>-2009212</v>
      </c>
      <c r="D28" s="24"/>
      <c r="E28" s="24">
        <v>-12411931</v>
      </c>
    </row>
    <row r="29" spans="1:7">
      <c r="A29" s="23" t="s">
        <v>59</v>
      </c>
      <c r="B29" s="23"/>
      <c r="C29" s="24">
        <v>0</v>
      </c>
      <c r="D29" s="24"/>
      <c r="E29" s="24">
        <v>0</v>
      </c>
    </row>
    <row r="30" spans="1:7">
      <c r="A30" s="23" t="s">
        <v>137</v>
      </c>
      <c r="B30" s="23"/>
      <c r="C30" s="24">
        <v>-23169</v>
      </c>
      <c r="D30" s="24"/>
      <c r="E30" s="24">
        <v>1140298</v>
      </c>
    </row>
    <row r="31" spans="1:7">
      <c r="A31" s="23" t="s">
        <v>41</v>
      </c>
      <c r="B31" s="23"/>
      <c r="C31" s="24">
        <v>10455192</v>
      </c>
      <c r="D31" s="31"/>
      <c r="E31" s="24">
        <v>-10228926</v>
      </c>
    </row>
    <row r="32" spans="1:7">
      <c r="A32" s="23" t="s">
        <v>60</v>
      </c>
      <c r="B32" s="23"/>
      <c r="C32" s="24">
        <v>0</v>
      </c>
      <c r="D32" s="31"/>
      <c r="E32" s="24">
        <v>0</v>
      </c>
    </row>
    <row r="33" spans="1:10">
      <c r="A33" s="23" t="s">
        <v>42</v>
      </c>
      <c r="B33" s="23"/>
      <c r="C33" s="24">
        <v>10315749</v>
      </c>
      <c r="D33" s="31"/>
      <c r="E33" s="24">
        <v>12237977</v>
      </c>
    </row>
    <row r="34" spans="1:10">
      <c r="A34" s="23" t="s">
        <v>43</v>
      </c>
      <c r="B34" s="23"/>
      <c r="C34" s="24">
        <v>44187</v>
      </c>
      <c r="D34" s="24"/>
      <c r="E34" s="24">
        <v>28294</v>
      </c>
    </row>
    <row r="35" spans="1:10" ht="15.75" thickBot="1">
      <c r="A35" s="23" t="s">
        <v>6</v>
      </c>
      <c r="B35" s="23"/>
      <c r="C35" s="24">
        <v>1255589</v>
      </c>
      <c r="D35" s="24"/>
      <c r="E35" s="24">
        <v>2350842</v>
      </c>
    </row>
    <row r="36" spans="1:10">
      <c r="A36" s="49"/>
      <c r="B36" s="49"/>
      <c r="C36" s="50"/>
      <c r="D36" s="50"/>
      <c r="E36" s="50"/>
    </row>
    <row r="37" spans="1:10" ht="15.75" thickBot="1">
      <c r="A37" s="36" t="s">
        <v>44</v>
      </c>
      <c r="B37" s="36"/>
      <c r="C37" s="51">
        <f>SUM(C27:C36)</f>
        <v>23311746</v>
      </c>
      <c r="D37" s="51"/>
      <c r="E37" s="51">
        <f>SUM(E27:E36)</f>
        <v>5496678</v>
      </c>
      <c r="G37" s="5"/>
      <c r="H37" s="5"/>
    </row>
    <row r="38" spans="1:10">
      <c r="A38" s="23"/>
      <c r="B38" s="23"/>
      <c r="C38" s="24"/>
      <c r="D38" s="31"/>
      <c r="E38" s="24"/>
    </row>
    <row r="39" spans="1:10" ht="15.75" thickBot="1">
      <c r="A39" s="26" t="s">
        <v>4</v>
      </c>
      <c r="B39" s="26">
        <v>10</v>
      </c>
      <c r="C39" s="27">
        <v>-21344323</v>
      </c>
      <c r="D39" s="27"/>
      <c r="E39" s="27">
        <v>-10545382</v>
      </c>
    </row>
    <row r="40" spans="1:10">
      <c r="A40" s="23" t="s">
        <v>45</v>
      </c>
      <c r="B40" s="23"/>
      <c r="C40" s="24">
        <f>C13+C37+C39+C25</f>
        <v>26447446</v>
      </c>
      <c r="D40" s="24">
        <f>D25+D37+D39</f>
        <v>0</v>
      </c>
      <c r="E40" s="24">
        <f>E13+E37+E39+E22+E19</f>
        <v>11784452</v>
      </c>
      <c r="F40" s="5"/>
      <c r="G40" s="5"/>
      <c r="I40" s="5"/>
      <c r="J40" s="5"/>
    </row>
    <row r="41" spans="1:10" ht="15.75" thickBot="1">
      <c r="A41" s="26" t="s">
        <v>7</v>
      </c>
      <c r="B41" s="26"/>
      <c r="C41" s="27">
        <v>-2221864</v>
      </c>
      <c r="D41" s="27"/>
      <c r="E41" s="27">
        <v>-17857</v>
      </c>
    </row>
    <row r="42" spans="1:10">
      <c r="A42" s="23"/>
      <c r="B42" s="23"/>
      <c r="C42" s="24"/>
      <c r="D42" s="31"/>
      <c r="E42" s="24"/>
    </row>
    <row r="43" spans="1:10" ht="15.75" thickBot="1">
      <c r="A43" s="32" t="s">
        <v>46</v>
      </c>
      <c r="B43" s="32"/>
      <c r="C43" s="33">
        <f>C40+C41</f>
        <v>24225582</v>
      </c>
      <c r="D43" s="33">
        <f>D40+D41</f>
        <v>0</v>
      </c>
      <c r="E43" s="33">
        <f>E40+E41</f>
        <v>11766595</v>
      </c>
    </row>
    <row r="44" spans="1:10" ht="15.75" thickTop="1">
      <c r="A44" s="18"/>
      <c r="B44" s="18"/>
      <c r="C44" s="52"/>
      <c r="D44" s="23"/>
      <c r="E44" s="53"/>
    </row>
    <row r="45" spans="1:10">
      <c r="A45" s="18"/>
      <c r="B45" s="18"/>
      <c r="C45" s="52"/>
      <c r="D45" s="23"/>
      <c r="E45" s="35"/>
    </row>
    <row r="46" spans="1:10">
      <c r="A46" s="19"/>
      <c r="B46" s="19"/>
      <c r="C46" s="54"/>
      <c r="D46" s="19"/>
      <c r="E46" s="19"/>
    </row>
    <row r="47" spans="1:10">
      <c r="A47" s="20" t="str">
        <f>ББ!A60</f>
        <v>Заместитель Председателя Правления _____________________________ Колегов А.Р.  Дата  05.04.2024 г.</v>
      </c>
      <c r="B47" s="20"/>
      <c r="C47" s="19"/>
      <c r="D47" s="19"/>
      <c r="E47" s="19"/>
    </row>
    <row r="48" spans="1:10">
      <c r="A48" s="20"/>
      <c r="B48" s="20"/>
      <c r="C48" s="19"/>
      <c r="D48" s="19"/>
      <c r="E48" s="19"/>
    </row>
    <row r="49" spans="1:5">
      <c r="A49" s="20" t="str">
        <f>ББ!A62</f>
        <v>Главный бухгалтер ________________________________ / Хон Т.Э. Дата 05.04.2024 г.</v>
      </c>
      <c r="B49" s="20"/>
      <c r="C49" s="19"/>
      <c r="D49" s="19"/>
      <c r="E49" s="19"/>
    </row>
    <row r="50" spans="1:5">
      <c r="A50" s="19"/>
      <c r="B50" s="19"/>
      <c r="C50" s="19"/>
      <c r="D50" s="19"/>
      <c r="E50" s="19"/>
    </row>
    <row r="51" spans="1:5">
      <c r="A51" s="19"/>
      <c r="B51" s="19"/>
      <c r="C51" s="19"/>
      <c r="D51" s="19"/>
      <c r="E51" s="19"/>
    </row>
    <row r="52" spans="1:5">
      <c r="A52" s="89" t="s">
        <v>63</v>
      </c>
      <c r="B52" s="89"/>
      <c r="C52" s="89"/>
      <c r="D52" s="89"/>
    </row>
    <row r="53" spans="1:5">
      <c r="A53" s="1" t="s">
        <v>8</v>
      </c>
      <c r="B53" s="1"/>
      <c r="C53" s="3"/>
      <c r="D53" s="6"/>
    </row>
  </sheetData>
  <mergeCells count="1">
    <mergeCell ref="A52:D52"/>
  </mergeCells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4072F-67F6-4653-B3F4-472B5D8A8213}">
  <dimension ref="A1:E79"/>
  <sheetViews>
    <sheetView view="pageBreakPreview" topLeftCell="A19" zoomScale="60" zoomScaleNormal="100" workbookViewId="0">
      <selection activeCell="C75" sqref="C75"/>
    </sheetView>
  </sheetViews>
  <sheetFormatPr defaultColWidth="9.140625" defaultRowHeight="15"/>
  <cols>
    <col min="1" max="1" width="80.42578125" style="7" customWidth="1"/>
    <col min="2" max="2" width="17.28515625" bestFit="1" customWidth="1"/>
    <col min="3" max="3" width="16.28515625" customWidth="1"/>
  </cols>
  <sheetData>
    <row r="1" spans="1:4">
      <c r="A1" s="25"/>
      <c r="B1" s="19"/>
      <c r="C1" s="19"/>
      <c r="D1" s="19"/>
    </row>
    <row r="2" spans="1:4">
      <c r="A2" s="25"/>
      <c r="B2" s="19"/>
      <c r="C2" s="19"/>
      <c r="D2" s="19"/>
    </row>
    <row r="3" spans="1:4">
      <c r="A3" s="63" t="s">
        <v>0</v>
      </c>
      <c r="B3" s="19"/>
      <c r="C3" s="19"/>
      <c r="D3" s="19"/>
    </row>
    <row r="4" spans="1:4" ht="74.25" customHeight="1" thickBot="1">
      <c r="A4" s="21" t="s">
        <v>122</v>
      </c>
      <c r="B4" s="22" t="s">
        <v>134</v>
      </c>
      <c r="C4" s="22" t="s">
        <v>69</v>
      </c>
      <c r="D4" s="19"/>
    </row>
    <row r="5" spans="1:4">
      <c r="A5" s="55" t="s">
        <v>70</v>
      </c>
      <c r="B5" s="19"/>
      <c r="C5" s="19"/>
      <c r="D5" s="19"/>
    </row>
    <row r="6" spans="1:4">
      <c r="A6" s="25" t="s">
        <v>71</v>
      </c>
      <c r="B6" s="59">
        <v>25837144</v>
      </c>
      <c r="C6" s="59">
        <v>11784452</v>
      </c>
      <c r="D6" s="19"/>
    </row>
    <row r="7" spans="1:4">
      <c r="A7" s="25" t="s">
        <v>72</v>
      </c>
      <c r="B7" s="59">
        <v>0</v>
      </c>
      <c r="C7" s="59"/>
      <c r="D7" s="19"/>
    </row>
    <row r="8" spans="1:4" ht="25.5">
      <c r="A8" s="25" t="s">
        <v>73</v>
      </c>
      <c r="B8" s="59">
        <v>-7960454</v>
      </c>
      <c r="C8" s="59">
        <v>-2201291</v>
      </c>
      <c r="D8" s="19"/>
    </row>
    <row r="9" spans="1:4" ht="25.5">
      <c r="A9" s="25" t="s">
        <v>74</v>
      </c>
      <c r="B9" s="59">
        <v>3571401</v>
      </c>
      <c r="C9" s="59">
        <v>0</v>
      </c>
      <c r="D9" s="19"/>
    </row>
    <row r="10" spans="1:4">
      <c r="A10" s="25" t="s">
        <v>75</v>
      </c>
      <c r="B10" s="59">
        <v>-10377022.42457</v>
      </c>
      <c r="C10" s="59">
        <v>704651</v>
      </c>
      <c r="D10" s="19"/>
    </row>
    <row r="11" spans="1:4">
      <c r="A11" s="25" t="s">
        <v>155</v>
      </c>
      <c r="B11" s="59">
        <v>3781.7753199999997</v>
      </c>
      <c r="C11" s="59"/>
      <c r="D11" s="19"/>
    </row>
    <row r="12" spans="1:4">
      <c r="A12" s="25" t="s">
        <v>76</v>
      </c>
      <c r="B12" s="59">
        <v>0</v>
      </c>
      <c r="C12" s="59">
        <v>6102776</v>
      </c>
      <c r="D12" s="19"/>
    </row>
    <row r="13" spans="1:4">
      <c r="A13" s="25" t="s">
        <v>77</v>
      </c>
      <c r="B13" s="59">
        <v>0</v>
      </c>
      <c r="C13" s="59">
        <v>5736816</v>
      </c>
      <c r="D13" s="19"/>
    </row>
    <row r="14" spans="1:4">
      <c r="A14" s="25" t="s">
        <v>58</v>
      </c>
      <c r="B14" s="59">
        <v>0</v>
      </c>
      <c r="C14" s="59">
        <v>4731864</v>
      </c>
      <c r="D14" s="19"/>
    </row>
    <row r="15" spans="1:4">
      <c r="A15" s="25" t="s">
        <v>78</v>
      </c>
      <c r="B15" s="59">
        <v>733971.88084999996</v>
      </c>
      <c r="C15" s="59">
        <v>439873</v>
      </c>
      <c r="D15" s="19"/>
    </row>
    <row r="16" spans="1:4">
      <c r="A16" s="25" t="s">
        <v>79</v>
      </c>
      <c r="B16" s="59">
        <v>376131.43527999998</v>
      </c>
      <c r="C16" s="59">
        <v>145152</v>
      </c>
      <c r="D16" s="19"/>
    </row>
    <row r="17" spans="1:4">
      <c r="A17" s="25" t="s">
        <v>125</v>
      </c>
      <c r="B17" s="59">
        <v>-1042712.5009600001</v>
      </c>
      <c r="C17" s="59">
        <v>3078716</v>
      </c>
      <c r="D17" s="19"/>
    </row>
    <row r="18" spans="1:4">
      <c r="A18" s="25" t="s">
        <v>80</v>
      </c>
      <c r="B18" s="59">
        <v>181360.52150999999</v>
      </c>
      <c r="C18" s="59">
        <v>59405</v>
      </c>
      <c r="D18" s="19"/>
    </row>
    <row r="19" spans="1:4">
      <c r="A19" s="25" t="s">
        <v>81</v>
      </c>
      <c r="B19" s="59">
        <v>350087.18383999995</v>
      </c>
      <c r="C19" s="59">
        <v>0</v>
      </c>
      <c r="D19" s="19"/>
    </row>
    <row r="20" spans="1:4" ht="15.75" thickBot="1">
      <c r="A20" s="56" t="s">
        <v>82</v>
      </c>
      <c r="B20" s="64">
        <v>30667173.540640004</v>
      </c>
      <c r="C20" s="64">
        <v>-7906299</v>
      </c>
      <c r="D20" s="19"/>
    </row>
    <row r="21" spans="1:4">
      <c r="A21" s="25"/>
      <c r="B21" s="59"/>
      <c r="C21" s="59"/>
      <c r="D21" s="19"/>
    </row>
    <row r="22" spans="1:4">
      <c r="A22" s="55" t="s">
        <v>83</v>
      </c>
      <c r="B22" s="65">
        <v>42340862.411910005</v>
      </c>
      <c r="C22" s="65">
        <v>22676115</v>
      </c>
      <c r="D22" s="19"/>
    </row>
    <row r="23" spans="1:4">
      <c r="A23" s="55" t="s">
        <v>84</v>
      </c>
      <c r="B23" s="59"/>
      <c r="C23" s="59"/>
      <c r="D23" s="19"/>
    </row>
    <row r="24" spans="1:4">
      <c r="A24" s="55" t="s">
        <v>85</v>
      </c>
      <c r="B24" s="59"/>
      <c r="C24" s="59"/>
      <c r="D24" s="19"/>
    </row>
    <row r="25" spans="1:4">
      <c r="A25" s="55" t="s">
        <v>86</v>
      </c>
      <c r="B25" s="38">
        <v>1111141733.3442698</v>
      </c>
      <c r="C25" s="38">
        <v>-137890326</v>
      </c>
      <c r="D25" s="19"/>
    </row>
    <row r="26" spans="1:4">
      <c r="A26" s="25" t="s">
        <v>15</v>
      </c>
      <c r="B26" s="59">
        <v>3999003</v>
      </c>
      <c r="C26" s="59">
        <v>-3941573</v>
      </c>
      <c r="D26" s="19"/>
    </row>
    <row r="27" spans="1:4">
      <c r="A27" s="25" t="s">
        <v>130</v>
      </c>
      <c r="B27" s="59">
        <v>-1788390.1184</v>
      </c>
      <c r="C27" s="59"/>
      <c r="D27" s="19"/>
    </row>
    <row r="28" spans="1:4">
      <c r="A28" s="12" t="s">
        <v>142</v>
      </c>
      <c r="B28" s="59">
        <v>4961022.1742500002</v>
      </c>
      <c r="C28" s="59"/>
      <c r="D28" s="19"/>
    </row>
    <row r="29" spans="1:4">
      <c r="A29" s="25" t="s">
        <v>87</v>
      </c>
      <c r="B29" s="59">
        <v>1121228423.0322599</v>
      </c>
      <c r="C29" s="59">
        <v>118208852</v>
      </c>
      <c r="D29" s="19"/>
    </row>
    <row r="30" spans="1:4">
      <c r="A30" s="25" t="s">
        <v>88</v>
      </c>
      <c r="B30" s="59">
        <v>-3789056.3155300021</v>
      </c>
      <c r="C30" s="59">
        <v>-170054040</v>
      </c>
      <c r="D30" s="19"/>
    </row>
    <row r="31" spans="1:4">
      <c r="A31" s="25" t="s">
        <v>129</v>
      </c>
      <c r="B31" s="59">
        <v>0</v>
      </c>
      <c r="C31" s="59"/>
      <c r="D31" s="19"/>
    </row>
    <row r="32" spans="1:4">
      <c r="A32" s="25" t="s">
        <v>89</v>
      </c>
      <c r="B32" s="59">
        <v>-385826.80570999999</v>
      </c>
      <c r="C32" s="59">
        <v>-3825804</v>
      </c>
      <c r="D32" s="19"/>
    </row>
    <row r="33" spans="1:4">
      <c r="A33" s="25" t="s">
        <v>90</v>
      </c>
      <c r="B33" s="59">
        <v>-7384367</v>
      </c>
      <c r="C33" s="59">
        <v>-75316411</v>
      </c>
      <c r="D33" s="19"/>
    </row>
    <row r="34" spans="1:4">
      <c r="A34" s="25" t="s">
        <v>52</v>
      </c>
      <c r="B34" s="59">
        <v>259315</v>
      </c>
      <c r="C34" s="59">
        <v>-2419369</v>
      </c>
      <c r="D34" s="19"/>
    </row>
    <row r="35" spans="1:4">
      <c r="A35" s="25" t="s">
        <v>1</v>
      </c>
      <c r="B35" s="59">
        <v>-5958389.6226000004</v>
      </c>
      <c r="C35" s="59">
        <v>-541981</v>
      </c>
      <c r="D35" s="19"/>
    </row>
    <row r="36" spans="1:4">
      <c r="A36" s="55" t="s">
        <v>91</v>
      </c>
      <c r="B36" s="38">
        <v>-1167419686.41394</v>
      </c>
      <c r="C36" s="38">
        <v>82729272</v>
      </c>
      <c r="D36" s="19"/>
    </row>
    <row r="37" spans="1:4">
      <c r="A37" s="25" t="s">
        <v>92</v>
      </c>
      <c r="B37" s="59">
        <v>-1167728795.221</v>
      </c>
      <c r="C37" s="59">
        <v>0</v>
      </c>
      <c r="D37" s="19"/>
    </row>
    <row r="38" spans="1:4">
      <c r="A38" s="12" t="s">
        <v>147</v>
      </c>
      <c r="B38" s="59">
        <v>2088491.8070599996</v>
      </c>
      <c r="C38" s="59"/>
      <c r="D38" s="19"/>
    </row>
    <row r="39" spans="1:4">
      <c r="A39" s="25" t="s">
        <v>93</v>
      </c>
      <c r="B39" s="59">
        <v>0</v>
      </c>
      <c r="C39" s="59">
        <v>70412060</v>
      </c>
      <c r="D39" s="19"/>
    </row>
    <row r="40" spans="1:4">
      <c r="A40" s="25" t="s">
        <v>27</v>
      </c>
      <c r="B40" s="59">
        <v>-12696489</v>
      </c>
      <c r="C40" s="59">
        <v>11195370</v>
      </c>
      <c r="D40" s="19"/>
    </row>
    <row r="41" spans="1:4">
      <c r="A41" s="25" t="s">
        <v>94</v>
      </c>
      <c r="B41" s="59">
        <v>-3732</v>
      </c>
      <c r="C41" s="59">
        <v>473123</v>
      </c>
      <c r="D41" s="19"/>
    </row>
    <row r="42" spans="1:4">
      <c r="A42" s="66" t="s">
        <v>67</v>
      </c>
      <c r="B42" s="59">
        <v>8381977</v>
      </c>
      <c r="C42" s="59">
        <v>0</v>
      </c>
      <c r="D42" s="19"/>
    </row>
    <row r="43" spans="1:4" ht="15.75" thickBot="1">
      <c r="A43" s="56" t="s">
        <v>95</v>
      </c>
      <c r="B43" s="64">
        <v>2538861</v>
      </c>
      <c r="C43" s="64">
        <v>648719</v>
      </c>
      <c r="D43" s="19"/>
    </row>
    <row r="44" spans="1:4" ht="40.5" customHeight="1">
      <c r="A44" s="55" t="s">
        <v>96</v>
      </c>
      <c r="B44" s="65">
        <v>-13937090.657760195</v>
      </c>
      <c r="C44" s="65">
        <v>-32484939</v>
      </c>
      <c r="D44" s="19"/>
    </row>
    <row r="45" spans="1:4" ht="12.6" customHeight="1">
      <c r="A45" s="67"/>
      <c r="B45" s="59"/>
      <c r="C45" s="59"/>
      <c r="D45" s="19"/>
    </row>
    <row r="46" spans="1:4" ht="12.6" customHeight="1">
      <c r="A46" s="61"/>
      <c r="B46" s="59"/>
      <c r="C46" s="59"/>
      <c r="D46" s="19"/>
    </row>
    <row r="47" spans="1:4" ht="12.6" customHeight="1">
      <c r="A47" s="25" t="s">
        <v>97</v>
      </c>
      <c r="B47" s="59">
        <v>-115393.91499999999</v>
      </c>
      <c r="C47" s="59">
        <v>-17857</v>
      </c>
      <c r="D47" s="19"/>
    </row>
    <row r="48" spans="1:4" ht="15.75" thickBot="1">
      <c r="A48" s="56" t="s">
        <v>56</v>
      </c>
      <c r="B48" s="64">
        <v>0</v>
      </c>
      <c r="C48" s="64">
        <v>-2476559</v>
      </c>
      <c r="D48" s="19"/>
    </row>
    <row r="49" spans="1:4">
      <c r="A49" s="25"/>
      <c r="B49" s="59"/>
      <c r="C49" s="59"/>
      <c r="D49" s="19"/>
    </row>
    <row r="50" spans="1:4" ht="15.75" thickBot="1">
      <c r="A50" s="68" t="s">
        <v>98</v>
      </c>
      <c r="B50" s="69">
        <v>-14052484.572760195</v>
      </c>
      <c r="C50" s="69">
        <v>-34979355</v>
      </c>
      <c r="D50" s="19"/>
    </row>
    <row r="51" spans="1:4">
      <c r="A51" s="25"/>
      <c r="B51" s="59"/>
      <c r="C51" s="59"/>
      <c r="D51" s="19"/>
    </row>
    <row r="52" spans="1:4">
      <c r="A52" s="55" t="s">
        <v>99</v>
      </c>
      <c r="B52" s="59"/>
      <c r="C52" s="59"/>
      <c r="D52" s="19"/>
    </row>
    <row r="53" spans="1:4" ht="12.95" customHeight="1">
      <c r="A53" s="25" t="s">
        <v>100</v>
      </c>
      <c r="B53" s="59">
        <v>-941507.42115999991</v>
      </c>
      <c r="C53" s="59">
        <v>-4001700</v>
      </c>
      <c r="D53" s="19"/>
    </row>
    <row r="54" spans="1:4" ht="26.25" customHeight="1">
      <c r="A54" s="25" t="s">
        <v>145</v>
      </c>
      <c r="B54" s="59">
        <v>-3795458</v>
      </c>
      <c r="C54" s="59">
        <v>-79927522</v>
      </c>
      <c r="D54" s="19"/>
    </row>
    <row r="55" spans="1:4" ht="26.25" customHeight="1">
      <c r="A55" s="25" t="s">
        <v>156</v>
      </c>
      <c r="B55" s="59">
        <v>-26981722</v>
      </c>
      <c r="C55" s="59"/>
      <c r="D55" s="19"/>
    </row>
    <row r="56" spans="1:4">
      <c r="A56" s="25" t="s">
        <v>101</v>
      </c>
      <c r="B56" s="59">
        <v>5058.0146500000001</v>
      </c>
      <c r="C56" s="59">
        <v>2088878</v>
      </c>
      <c r="D56" s="19"/>
    </row>
    <row r="57" spans="1:4" ht="25.5">
      <c r="A57" s="25" t="s">
        <v>146</v>
      </c>
      <c r="B57" s="59">
        <v>40394550.49639</v>
      </c>
      <c r="C57" s="59">
        <v>36332566</v>
      </c>
      <c r="D57" s="19"/>
    </row>
    <row r="58" spans="1:4" ht="15.75" thickBot="1">
      <c r="A58" s="56" t="s">
        <v>102</v>
      </c>
      <c r="B58" s="64">
        <v>0</v>
      </c>
      <c r="C58" s="64">
        <v>-5988020</v>
      </c>
      <c r="D58" s="19"/>
    </row>
    <row r="59" spans="1:4">
      <c r="A59" s="25"/>
      <c r="B59" s="59"/>
      <c r="C59" s="59"/>
      <c r="D59" s="19"/>
    </row>
    <row r="60" spans="1:4" ht="15.75" thickBot="1">
      <c r="A60" s="68" t="s">
        <v>103</v>
      </c>
      <c r="B60" s="69">
        <v>8680921.0898800008</v>
      </c>
      <c r="C60" s="69">
        <v>-51495798</v>
      </c>
      <c r="D60" s="19"/>
    </row>
    <row r="61" spans="1:4" ht="12.95" customHeight="1">
      <c r="A61" s="55" t="s">
        <v>104</v>
      </c>
      <c r="B61" s="59"/>
      <c r="C61" s="59"/>
      <c r="D61" s="19"/>
    </row>
    <row r="62" spans="1:4">
      <c r="A62" s="25" t="s">
        <v>105</v>
      </c>
      <c r="B62" s="59">
        <v>-510180.95478999999</v>
      </c>
      <c r="C62" s="59">
        <v>-42276</v>
      </c>
      <c r="D62" s="19"/>
    </row>
    <row r="63" spans="1:4">
      <c r="A63" s="25" t="s">
        <v>106</v>
      </c>
      <c r="B63" s="59">
        <v>0</v>
      </c>
      <c r="C63" s="59">
        <v>5988027</v>
      </c>
      <c r="D63" s="19"/>
    </row>
    <row r="64" spans="1:4" ht="25.5">
      <c r="A64" s="25" t="s">
        <v>126</v>
      </c>
      <c r="B64" s="59">
        <v>0</v>
      </c>
      <c r="C64" s="59">
        <v>51209334</v>
      </c>
      <c r="D64" s="19"/>
    </row>
    <row r="65" spans="1:5">
      <c r="A65" s="25"/>
      <c r="B65" s="59"/>
      <c r="C65" s="59"/>
      <c r="D65" s="19"/>
    </row>
    <row r="66" spans="1:5" ht="15.75" thickBot="1">
      <c r="A66" s="68" t="s">
        <v>107</v>
      </c>
      <c r="B66" s="69">
        <v>-510180.95478999999</v>
      </c>
      <c r="C66" s="69">
        <v>57155085</v>
      </c>
      <c r="D66" s="19"/>
    </row>
    <row r="67" spans="1:5">
      <c r="A67" s="25"/>
      <c r="B67" s="59"/>
      <c r="C67" s="59"/>
      <c r="D67" s="19"/>
    </row>
    <row r="68" spans="1:5" ht="15.75" thickBot="1">
      <c r="A68" s="56" t="s">
        <v>108</v>
      </c>
      <c r="B68" s="69">
        <v>-5881744.4376701936</v>
      </c>
      <c r="C68" s="69">
        <v>-29320068</v>
      </c>
      <c r="D68" s="19"/>
    </row>
    <row r="69" spans="1:5">
      <c r="A69" s="70" t="s">
        <v>109</v>
      </c>
      <c r="B69" s="59">
        <v>-7964676.8475400005</v>
      </c>
      <c r="C69" s="59">
        <v>0</v>
      </c>
      <c r="D69" s="19"/>
    </row>
    <row r="70" spans="1:5" ht="15.75" thickBot="1">
      <c r="A70" s="68" t="s">
        <v>110</v>
      </c>
      <c r="B70" s="69">
        <v>236278910</v>
      </c>
      <c r="C70" s="69">
        <v>263348476</v>
      </c>
      <c r="D70" s="19"/>
    </row>
    <row r="71" spans="1:5" ht="13.5" customHeight="1" thickBot="1">
      <c r="A71" s="68" t="s">
        <v>111</v>
      </c>
      <c r="B71" s="71">
        <v>222432489</v>
      </c>
      <c r="C71" s="71">
        <v>234028408</v>
      </c>
      <c r="D71" s="19"/>
      <c r="E71" s="5"/>
    </row>
    <row r="72" spans="1:5" ht="13.5" customHeight="1">
      <c r="A72" s="55"/>
      <c r="B72" s="72">
        <v>-0.28521019220352173</v>
      </c>
      <c r="C72" s="72">
        <v>0</v>
      </c>
      <c r="D72" s="19"/>
      <c r="E72" s="5"/>
    </row>
    <row r="73" spans="1:5">
      <c r="A73" s="61"/>
      <c r="B73" s="54"/>
      <c r="C73" s="54"/>
      <c r="D73" s="19"/>
    </row>
    <row r="74" spans="1:5">
      <c r="A74" s="20" t="s">
        <v>157</v>
      </c>
      <c r="B74" s="19"/>
      <c r="C74" s="19"/>
      <c r="D74" s="19"/>
    </row>
    <row r="75" spans="1:5">
      <c r="A75" s="20"/>
      <c r="B75" s="19"/>
      <c r="C75" s="19"/>
      <c r="D75" s="19"/>
    </row>
    <row r="76" spans="1:5">
      <c r="A76" s="20" t="s">
        <v>158</v>
      </c>
      <c r="B76" s="19"/>
      <c r="C76" s="19"/>
      <c r="D76" s="19"/>
    </row>
    <row r="77" spans="1:5">
      <c r="A77" s="19"/>
      <c r="B77" s="19"/>
      <c r="C77" s="19"/>
      <c r="D77" s="19"/>
    </row>
    <row r="78" spans="1:5">
      <c r="A78" s="89" t="s">
        <v>63</v>
      </c>
      <c r="B78" s="89"/>
      <c r="C78" s="89"/>
      <c r="D78" s="89"/>
    </row>
    <row r="79" spans="1:5">
      <c r="A79" s="1" t="s">
        <v>8</v>
      </c>
      <c r="B79" s="8"/>
      <c r="C79" s="8"/>
      <c r="D79" s="8"/>
    </row>
  </sheetData>
  <mergeCells count="1">
    <mergeCell ref="A78:D78"/>
  </mergeCells>
  <pageMargins left="0.7" right="0.7" top="0.75" bottom="0.75" header="0.3" footer="0.3"/>
  <pageSetup paperSize="9" scale="71" orientation="portrait" r:id="rId1"/>
  <rowBreaks count="1" manualBreakCount="1">
    <brk id="6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0EE60-B6E1-45E8-84F2-142411E38853}">
  <sheetPr>
    <tabColor rgb="FF92D050"/>
  </sheetPr>
  <dimension ref="A1:AH140"/>
  <sheetViews>
    <sheetView tabSelected="1" view="pageBreakPreview" zoomScaleNormal="100" zoomScaleSheetLayoutView="100" workbookViewId="0">
      <selection activeCell="L33" sqref="L33"/>
    </sheetView>
  </sheetViews>
  <sheetFormatPr defaultColWidth="8.85546875" defaultRowHeight="15"/>
  <cols>
    <col min="1" max="1" width="47" style="10" customWidth="1"/>
    <col min="2" max="2" width="15.140625" style="10" customWidth="1"/>
    <col min="3" max="3" width="4.28515625" style="10" customWidth="1"/>
    <col min="4" max="4" width="11.85546875" style="10" customWidth="1"/>
    <col min="5" max="5" width="3.7109375" style="10" customWidth="1"/>
    <col min="6" max="6" width="18.85546875" style="10" customWidth="1"/>
    <col min="7" max="7" width="2.7109375" style="10" customWidth="1"/>
    <col min="8" max="8" width="9.5703125" style="10" customWidth="1"/>
    <col min="9" max="9" width="5.140625" style="10" customWidth="1"/>
    <col min="10" max="10" width="13.140625" style="10" customWidth="1"/>
    <col min="11" max="11" width="3.140625" style="10" customWidth="1"/>
    <col min="12" max="12" width="13.5703125" style="10" bestFit="1" customWidth="1"/>
    <col min="13" max="13" width="2.7109375" style="10" customWidth="1"/>
    <col min="14" max="16384" width="8.85546875" style="10"/>
  </cols>
  <sheetData>
    <row r="1" spans="1:34">
      <c r="A1" s="4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34" ht="15.75">
      <c r="A2" s="74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34">
      <c r="A3" s="75" t="s">
        <v>112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34">
      <c r="A4" s="75" t="s">
        <v>143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</row>
    <row r="5" spans="1:34">
      <c r="A5" s="76" t="s">
        <v>113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</row>
    <row r="6" spans="1:34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</row>
    <row r="7" spans="1:34" s="11" customFormat="1" ht="24" customHeight="1">
      <c r="A7" s="91"/>
      <c r="B7" s="78" t="s">
        <v>114</v>
      </c>
      <c r="C7" s="78"/>
      <c r="D7" s="90" t="s">
        <v>47</v>
      </c>
      <c r="E7" s="78"/>
      <c r="F7" s="90" t="s">
        <v>115</v>
      </c>
      <c r="G7" s="90"/>
      <c r="H7" s="78" t="s">
        <v>66</v>
      </c>
      <c r="I7" s="78"/>
      <c r="J7" s="90" t="s">
        <v>5</v>
      </c>
      <c r="K7" s="90"/>
      <c r="L7" s="78" t="s">
        <v>116</v>
      </c>
    </row>
    <row r="8" spans="1:34" s="11" customFormat="1" ht="12">
      <c r="A8" s="91"/>
      <c r="B8" s="78" t="s">
        <v>117</v>
      </c>
      <c r="C8" s="78"/>
      <c r="D8" s="90"/>
      <c r="E8" s="78"/>
      <c r="F8" s="90"/>
      <c r="G8" s="90"/>
      <c r="H8" s="78"/>
      <c r="I8" s="78"/>
      <c r="J8" s="90"/>
      <c r="K8" s="90"/>
      <c r="L8" s="78" t="s">
        <v>118</v>
      </c>
    </row>
    <row r="9" spans="1:34" s="11" customFormat="1" ht="12">
      <c r="A9" s="79"/>
      <c r="B9" s="79"/>
      <c r="C9" s="80"/>
      <c r="D9" s="80"/>
      <c r="E9" s="80"/>
      <c r="F9" s="80"/>
      <c r="G9" s="80"/>
      <c r="H9" s="80"/>
      <c r="I9" s="80"/>
      <c r="J9" s="80"/>
      <c r="K9" s="80"/>
      <c r="L9" s="80"/>
    </row>
    <row r="10" spans="1:34" s="11" customFormat="1" ht="20.25" customHeight="1">
      <c r="A10" s="77" t="s">
        <v>123</v>
      </c>
      <c r="B10" s="81">
        <v>66822797</v>
      </c>
      <c r="C10" s="81"/>
      <c r="D10" s="81">
        <v>17106927</v>
      </c>
      <c r="E10" s="81"/>
      <c r="F10" s="81">
        <v>605572</v>
      </c>
      <c r="G10" s="81"/>
      <c r="H10" s="81">
        <v>1375471</v>
      </c>
      <c r="I10" s="81"/>
      <c r="J10" s="81">
        <v>71575124</v>
      </c>
      <c r="K10" s="81"/>
      <c r="L10" s="81">
        <f>SUM(B10:J10)</f>
        <v>157485891</v>
      </c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</row>
    <row r="11" spans="1:34" s="12" customFormat="1">
      <c r="A11" s="30" t="s">
        <v>119</v>
      </c>
      <c r="B11" s="81" t="s">
        <v>120</v>
      </c>
      <c r="C11" s="81"/>
      <c r="D11" s="81" t="s">
        <v>120</v>
      </c>
      <c r="E11" s="81"/>
      <c r="F11" s="81" t="s">
        <v>120</v>
      </c>
      <c r="G11" s="81"/>
      <c r="H11" s="81" t="s">
        <v>120</v>
      </c>
      <c r="I11" s="81"/>
      <c r="J11" s="82">
        <v>10363626</v>
      </c>
      <c r="K11" s="82"/>
      <c r="L11" s="82">
        <f>J11</f>
        <v>10363626</v>
      </c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s="11" customFormat="1">
      <c r="A12" s="80" t="s">
        <v>124</v>
      </c>
      <c r="B12" s="81" t="s">
        <v>120</v>
      </c>
      <c r="C12" s="81"/>
      <c r="D12" s="81" t="s">
        <v>120</v>
      </c>
      <c r="E12" s="81"/>
      <c r="F12" s="81">
        <v>1371580</v>
      </c>
      <c r="G12" s="81"/>
      <c r="H12" s="81" t="s">
        <v>120</v>
      </c>
      <c r="I12" s="81"/>
      <c r="J12" s="81"/>
      <c r="K12" s="81"/>
      <c r="L12" s="82">
        <f>F12</f>
        <v>1371580</v>
      </c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</row>
    <row r="13" spans="1:34" s="11" customFormat="1">
      <c r="A13" s="80" t="s">
        <v>66</v>
      </c>
      <c r="B13" s="81" t="s">
        <v>120</v>
      </c>
      <c r="C13" s="81"/>
      <c r="D13" s="81" t="s">
        <v>120</v>
      </c>
      <c r="E13" s="81"/>
      <c r="F13" s="81" t="s">
        <v>120</v>
      </c>
      <c r="G13" s="81"/>
      <c r="H13" s="81">
        <v>1402969</v>
      </c>
      <c r="I13" s="81"/>
      <c r="J13" s="81" t="s">
        <v>120</v>
      </c>
      <c r="K13" s="81"/>
      <c r="L13" s="82">
        <f>H13</f>
        <v>1402969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</row>
    <row r="14" spans="1:34" s="12" customFormat="1" ht="21.75" customHeight="1">
      <c r="A14" s="29" t="s">
        <v>121</v>
      </c>
      <c r="B14" s="81">
        <v>5988027</v>
      </c>
      <c r="C14" s="81"/>
      <c r="D14" s="81" t="s">
        <v>120</v>
      </c>
      <c r="E14" s="81"/>
      <c r="F14" s="81" t="s">
        <v>120</v>
      </c>
      <c r="G14" s="81"/>
      <c r="H14" s="81" t="s">
        <v>120</v>
      </c>
      <c r="I14" s="81"/>
      <c r="J14" s="81" t="s">
        <v>120</v>
      </c>
      <c r="K14" s="81"/>
      <c r="L14" s="82">
        <f t="shared" ref="L14" si="0">SUM(B14:J14)</f>
        <v>5988027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</row>
    <row r="15" spans="1:34" s="11" customFormat="1" ht="12" customHeight="1">
      <c r="A15" s="77" t="s">
        <v>64</v>
      </c>
      <c r="B15" s="81">
        <f>SUM(B10:B14)</f>
        <v>72810824</v>
      </c>
      <c r="C15" s="81"/>
      <c r="D15" s="81">
        <f t="shared" ref="D15:J15" si="1">SUM(D10:D14)</f>
        <v>17106927</v>
      </c>
      <c r="E15" s="81"/>
      <c r="F15" s="81">
        <f t="shared" si="1"/>
        <v>1977152</v>
      </c>
      <c r="G15" s="81"/>
      <c r="H15" s="81">
        <f t="shared" si="1"/>
        <v>2778440</v>
      </c>
      <c r="I15" s="81"/>
      <c r="J15" s="81">
        <f t="shared" si="1"/>
        <v>81938750</v>
      </c>
      <c r="K15" s="81"/>
      <c r="L15" s="81">
        <f>L10+L11+L14+L13+L12</f>
        <v>176612093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</row>
    <row r="16" spans="1:34" s="11" customFormat="1" ht="12" customHeight="1">
      <c r="A16" s="77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</row>
    <row r="17" spans="1:34" s="11" customFormat="1" ht="21" customHeight="1">
      <c r="A17" s="77" t="s">
        <v>144</v>
      </c>
      <c r="B17" s="81">
        <v>98510824</v>
      </c>
      <c r="C17" s="81"/>
      <c r="D17" s="81">
        <v>7063356.9882628508</v>
      </c>
      <c r="E17" s="81"/>
      <c r="F17" s="81">
        <v>2793561.5366048538</v>
      </c>
      <c r="G17" s="81"/>
      <c r="H17" s="81">
        <v>163787</v>
      </c>
      <c r="I17" s="81"/>
      <c r="J17" s="81">
        <v>129407468</v>
      </c>
      <c r="K17" s="81"/>
      <c r="L17" s="81">
        <f>SUM(B17:J17)</f>
        <v>237938997.52486771</v>
      </c>
      <c r="N17" s="15">
        <f>L17-ББ!D55</f>
        <v>-0.4751322865486145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</row>
    <row r="18" spans="1:34" s="11" customFormat="1">
      <c r="A18" s="80" t="s">
        <v>119</v>
      </c>
      <c r="B18" s="81" t="s">
        <v>120</v>
      </c>
      <c r="C18" s="81"/>
      <c r="D18" s="81" t="s">
        <v>120</v>
      </c>
      <c r="E18" s="81"/>
      <c r="F18" s="82" t="s">
        <v>120</v>
      </c>
      <c r="G18" s="82"/>
      <c r="H18" s="82" t="s">
        <v>120</v>
      </c>
      <c r="I18" s="82"/>
      <c r="J18" s="82">
        <f>ОПУиО!C43</f>
        <v>24225582</v>
      </c>
      <c r="K18" s="81"/>
      <c r="L18" s="82">
        <f>SUM(B18:J18)</f>
        <v>24225582</v>
      </c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</row>
    <row r="19" spans="1:34" s="11" customFormat="1" ht="26.25" customHeight="1">
      <c r="A19" s="80" t="s">
        <v>124</v>
      </c>
      <c r="B19" s="81" t="s">
        <v>120</v>
      </c>
      <c r="C19" s="81"/>
      <c r="D19" s="81" t="s">
        <v>120</v>
      </c>
      <c r="E19" s="81"/>
      <c r="F19" s="82">
        <v>-610842</v>
      </c>
      <c r="G19" s="82"/>
      <c r="H19" s="82"/>
      <c r="I19" s="82"/>
      <c r="J19" s="82"/>
      <c r="K19" s="81"/>
      <c r="L19" s="82">
        <f>SUM(B19:J19)</f>
        <v>-610842</v>
      </c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</row>
    <row r="20" spans="1:34" s="11" customFormat="1">
      <c r="A20" s="80" t="s">
        <v>66</v>
      </c>
      <c r="B20" s="81" t="s">
        <v>120</v>
      </c>
      <c r="C20" s="81"/>
      <c r="D20" s="81" t="s">
        <v>120</v>
      </c>
      <c r="E20" s="81"/>
      <c r="F20" s="81" t="s">
        <v>120</v>
      </c>
      <c r="G20" s="81"/>
      <c r="H20" s="82">
        <f>-629737</f>
        <v>-629737</v>
      </c>
      <c r="I20" s="81"/>
      <c r="J20" s="81">
        <v>651392</v>
      </c>
      <c r="K20" s="81"/>
      <c r="L20" s="82">
        <f>SUM(B20:J20)</f>
        <v>21655</v>
      </c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</row>
    <row r="21" spans="1:34" s="11" customFormat="1" ht="13.5" customHeight="1">
      <c r="A21" s="80" t="s">
        <v>121</v>
      </c>
      <c r="B21" s="81" t="s">
        <v>120</v>
      </c>
      <c r="C21" s="81"/>
      <c r="D21" s="81" t="s">
        <v>120</v>
      </c>
      <c r="E21" s="81"/>
      <c r="F21" s="81" t="s">
        <v>120</v>
      </c>
      <c r="G21" s="81"/>
      <c r="H21" s="81"/>
      <c r="I21" s="81"/>
      <c r="J21" s="81"/>
      <c r="K21" s="81"/>
      <c r="L21" s="82">
        <f t="shared" ref="L21" si="2">SUM(B21:J21)</f>
        <v>0</v>
      </c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</row>
    <row r="22" spans="1:34" s="12" customFormat="1" ht="22.5" customHeight="1" thickBot="1">
      <c r="A22" s="29" t="s">
        <v>131</v>
      </c>
      <c r="B22" s="83">
        <f>ББ!C49</f>
        <v>98510824</v>
      </c>
      <c r="C22" s="81"/>
      <c r="D22" s="83">
        <f>ББ!C50</f>
        <v>7063357</v>
      </c>
      <c r="E22" s="81"/>
      <c r="F22" s="83">
        <f>ББ!C51</f>
        <v>2182720</v>
      </c>
      <c r="G22" s="81"/>
      <c r="H22" s="83">
        <f>ББ!C52</f>
        <v>-465950</v>
      </c>
      <c r="I22" s="81"/>
      <c r="J22" s="83">
        <f>ББ!C53</f>
        <v>154284442</v>
      </c>
      <c r="K22" s="81"/>
      <c r="L22" s="83">
        <f>L17+L18+L21+L20+L19</f>
        <v>261575392.52486771</v>
      </c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</row>
    <row r="23" spans="1:34" s="11" customFormat="1" ht="15.75" thickTop="1">
      <c r="A23" s="84"/>
      <c r="B23" s="85"/>
      <c r="C23" s="85"/>
      <c r="D23" s="85"/>
      <c r="E23" s="84"/>
      <c r="F23" s="84"/>
      <c r="G23" s="84"/>
      <c r="H23" s="84"/>
      <c r="I23" s="84"/>
      <c r="J23" s="86"/>
      <c r="K23" s="87"/>
      <c r="L23" s="86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</row>
    <row r="24" spans="1:34" s="11" customFormat="1">
      <c r="A24" s="84"/>
      <c r="B24" s="85"/>
      <c r="C24" s="85"/>
      <c r="D24" s="84"/>
      <c r="E24" s="84"/>
      <c r="F24" s="84"/>
      <c r="G24" s="84"/>
      <c r="H24" s="84"/>
      <c r="I24" s="84"/>
      <c r="J24" s="86"/>
      <c r="K24" s="87"/>
      <c r="L24" s="86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</row>
    <row r="25" spans="1:34" s="11" customFormat="1">
      <c r="A25" s="84"/>
      <c r="B25" s="85"/>
      <c r="C25" s="85"/>
      <c r="D25" s="84"/>
      <c r="E25" s="84"/>
      <c r="F25" s="84"/>
      <c r="G25" s="84"/>
      <c r="H25" s="84"/>
      <c r="I25" s="84"/>
      <c r="J25" s="86"/>
      <c r="K25" s="87"/>
      <c r="L25" s="86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</row>
    <row r="26" spans="1:34" s="11" customFormat="1" ht="12">
      <c r="A26" s="84"/>
      <c r="B26" s="84"/>
      <c r="C26" s="84"/>
      <c r="D26" s="84"/>
      <c r="E26" s="84"/>
      <c r="F26" s="84"/>
      <c r="G26" s="84"/>
      <c r="H26" s="84"/>
      <c r="I26" s="84"/>
      <c r="J26" s="86"/>
      <c r="K26" s="87"/>
      <c r="L26" s="86"/>
    </row>
    <row r="27" spans="1:34" s="11" customFormat="1" ht="12">
      <c r="A27" s="88" t="str">
        <f>ББ!A60</f>
        <v>Заместитель Председателя Правления _____________________________ Колегов А.Р.  Дата  05.04.2024 г.</v>
      </c>
      <c r="B27" s="88"/>
      <c r="C27" s="84"/>
      <c r="D27" s="84"/>
      <c r="E27" s="84"/>
      <c r="F27" s="84"/>
      <c r="G27" s="84"/>
      <c r="H27" s="84"/>
      <c r="I27" s="84"/>
      <c r="J27" s="86"/>
      <c r="K27" s="87"/>
      <c r="L27" s="86"/>
    </row>
    <row r="28" spans="1:34" s="11" customFormat="1" ht="18.75" customHeight="1">
      <c r="A28" s="88"/>
      <c r="B28" s="88"/>
      <c r="C28" s="84"/>
      <c r="D28" s="84"/>
      <c r="E28" s="84"/>
      <c r="F28" s="84"/>
      <c r="G28" s="84"/>
      <c r="H28" s="84"/>
      <c r="I28" s="84"/>
      <c r="J28" s="86"/>
      <c r="K28" s="87"/>
      <c r="L28" s="86"/>
    </row>
    <row r="29" spans="1:34" s="11" customFormat="1" ht="12">
      <c r="A29" s="88" t="str">
        <f>ББ!A62</f>
        <v>Главный бухгалтер ________________________________ / Хон Т.Э. Дата 05.04.2024 г.</v>
      </c>
      <c r="B29" s="88"/>
      <c r="C29" s="84"/>
      <c r="D29" s="84"/>
      <c r="E29" s="84"/>
      <c r="F29" s="84"/>
      <c r="G29" s="84"/>
      <c r="H29" s="84"/>
      <c r="I29" s="84"/>
      <c r="J29" s="86"/>
      <c r="K29" s="87"/>
      <c r="L29" s="86"/>
    </row>
    <row r="30" spans="1:34" s="11" customFormat="1" ht="12">
      <c r="A30" s="84"/>
      <c r="B30" s="84"/>
      <c r="C30" s="84"/>
      <c r="D30" s="84"/>
      <c r="E30" s="84"/>
      <c r="F30" s="84"/>
      <c r="G30" s="84"/>
      <c r="H30" s="84"/>
      <c r="I30" s="84"/>
      <c r="J30" s="86"/>
      <c r="K30" s="87"/>
      <c r="L30" s="86"/>
    </row>
    <row r="31" spans="1:34" s="11" customFormat="1" ht="12">
      <c r="A31" s="11" t="s">
        <v>63</v>
      </c>
      <c r="J31" s="13"/>
      <c r="K31" s="14"/>
      <c r="L31" s="13"/>
    </row>
    <row r="32" spans="1:34" s="11" customFormat="1" ht="12">
      <c r="A32" s="11" t="s">
        <v>8</v>
      </c>
      <c r="H32" s="9"/>
      <c r="I32" s="9"/>
      <c r="J32" s="13"/>
      <c r="K32" s="14"/>
      <c r="L32" s="13"/>
    </row>
    <row r="33" spans="10:12" s="11" customFormat="1" ht="12">
      <c r="J33" s="13"/>
      <c r="K33" s="14"/>
      <c r="L33" s="13"/>
    </row>
    <row r="34" spans="10:12" s="11" customFormat="1" ht="12">
      <c r="J34" s="13"/>
      <c r="K34" s="14"/>
      <c r="L34" s="13"/>
    </row>
    <row r="35" spans="10:12" s="11" customFormat="1" ht="12"/>
    <row r="36" spans="10:12" s="11" customFormat="1" ht="12"/>
    <row r="37" spans="10:12" s="11" customFormat="1" ht="12"/>
    <row r="38" spans="10:12" s="11" customFormat="1" ht="12"/>
    <row r="39" spans="10:12" s="11" customFormat="1" ht="12"/>
    <row r="40" spans="10:12" s="11" customFormat="1" ht="12"/>
    <row r="41" spans="10:12" s="11" customFormat="1" ht="12"/>
    <row r="42" spans="10:12" s="11" customFormat="1" ht="12"/>
    <row r="43" spans="10:12" s="11" customFormat="1" ht="12"/>
    <row r="44" spans="10:12" s="11" customFormat="1" ht="12"/>
    <row r="45" spans="10:12" s="11" customFormat="1" ht="12"/>
    <row r="46" spans="10:12" s="11" customFormat="1" ht="12"/>
    <row r="47" spans="10:12" s="11" customFormat="1" ht="12"/>
    <row r="48" spans="10:12" s="11" customFormat="1" ht="12"/>
    <row r="49" s="11" customFormat="1" ht="12"/>
    <row r="50" s="11" customFormat="1" ht="12"/>
    <row r="51" s="11" customFormat="1" ht="12"/>
    <row r="52" s="11" customFormat="1" ht="12"/>
    <row r="53" s="11" customFormat="1" ht="12"/>
    <row r="54" s="11" customFormat="1" ht="12"/>
    <row r="55" s="11" customFormat="1" ht="12"/>
    <row r="56" s="11" customFormat="1" ht="12"/>
    <row r="57" s="11" customFormat="1" ht="12"/>
    <row r="58" s="11" customFormat="1" ht="12"/>
    <row r="59" s="11" customFormat="1" ht="12"/>
    <row r="60" s="11" customFormat="1" ht="12"/>
    <row r="61" s="11" customFormat="1" ht="12"/>
    <row r="62" s="11" customFormat="1" ht="12"/>
    <row r="63" s="11" customFormat="1" ht="12"/>
    <row r="64" s="11" customFormat="1" ht="12"/>
    <row r="65" s="11" customFormat="1" ht="12"/>
    <row r="66" s="11" customFormat="1" ht="12"/>
    <row r="67" s="11" customFormat="1" ht="12"/>
    <row r="68" s="11" customFormat="1" ht="12"/>
    <row r="69" s="11" customFormat="1" ht="12"/>
    <row r="70" s="11" customFormat="1" ht="12"/>
    <row r="71" s="11" customFormat="1" ht="12"/>
    <row r="72" s="11" customFormat="1" ht="12"/>
    <row r="73" s="11" customFormat="1" ht="12"/>
    <row r="74" s="11" customFormat="1" ht="12"/>
    <row r="75" s="11" customFormat="1" ht="12"/>
    <row r="76" s="11" customFormat="1" ht="12"/>
    <row r="77" s="11" customFormat="1" ht="12"/>
    <row r="78" s="11" customFormat="1" ht="12"/>
    <row r="79" s="11" customFormat="1" ht="12"/>
    <row r="80" s="11" customFormat="1" ht="12"/>
    <row r="81" s="11" customFormat="1" ht="12"/>
    <row r="82" s="11" customFormat="1" ht="12"/>
    <row r="83" s="11" customFormat="1" ht="12"/>
    <row r="84" s="11" customFormat="1" ht="12"/>
    <row r="85" s="11" customFormat="1" ht="12"/>
    <row r="86" s="11" customFormat="1" ht="12"/>
    <row r="87" s="11" customFormat="1" ht="12"/>
    <row r="88" s="11" customFormat="1" ht="12"/>
    <row r="89" s="11" customFormat="1" ht="12"/>
    <row r="90" s="11" customFormat="1" ht="12"/>
    <row r="91" s="11" customFormat="1" ht="12"/>
    <row r="92" s="11" customFormat="1" ht="12"/>
    <row r="93" s="11" customFormat="1" ht="12"/>
    <row r="94" s="11" customFormat="1" ht="12"/>
    <row r="95" s="11" customFormat="1" ht="12"/>
    <row r="96" s="11" customFormat="1" ht="12"/>
    <row r="97" s="11" customFormat="1" ht="12"/>
    <row r="98" s="11" customFormat="1" ht="12"/>
    <row r="99" s="11" customFormat="1" ht="12"/>
    <row r="100" s="11" customFormat="1" ht="12"/>
    <row r="101" s="11" customFormat="1" ht="12"/>
    <row r="102" s="11" customFormat="1" ht="12"/>
    <row r="103" s="11" customFormat="1" ht="12"/>
    <row r="104" s="11" customFormat="1" ht="12"/>
    <row r="105" s="11" customFormat="1" ht="12"/>
    <row r="106" s="11" customFormat="1" ht="12"/>
    <row r="107" s="11" customFormat="1" ht="12"/>
    <row r="108" s="11" customFormat="1" ht="12"/>
    <row r="109" s="11" customFormat="1" ht="12"/>
    <row r="110" s="11" customFormat="1" ht="12"/>
    <row r="111" s="11" customFormat="1" ht="12"/>
    <row r="112" s="11" customFormat="1" ht="12"/>
    <row r="113" s="11" customFormat="1" ht="12"/>
    <row r="114" s="11" customFormat="1" ht="12"/>
    <row r="115" s="11" customFormat="1" ht="12"/>
    <row r="116" s="11" customFormat="1" ht="12"/>
    <row r="117" s="11" customFormat="1" ht="12"/>
    <row r="118" s="11" customFormat="1" ht="12"/>
    <row r="119" s="11" customFormat="1" ht="12"/>
    <row r="120" s="11" customFormat="1" ht="12"/>
    <row r="121" s="11" customFormat="1" ht="12"/>
    <row r="122" s="11" customFormat="1" ht="12"/>
    <row r="123" s="11" customFormat="1" ht="12"/>
    <row r="124" s="11" customFormat="1" ht="12"/>
    <row r="125" s="11" customFormat="1" ht="12"/>
    <row r="126" s="11" customFormat="1" ht="12"/>
    <row r="127" s="11" customFormat="1" ht="12"/>
    <row r="128" s="11" customFormat="1" ht="12"/>
    <row r="129" s="11" customFormat="1" ht="12"/>
    <row r="130" s="11" customFormat="1" ht="12"/>
    <row r="131" s="11" customFormat="1" ht="12"/>
    <row r="132" s="11" customFormat="1" ht="12"/>
    <row r="133" s="11" customFormat="1" ht="12"/>
    <row r="134" s="11" customFormat="1" ht="12"/>
    <row r="135" s="11" customFormat="1" ht="12"/>
    <row r="136" s="11" customFormat="1" ht="12"/>
    <row r="137" s="11" customFormat="1" ht="12"/>
    <row r="138" s="11" customFormat="1" ht="12"/>
    <row r="139" s="11" customFormat="1" ht="12"/>
    <row r="140" s="11" customFormat="1" ht="12"/>
  </sheetData>
  <mergeCells count="6">
    <mergeCell ref="G7:G8"/>
    <mergeCell ref="J7:J8"/>
    <mergeCell ref="K7:K8"/>
    <mergeCell ref="A7:A8"/>
    <mergeCell ref="D7:D8"/>
    <mergeCell ref="F7:F8"/>
  </mergeCells>
  <pageMargins left="0.7" right="0.7" top="0.75" bottom="0.75" header="0.3" footer="0.3"/>
  <pageSetup paperSize="9" scale="74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ББ</vt:lpstr>
      <vt:lpstr>ОПУиО</vt:lpstr>
      <vt:lpstr>ДДС</vt:lpstr>
      <vt:lpstr>СК</vt:lpstr>
      <vt:lpstr>ББ!Область_печати</vt:lpstr>
      <vt:lpstr>ДДС!Область_печати</vt:lpstr>
      <vt:lpstr>ОПУиО!Область_печати</vt:lpstr>
      <vt:lpstr>СК!Область_печати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Azamat S</dc:creator>
  <cp:lastModifiedBy>Пралиева Сауле Амреевна</cp:lastModifiedBy>
  <cp:lastPrinted>2024-05-30T07:08:36Z</cp:lastPrinted>
  <dcterms:created xsi:type="dcterms:W3CDTF">2016-05-14T10:51:53Z</dcterms:created>
  <dcterms:modified xsi:type="dcterms:W3CDTF">2024-05-30T07:43:05Z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0-bc88714345d2_Enabled">
    <vt:lpwstr>true</vt:lpwstr>
  </property>
  <property fmtid="{D5CDD505-2E9C-101B-9397-08002B2CF9AE}" pid="3" name="MSIP_Label_defa4170-0d19-0005-0000-bc88714345d2_SetDate">
    <vt:lpwstr>2022-06-16T04:08:21Z</vt:lpwstr>
  </property>
  <property fmtid="{D5CDD505-2E9C-101B-9397-08002B2CF9AE}" pid="4" name="MSIP_Label_defa4170-0d19-0005-0000-bc88714345d2_Method">
    <vt:lpwstr>Privileged</vt:lpwstr>
  </property>
  <property fmtid="{D5CDD505-2E9C-101B-9397-08002B2CF9AE}" pid="5" name="MSIP_Label_defa4170-0d19-0005-0000-bc88714345d2_Name">
    <vt:lpwstr>defa4170-0d19-0005-0000-bc88714345d2</vt:lpwstr>
  </property>
  <property fmtid="{D5CDD505-2E9C-101B-9397-08002B2CF9AE}" pid="6" name="MSIP_Label_defa4170-0d19-0005-0000-bc88714345d2_SiteId">
    <vt:lpwstr>7470e6aa-7ba3-459b-b601-e987fc0a153a</vt:lpwstr>
  </property>
  <property fmtid="{D5CDD505-2E9C-101B-9397-08002B2CF9AE}" pid="7" name="MSIP_Label_defa4170-0d19-0005-0000-bc88714345d2_ActionId">
    <vt:lpwstr>1601c9a6-d573-441e-9ce2-b04de9230d00</vt:lpwstr>
  </property>
  <property fmtid="{D5CDD505-2E9C-101B-9397-08002B2CF9AE}" pid="8" name="MSIP_Label_defa4170-0d19-0005-0000-bc88714345d2_ContentBits">
    <vt:lpwstr>0</vt:lpwstr>
  </property>
</Properties>
</file>