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Shortombayeva\SynologyDrive\Бухгалтерия_АО Фридом Финанс\ОТЧЕТЫ\Квартальные отчеты АО Фридом Финанс\2021\Kase\2 кв 2021\Полная ФО\"/>
    </mc:Choice>
  </mc:AlternateContent>
  <xr:revisionPtr revIDLastSave="0" documentId="13_ncr:1_{111999E5-A4E5-473A-B0F0-6D759DCD5128}" xr6:coauthVersionLast="47" xr6:coauthVersionMax="47" xr10:uidLastSave="{00000000-0000-0000-0000-000000000000}"/>
  <bookViews>
    <workbookView xWindow="-120" yWindow="-120" windowWidth="29040" windowHeight="15840" tabRatio="801" activeTab="1" xr2:uid="{00000000-000D-0000-FFFF-FFFF00000000}"/>
  </bookViews>
  <sheets>
    <sheet name="ББ" sheetId="1" r:id="rId1"/>
    <sheet name="ОПиУ" sheetId="2" r:id="rId2"/>
    <sheet name="ДДС" sheetId="4" r:id="rId3"/>
    <sheet name="Движен капитал" sheetId="3" r:id="rId4"/>
  </sheets>
  <externalReferences>
    <externalReference r:id="rId5"/>
    <externalReference r:id="rId6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  <definedName name="_xlnm.Print_Area" localSheetId="0">ББ!$A$1:$D$63</definedName>
    <definedName name="_xlnm.Print_Area" localSheetId="3">'Движен капитал'!$A$1:$J$33</definedName>
    <definedName name="_xlnm.Print_Area" localSheetId="1">ОПиУ!$A$1:$E$55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D34" i="3"/>
  <c r="B80" i="4" l="1"/>
  <c r="F56" i="1"/>
  <c r="F16" i="3" l="1"/>
  <c r="A54" i="4"/>
  <c r="A20" i="4"/>
  <c r="D9" i="4"/>
  <c r="B74" i="4" l="1"/>
  <c r="A4" i="3" l="1"/>
  <c r="H21" i="3"/>
  <c r="B22" i="3"/>
  <c r="H22" i="3" s="1"/>
  <c r="F20" i="3" l="1"/>
  <c r="H20" i="3" s="1"/>
  <c r="B18" i="3" l="1"/>
  <c r="B24" i="3" s="1"/>
  <c r="B34" i="3" s="1"/>
  <c r="F18" i="3"/>
  <c r="F24" i="3" s="1"/>
  <c r="F34" i="3" s="1"/>
  <c r="D18" i="3"/>
  <c r="H18" i="3" l="1"/>
  <c r="H24" i="3" s="1"/>
  <c r="H34" i="3" s="1"/>
  <c r="D16" i="3"/>
  <c r="B16" i="3"/>
  <c r="H14" i="3"/>
  <c r="H13" i="3"/>
  <c r="H10" i="3"/>
  <c r="H16" i="3" l="1"/>
  <c r="H12" i="3"/>
  <c r="C47" i="1"/>
  <c r="C56" i="1" s="1"/>
  <c r="D31" i="1" l="1"/>
  <c r="D64" i="1" s="1"/>
  <c r="C31" i="1"/>
  <c r="C64" i="1" l="1"/>
  <c r="A49" i="2"/>
  <c r="A75" i="4" l="1"/>
  <c r="A28" i="3"/>
  <c r="C7" i="2"/>
  <c r="D7" i="2" l="1"/>
  <c r="A51" i="2" l="1"/>
  <c r="A77" i="4" l="1"/>
  <c r="A30" i="3"/>
  <c r="D47" i="2"/>
  <c r="C47" i="2" l="1"/>
</calcChain>
</file>

<file path=xl/sharedStrings.xml><?xml version="1.0" encoding="utf-8"?>
<sst xmlns="http://schemas.openxmlformats.org/spreadsheetml/2006/main" count="178" uniqueCount="134">
  <si>
    <t>АКЦИОНЕРНОЕ ОБЩЕСТВО «ФРИДОМ ФИНАНС»</t>
  </si>
  <si>
    <t>(в тысячах казахстанских тенге)</t>
  </si>
  <si>
    <t>Прочие активы</t>
  </si>
  <si>
    <t>Кредиторская задолженность</t>
  </si>
  <si>
    <t>Прочие обязательства</t>
  </si>
  <si>
    <t>ИТОГО ОБЯЗАТЕЛЬСТВА</t>
  </si>
  <si>
    <t>ИТОГО КАПИТАЛ</t>
  </si>
  <si>
    <t>АКТИВЫ</t>
  </si>
  <si>
    <t>Денежные средства и эквиваленты денежных средств</t>
  </si>
  <si>
    <t>Вклады размещенные (за вычетом резервов на обесценение)</t>
  </si>
  <si>
    <t xml:space="preserve">Операции «обратное РЕПО» </t>
  </si>
  <si>
    <t>Ценные бумаги, оцениваемые по справедливой стоимости,</t>
  </si>
  <si>
    <t xml:space="preserve"> изменения которых отражаются в составе прибыли или убытка</t>
  </si>
  <si>
    <t>Ценные бумаги, имеющиеся в наличии для продажи (за вычетом резервов на обесценение)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</si>
  <si>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</si>
  <si>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</si>
  <si>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Дебиторская задолженность                                                                                                </t>
  </si>
  <si>
    <t>Начисленные комиссионные вознаграждения к получению</t>
  </si>
  <si>
    <t>Текущее налоговое требование</t>
  </si>
  <si>
    <t>Авансы выданные и предоплата</t>
  </si>
  <si>
    <t>ИТОГО АКТИВОВ</t>
  </si>
  <si>
    <t>ОБЯЗАТЕЛЬСТВА</t>
  </si>
  <si>
    <t>Обязательства по соглашениям «РЕПО»</t>
  </si>
  <si>
    <t>Резервы</t>
  </si>
  <si>
    <t>Начисленные комиссионные расходы к оплате</t>
  </si>
  <si>
    <t>Текущее налоговое обязательство</t>
  </si>
  <si>
    <t>КАПИТАЛ</t>
  </si>
  <si>
    <t>Уставный капитал</t>
  </si>
  <si>
    <t>Резервный капитал</t>
  </si>
  <si>
    <t>ИТОГО КАПИТАЛ И ОБЯЗАТЕЛЬСТВА</t>
  </si>
  <si>
    <t>Комиссионные вознаграждения</t>
  </si>
  <si>
    <t>Доходы от реализации активов</t>
  </si>
  <si>
    <t>Расходы, связанные с выплатой вознаграждения</t>
  </si>
  <si>
    <t>Комиссионные расходы</t>
  </si>
  <si>
    <t>Операционные расходы</t>
  </si>
  <si>
    <t>Нераспределенная прибыль</t>
  </si>
  <si>
    <t>Выпущенные долговые ценные бумаги</t>
  </si>
  <si>
    <t>Доходы, связанные с получением вознаграждения</t>
  </si>
  <si>
    <t>Доходы от купли-продажи финансовых активов (нетто)</t>
  </si>
  <si>
    <t>Доходы/(расходы)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</si>
  <si>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Доходы/ (расходы) от операций с иностранной валютой (нетто)</t>
  </si>
  <si>
    <t>Доходы от переоценки иностранной валюты (нетто)</t>
  </si>
  <si>
    <t>Прочие доходы/(расходы)</t>
  </si>
  <si>
    <t>ИТОГО ДОХОДОВ</t>
  </si>
  <si>
    <t>ИТОГО РАСХОДОВ</t>
  </si>
  <si>
    <t>ЧИСТАЯ ПРИБЫЛЬ ДО УПЛАТЫ КОРПОРАТИВНОГО ПОДОХОДНОГО НАЛОГА</t>
  </si>
  <si>
    <t>Расход по налогу на прибыль</t>
  </si>
  <si>
    <t>ИТОГО ЧИСТАЯ ПРИБЫЛЬ ЗА ПЕРИОД</t>
  </si>
  <si>
    <t>Доходы от восстановления резервов по ценным бумагам, вкладам, дебиторской задолженности и условным обязательствам (нетто)</t>
  </si>
  <si>
    <t>Место для печати</t>
  </si>
  <si>
    <t>Запасы</t>
  </si>
  <si>
    <t>Активы по аренде</t>
  </si>
  <si>
    <t>Обязательства по аренде</t>
  </si>
  <si>
    <t>Инвестиции в капитал других юридических лиц и субординированный долг</t>
  </si>
  <si>
    <t>Производные финансовые инструменты</t>
  </si>
  <si>
    <t>Субординированный долг</t>
  </si>
  <si>
    <t>Отложенное налоговое обязательство</t>
  </si>
  <si>
    <t>2020 года</t>
  </si>
  <si>
    <t>31 декабря</t>
  </si>
  <si>
    <t>Производные финансовые инструменты (требования по сделке опционы)</t>
  </si>
  <si>
    <t>`</t>
  </si>
  <si>
    <t>Доходы от операций с производными финансовыми инструментами (нетто)</t>
  </si>
  <si>
    <t>2021 года</t>
  </si>
  <si>
    <t>Телефон: +7 (727) 311-10-64 вн.432</t>
  </si>
  <si>
    <t>Кредиты, выданные клиентам</t>
  </si>
  <si>
    <t>Текущие счета и депозиты клиентов</t>
  </si>
  <si>
    <t>Средства банков и прочих финансовых институтов</t>
  </si>
  <si>
    <t>Гудвил</t>
  </si>
  <si>
    <t xml:space="preserve">КОНСОЛИДИРОВАННЫЙ ОТЧЕТ О ФИНАНСОВОМ ПОЛОЖЕНИИ </t>
  </si>
  <si>
    <t>30 июня</t>
  </si>
  <si>
    <t>НА 30 июня 2021 ГОДА</t>
  </si>
  <si>
    <t xml:space="preserve">ОТЧЕТ ОБ ИЗМЕНЕНИЯХ КАПИТАЛА </t>
  </si>
  <si>
    <t>Акционерный капитал – простые</t>
  </si>
  <si>
    <t>Фонд переоценки инвестиций, имеющихся в наличии для продажи</t>
  </si>
  <si>
    <t>Накопленная прибыль</t>
  </si>
  <si>
    <t>Итого</t>
  </si>
  <si>
    <t>акции</t>
  </si>
  <si>
    <t>капитал</t>
  </si>
  <si>
    <t>1 января 2020 года</t>
  </si>
  <si>
    <t>Чистая прибыль</t>
  </si>
  <si>
    <t>-</t>
  </si>
  <si>
    <t>Выплата дивидендов</t>
  </si>
  <si>
    <t>Выпуск простых акций</t>
  </si>
  <si>
    <t>1 января 2021 года</t>
  </si>
  <si>
    <t>Телефон: +7 (727) 311-10-64 вн.645</t>
  </si>
  <si>
    <t>30 июня 2020 года</t>
  </si>
  <si>
    <t>30 июня 2021 года</t>
  </si>
  <si>
    <t xml:space="preserve">ОТЧЕТ О ДВИЖЕНИИ ДЕНЕЖНЫХ СРЕДСТВ </t>
  </si>
  <si>
    <t>ДВИЖЕНИЕ ДЕНЕЖНЫХ СРЕДСТВ ОТ</t>
  </si>
  <si>
    <t>ОПЕРАЦИОННОЙ ДЕЯТЕЛЬНОСТИ:</t>
  </si>
  <si>
    <t xml:space="preserve">Прибыль до налогообложения </t>
  </si>
  <si>
    <t>Корректировки:</t>
  </si>
  <si>
    <t>Начисленные расходы по отпускам</t>
  </si>
  <si>
    <t>Нереализованный убыток/(прибыль) по операциям с финансовыми активами, по справедливой стоимости через прибыль или убыток</t>
  </si>
  <si>
    <t>Амортизация премии по выпущенным облигациям</t>
  </si>
  <si>
    <t>(Прибыль)/убыток от продажи основных средств и нематериальных активов</t>
  </si>
  <si>
    <t>Чистый нереализованный убыток/(прибыль) по операциям с иностранной валютой</t>
  </si>
  <si>
    <t>Износ и амортизация</t>
  </si>
  <si>
    <t>Чистое изменение в начисленных процентах</t>
  </si>
  <si>
    <t>Приток денежных средств от операционной деятельности</t>
  </si>
  <si>
    <t>до изменений в операционных активах и обязательствах</t>
  </si>
  <si>
    <t>Изменения в операционных активах и обязательствах</t>
  </si>
  <si>
    <t>Увеличение операционных активов:</t>
  </si>
  <si>
    <t>Обязательства по соглашениям обратного РЕПО</t>
  </si>
  <si>
    <t>Финансовые активы по справедливой стоимости через прибыль или убыток</t>
  </si>
  <si>
    <t>Вклады</t>
  </si>
  <si>
    <t>Кредиты выданные клиентам</t>
  </si>
  <si>
    <t>Дебиторская задолженность</t>
  </si>
  <si>
    <t>Авансы выданные</t>
  </si>
  <si>
    <t>Обязательства по соглашениям прямого РЕПО</t>
  </si>
  <si>
    <t>Отток денежных средств от операционной деятельности до налогообложения</t>
  </si>
  <si>
    <t>Налог на прибыль уплаченный</t>
  </si>
  <si>
    <t>Чистые денежные средства использованные в операционной деятельности</t>
  </si>
  <si>
    <t>ДВИЖЕНИЕ ДЕНЕЖНЫХ СРЕДСТВ ОТ ИНВЕСТИЦИОННОЙ ДЕЯТЕЛЬНОСТИ:</t>
  </si>
  <si>
    <t>Приобретение/Продажа основных средств и нематериальных активов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</si>
  <si>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</si>
  <si>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</si>
  <si>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облигаций</t>
  </si>
  <si>
    <t>Погашение облигаций</t>
  </si>
  <si>
    <t>Выкуп размещенных облигаций</t>
  </si>
  <si>
    <t xml:space="preserve">Чистый приток денежных средств от финансовой деятельности  </t>
  </si>
  <si>
    <t xml:space="preserve">ЧИСТОЕ УВЕЛИЧЕНИЕ/(УМЕНЬШЕНИЕ) ДЕНЕЖНЫХ СРЕДСТВ И ИХ ЭКВИВАЛЕНТОВ  </t>
  </si>
  <si>
    <t>ДЕНЕЖНЫЕ СРЕДСТВА И ИХ ЭКВИВАЛЕНТЫ,</t>
  </si>
  <si>
    <t>на начало отчетного периода</t>
  </si>
  <si>
    <t>на конец отчетного периода</t>
  </si>
  <si>
    <r>
      <t>У</t>
    </r>
    <r>
      <rPr>
        <b/>
        <sz val="9"/>
        <color theme="1"/>
        <rFont val="Times New Roman"/>
        <family val="1"/>
        <charset val="204"/>
      </rPr>
      <t>величение</t>
    </r>
    <r>
      <rPr>
        <b/>
        <sz val="9"/>
        <color rgb="FF000000"/>
        <rFont val="Times New Roman"/>
        <family val="1"/>
        <charset val="204"/>
      </rPr>
      <t xml:space="preserve"> в операционных обязательствах:</t>
    </r>
  </si>
  <si>
    <t>Выдача займа</t>
  </si>
  <si>
    <t>Поступления от выпуска простых акций</t>
  </si>
  <si>
    <t>КОНСОЛИДИРОВАННЫЙ ОТЧЕТ О ПРИБЫЛЯХ И УБЫТКАХ ЗА 6 МЕСЯЦЕВ, ЗАКОНЧИВШИХСЯ 30 Июня 2021 ГОДА</t>
  </si>
  <si>
    <t>за 6 месяцев, закончившихся</t>
  </si>
  <si>
    <t>ЗА 6 МЕСЯЦЕВ, ЗАКОНЧИВШИХСЯ 30 ИЮНЯ 2021 ГОДА</t>
  </si>
  <si>
    <t>Заместитель Председателя Правления _______________________ /Лер Е.О.  Дата  подписания 06.08.2021 г.</t>
  </si>
  <si>
    <t>Главный бухгалтер ___________________________ / Хон Т.Э. Дата подписания 06.08.2021 г.</t>
  </si>
  <si>
    <t>Примечания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</si>
</sst>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-* #,##0_р_._-;\-* #,##0_р_._-;_-* &quot;-&quot;_р_._-;_-@_-"/>
    <numFmt numFmtId="168" formatCode="_-* #,##0.00_р_._-;\-* #,##0.00_р_._-;_-* &quot;-&quot;??_р_._-;_-@_-"/>
    <numFmt numFmtId="169" formatCode="_([$€]* #,##0.00_);_([$€]* \(#,##0.00\);_([$€]* &quot;-&quot;??_);_(@_)"/>
    <numFmt numFmtId="170" formatCode="_-* #,##0.00_K_Z_T_-;\-* #,##0.00_K_Z_T_-;_-* &quot;-&quot;??_K_Z_T_-;_-@_-"/>
    <numFmt numFmtId="171" formatCode="_-* #,##0.00[$€]_-;\-* #,##0.00[$€]_-;_-* &quot;-&quot;??[$€]_-;_-@_-"/>
    <numFmt numFmtId="172" formatCode="_-* #&quot;,&quot;##0\ _р_._-;\-* #&quot;,&quot;##0\ _р_._-;_-* &quot;-&quot;\ _р_._-;_-@_-"/>
    <numFmt numFmtId="173" formatCode="_-* #&quot;,&quot;##0.00\ _р_._-;\-* #&quot;,&quot;##0.00\ _р_._-;_-* &quot;-&quot;??\ _р_._-;_-@_-"/>
    <numFmt numFmtId="174" formatCode="_-* #,##0_р_._-;\-* #,##0_р_._-;_-* &quot;-&quot;??_р_._-;_-@_-"/>
    <numFmt numFmtId="175" formatCode="_(* #,##0_);_(* \(#,##0\);_(* &quot;-&quot;??_);_(@_)"/>
    <numFmt numFmtId="176" formatCode="[$-409]d\-mmm\-yy;@"/>
    <numFmt numFmtId="177" formatCode="#,##0_);\(#,##0\);\-"/>
    <numFmt numFmtId="178" formatCode="_-* #,##0.00000_р_._-;\-* #,##0.00000_р_._-;_-* &quot;-&quot;??_р_._-;_-@_-"/>
    <numFmt numFmtId="179" formatCode="#,##0.000_);\(#,##0.000\);\-"/>
    <numFmt numFmtId="180" formatCode="#,##0_ ;\-#,##0\ 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0"/>
      <name val="Arial"/>
      <family val="2"/>
      <charset val="204"/>
    </font>
    <font>
      <sz val="10"/>
      <name val="Arial Cy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17">
    <xf numFmtId="0" fontId="0" fillId="0" borderId="0"/>
    <xf numFmtId="0" fontId="4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169" fontId="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0" fillId="0" borderId="0"/>
    <xf numFmtId="0" fontId="31" fillId="0" borderId="0">
      <alignment horizontal="right" vertical="top"/>
    </xf>
    <xf numFmtId="0" fontId="31" fillId="0" borderId="0">
      <alignment horizontal="left" vertical="top"/>
    </xf>
    <xf numFmtId="0" fontId="31" fillId="0" borderId="0">
      <alignment horizontal="right" vertical="top"/>
    </xf>
    <xf numFmtId="0" fontId="32" fillId="0" borderId="0">
      <alignment horizontal="center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2" fillId="0" borderId="0">
      <alignment horizontal="center" vertical="top"/>
    </xf>
    <xf numFmtId="0" fontId="33" fillId="0" borderId="0">
      <alignment horizontal="center" vertical="top"/>
    </xf>
    <xf numFmtId="0" fontId="32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left" vertical="top"/>
    </xf>
    <xf numFmtId="0" fontId="31" fillId="0" borderId="0">
      <alignment horizontal="right" vertical="top"/>
    </xf>
    <xf numFmtId="0" fontId="31" fillId="0" borderId="0">
      <alignment horizontal="right" vertical="top"/>
    </xf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7" fillId="0" borderId="0"/>
    <xf numFmtId="0" fontId="9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12" fillId="0" borderId="0"/>
    <xf numFmtId="0" fontId="3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7" fillId="23" borderId="8" applyNumberFormat="0" applyFont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7" fillId="0" borderId="9" applyNumberFormat="0" applyFill="0" applyAlignment="0" applyProtection="0"/>
    <xf numFmtId="0" fontId="6" fillId="0" borderId="0"/>
    <xf numFmtId="0" fontId="28" fillId="0" borderId="0" applyNumberFormat="0" applyFill="0" applyBorder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9" fillId="4" borderId="0" applyNumberFormat="0" applyBorder="0" applyAlignment="0" applyProtection="0"/>
    <xf numFmtId="0" fontId="10" fillId="0" borderId="0">
      <alignment vertical="center"/>
    </xf>
    <xf numFmtId="168" fontId="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76" fontId="50" fillId="0" borderId="0"/>
    <xf numFmtId="0" fontId="4" fillId="0" borderId="0"/>
    <xf numFmtId="0" fontId="2" fillId="0" borderId="0"/>
    <xf numFmtId="0" fontId="4" fillId="0" borderId="0"/>
    <xf numFmtId="0" fontId="3" fillId="0" borderId="0"/>
    <xf numFmtId="168" fontId="3" fillId="0" borderId="0" applyFont="0" applyFill="0" applyBorder="0" applyAlignment="0" applyProtection="0"/>
  </cellStyleXfs>
  <cellXfs count="206">
    <xf numFmtId="0" fontId="0" fillId="0" borderId="0" xfId="0"/>
    <xf numFmtId="0" fontId="37" fillId="24" borderId="0" xfId="0" applyFont="1" applyFill="1" applyAlignment="1">
      <alignment horizontal="left" vertical="center"/>
    </xf>
    <xf numFmtId="0" fontId="0" fillId="24" borderId="0" xfId="0" applyFill="1"/>
    <xf numFmtId="0" fontId="37" fillId="24" borderId="0" xfId="0" applyFont="1" applyFill="1" applyAlignment="1">
      <alignment horizontal="justify" vertical="center"/>
    </xf>
    <xf numFmtId="0" fontId="38" fillId="24" borderId="0" xfId="0" applyFont="1" applyFill="1" applyAlignment="1">
      <alignment vertical="center"/>
    </xf>
    <xf numFmtId="0" fontId="39" fillId="24" borderId="0" xfId="0" applyFont="1" applyFill="1" applyAlignment="1">
      <alignment vertical="center"/>
    </xf>
    <xf numFmtId="0" fontId="0" fillId="24" borderId="0" xfId="0" applyFill="1" applyAlignment="1">
      <alignment horizontal="center"/>
    </xf>
    <xf numFmtId="0" fontId="36" fillId="24" borderId="0" xfId="0" applyFont="1" applyFill="1" applyAlignment="1">
      <alignment vertical="center" wrapText="1"/>
    </xf>
    <xf numFmtId="0" fontId="35" fillId="24" borderId="0" xfId="0" applyFont="1" applyFill="1" applyAlignment="1">
      <alignment vertical="center" wrapText="1"/>
    </xf>
    <xf numFmtId="0" fontId="34" fillId="24" borderId="0" xfId="0" applyFont="1" applyFill="1" applyAlignment="1">
      <alignment vertical="center" wrapText="1"/>
    </xf>
    <xf numFmtId="0" fontId="35" fillId="24" borderId="0" xfId="0" applyFont="1" applyFill="1" applyAlignment="1">
      <alignment horizontal="center" vertical="center" wrapText="1"/>
    </xf>
    <xf numFmtId="0" fontId="40" fillId="24" borderId="0" xfId="0" applyFont="1" applyFill="1" applyAlignment="1">
      <alignment vertical="center" wrapText="1"/>
    </xf>
    <xf numFmtId="0" fontId="41" fillId="24" borderId="0" xfId="1" applyFont="1" applyFill="1"/>
    <xf numFmtId="0" fontId="41" fillId="24" borderId="0" xfId="1" applyFont="1" applyFill="1" applyAlignment="1">
      <alignment horizontal="center"/>
    </xf>
    <xf numFmtId="0" fontId="42" fillId="24" borderId="0" xfId="0" applyFont="1" applyFill="1"/>
    <xf numFmtId="0" fontId="42" fillId="24" borderId="0" xfId="1" applyFont="1" applyFill="1" applyAlignment="1">
      <alignment horizontal="left"/>
    </xf>
    <xf numFmtId="0" fontId="42" fillId="24" borderId="0" xfId="1" applyFont="1" applyFill="1" applyAlignment="1">
      <alignment horizontal="center"/>
    </xf>
    <xf numFmtId="0" fontId="41" fillId="24" borderId="0" xfId="1" applyFont="1" applyFill="1" applyAlignment="1">
      <alignment vertical="center"/>
    </xf>
    <xf numFmtId="0" fontId="41" fillId="24" borderId="0" xfId="1" applyFont="1" applyFill="1" applyAlignment="1">
      <alignment horizontal="center" vertical="center"/>
    </xf>
    <xf numFmtId="0" fontId="41" fillId="24" borderId="0" xfId="1" applyFont="1" applyFill="1" applyAlignment="1">
      <alignment horizontal="center" vertical="top" wrapText="1"/>
    </xf>
    <xf numFmtId="1" fontId="42" fillId="24" borderId="0" xfId="1" applyNumberFormat="1" applyFont="1" applyFill="1" applyAlignment="1">
      <alignment vertical="center"/>
    </xf>
    <xf numFmtId="1" fontId="42" fillId="24" borderId="0" xfId="1" applyNumberFormat="1" applyFont="1" applyFill="1" applyAlignment="1">
      <alignment horizontal="center" vertical="center"/>
    </xf>
    <xf numFmtId="0" fontId="42" fillId="24" borderId="0" xfId="1" applyFont="1" applyFill="1" applyAlignment="1">
      <alignment vertical="center"/>
    </xf>
    <xf numFmtId="3" fontId="41" fillId="24" borderId="0" xfId="1" applyNumberFormat="1" applyFont="1" applyFill="1" applyAlignment="1">
      <alignment horizontal="right" vertical="center"/>
    </xf>
    <xf numFmtId="3" fontId="42" fillId="24" borderId="0" xfId="1" applyNumberFormat="1" applyFont="1" applyFill="1" applyAlignment="1">
      <alignment horizontal="right" vertical="center"/>
    </xf>
    <xf numFmtId="3" fontId="42" fillId="24" borderId="0" xfId="0" applyNumberFormat="1" applyFont="1" applyFill="1"/>
    <xf numFmtId="0" fontId="42" fillId="24" borderId="0" xfId="1" applyFont="1" applyFill="1" applyAlignment="1">
      <alignment vertical="center" wrapText="1"/>
    </xf>
    <xf numFmtId="4" fontId="42" fillId="24" borderId="0" xfId="0" applyNumberFormat="1" applyFont="1" applyFill="1"/>
    <xf numFmtId="0" fontId="41" fillId="24" borderId="0" xfId="1" applyFont="1" applyFill="1" applyAlignment="1">
      <alignment vertical="center" wrapText="1"/>
    </xf>
    <xf numFmtId="0" fontId="42" fillId="24" borderId="0" xfId="1" applyFont="1" applyFill="1" applyAlignment="1">
      <alignment horizontal="right"/>
    </xf>
    <xf numFmtId="174" fontId="42" fillId="24" borderId="0" xfId="82" applyNumberFormat="1" applyFont="1" applyFill="1" applyAlignment="1">
      <alignment horizontal="right"/>
    </xf>
    <xf numFmtId="3" fontId="42" fillId="24" borderId="0" xfId="1" applyNumberFormat="1" applyFont="1" applyFill="1" applyAlignment="1">
      <alignment horizontal="right"/>
    </xf>
    <xf numFmtId="3" fontId="42" fillId="24" borderId="0" xfId="1" applyNumberFormat="1" applyFont="1" applyFill="1" applyAlignment="1">
      <alignment horizontal="center"/>
    </xf>
    <xf numFmtId="0" fontId="42" fillId="24" borderId="0" xfId="1" applyFont="1" applyFill="1"/>
    <xf numFmtId="0" fontId="42" fillId="24" borderId="0" xfId="1" applyFont="1" applyFill="1" applyAlignment="1">
      <alignment horizontal="right" vertical="center"/>
    </xf>
    <xf numFmtId="0" fontId="42" fillId="24" borderId="0" xfId="0" applyFont="1" applyFill="1" applyAlignment="1">
      <alignment horizontal="right"/>
    </xf>
    <xf numFmtId="0" fontId="38" fillId="24" borderId="0" xfId="0" applyFont="1" applyFill="1" applyAlignment="1">
      <alignment horizontal="justify" vertical="center"/>
    </xf>
    <xf numFmtId="0" fontId="34" fillId="24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174" fontId="36" fillId="24" borderId="0" xfId="108" applyNumberFormat="1" applyFont="1" applyFill="1" applyAlignment="1">
      <alignment horizontal="center" vertical="center" wrapText="1"/>
    </xf>
    <xf numFmtId="3" fontId="34" fillId="24" borderId="10" xfId="0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7" fillId="0" borderId="0" xfId="0" applyFont="1" applyAlignment="1">
      <alignment horizontal="center"/>
    </xf>
    <xf numFmtId="3" fontId="48" fillId="24" borderId="10" xfId="0" applyNumberFormat="1" applyFont="1" applyFill="1" applyBorder="1" applyAlignment="1">
      <alignment horizontal="center" vertical="center" wrapText="1"/>
    </xf>
    <xf numFmtId="174" fontId="0" fillId="24" borderId="0" xfId="0" applyNumberFormat="1" applyFill="1"/>
    <xf numFmtId="174" fontId="0" fillId="24" borderId="0" xfId="0" applyNumberFormat="1" applyFill="1" applyAlignment="1">
      <alignment horizontal="center"/>
    </xf>
    <xf numFmtId="168" fontId="0" fillId="24" borderId="0" xfId="108" applyFont="1" applyFill="1" applyAlignment="1">
      <alignment horizontal="center"/>
    </xf>
    <xf numFmtId="3" fontId="0" fillId="24" borderId="0" xfId="0" applyNumberFormat="1" applyFill="1"/>
    <xf numFmtId="177" fontId="42" fillId="24" borderId="0" xfId="0" applyNumberFormat="1" applyFont="1" applyFill="1"/>
    <xf numFmtId="0" fontId="36" fillId="0" borderId="0" xfId="0" applyFont="1" applyFill="1" applyAlignment="1">
      <alignment vertical="center" wrapText="1"/>
    </xf>
    <xf numFmtId="0" fontId="36" fillId="24" borderId="0" xfId="0" applyFont="1" applyFill="1" applyAlignment="1">
      <alignment vertical="center" wrapText="1"/>
    </xf>
    <xf numFmtId="0" fontId="36" fillId="24" borderId="0" xfId="0" applyFont="1" applyFill="1" applyAlignment="1">
      <alignment vertical="center" wrapText="1"/>
    </xf>
    <xf numFmtId="175" fontId="42" fillId="24" borderId="0" xfId="0" applyNumberFormat="1" applyFont="1" applyFill="1"/>
    <xf numFmtId="174" fontId="42" fillId="24" borderId="0" xfId="0" applyNumberFormat="1" applyFont="1" applyFill="1"/>
    <xf numFmtId="0" fontId="45" fillId="0" borderId="0" xfId="0" applyFont="1" applyAlignment="1">
      <alignment horizontal="left"/>
    </xf>
    <xf numFmtId="0" fontId="34" fillId="24" borderId="0" xfId="0" applyFont="1" applyFill="1" applyAlignment="1">
      <alignment vertical="center" wrapText="1"/>
    </xf>
    <xf numFmtId="0" fontId="40" fillId="24" borderId="0" xfId="0" applyFont="1" applyFill="1" applyAlignment="1">
      <alignment vertical="center" wrapText="1"/>
    </xf>
    <xf numFmtId="0" fontId="40" fillId="24" borderId="0" xfId="0" applyFont="1" applyFill="1" applyAlignment="1">
      <alignment horizontal="center" vertical="center" wrapText="1"/>
    </xf>
    <xf numFmtId="0" fontId="36" fillId="24" borderId="0" xfId="0" applyFont="1" applyFill="1"/>
    <xf numFmtId="0" fontId="34" fillId="0" borderId="0" xfId="0" applyFont="1" applyAlignment="1">
      <alignment vertical="center" wrapText="1"/>
    </xf>
    <xf numFmtId="0" fontId="36" fillId="0" borderId="0" xfId="0" applyFont="1"/>
    <xf numFmtId="0" fontId="40" fillId="0" borderId="0" xfId="0" applyFont="1" applyAlignment="1">
      <alignment vertical="center" wrapText="1"/>
    </xf>
    <xf numFmtId="3" fontId="34" fillId="24" borderId="0" xfId="0" applyNumberFormat="1" applyFont="1" applyFill="1" applyAlignment="1">
      <alignment horizontal="center" vertical="center"/>
    </xf>
    <xf numFmtId="3" fontId="36" fillId="24" borderId="0" xfId="0" applyNumberFormat="1" applyFont="1" applyFill="1"/>
    <xf numFmtId="3" fontId="48" fillId="0" borderId="0" xfId="0" applyNumberFormat="1" applyFont="1"/>
    <xf numFmtId="3" fontId="40" fillId="24" borderId="0" xfId="0" applyNumberFormat="1" applyFont="1" applyFill="1" applyAlignment="1">
      <alignment horizontal="right" vertical="center"/>
    </xf>
    <xf numFmtId="0" fontId="40" fillId="24" borderId="0" xfId="0" applyFont="1" applyFill="1" applyAlignment="1">
      <alignment horizontal="right" vertical="center" wrapText="1"/>
    </xf>
    <xf numFmtId="174" fontId="36" fillId="24" borderId="0" xfId="108" applyNumberFormat="1" applyFont="1" applyFill="1"/>
    <xf numFmtId="0" fontId="1" fillId="0" borderId="0" xfId="0" applyFont="1" applyAlignment="1">
      <alignment vertical="center"/>
    </xf>
    <xf numFmtId="0" fontId="51" fillId="24" borderId="0" xfId="115" applyFont="1" applyFill="1" applyAlignment="1">
      <alignment horizontal="left" vertical="center"/>
    </xf>
    <xf numFmtId="3" fontId="52" fillId="24" borderId="0" xfId="115" applyNumberFormat="1" applyFont="1" applyFill="1"/>
    <xf numFmtId="0" fontId="52" fillId="24" borderId="0" xfId="115" applyFont="1" applyFill="1"/>
    <xf numFmtId="0" fontId="53" fillId="24" borderId="0" xfId="115" applyFont="1" applyFill="1" applyAlignment="1">
      <alignment horizontal="left" vertical="center"/>
    </xf>
    <xf numFmtId="0" fontId="54" fillId="24" borderId="0" xfId="115" applyFont="1" applyFill="1" applyAlignment="1">
      <alignment horizontal="left" vertical="center"/>
    </xf>
    <xf numFmtId="0" fontId="35" fillId="24" borderId="0" xfId="115" applyFont="1" applyFill="1" applyAlignment="1">
      <alignment vertical="center" wrapText="1"/>
    </xf>
    <xf numFmtId="3" fontId="35" fillId="24" borderId="0" xfId="115" applyNumberFormat="1" applyFont="1" applyFill="1" applyAlignment="1">
      <alignment horizontal="center" vertical="center" wrapText="1"/>
    </xf>
    <xf numFmtId="4" fontId="35" fillId="24" borderId="0" xfId="115" applyNumberFormat="1" applyFont="1" applyFill="1" applyAlignment="1">
      <alignment horizontal="center" vertical="center" wrapText="1"/>
    </xf>
    <xf numFmtId="0" fontId="35" fillId="24" borderId="0" xfId="115" applyFont="1" applyFill="1" applyAlignment="1">
      <alignment horizontal="center" vertical="center" wrapText="1"/>
    </xf>
    <xf numFmtId="0" fontId="36" fillId="24" borderId="0" xfId="115" applyFont="1" applyFill="1" applyAlignment="1">
      <alignment wrapText="1"/>
    </xf>
    <xf numFmtId="0" fontId="34" fillId="24" borderId="0" xfId="115" applyFont="1" applyFill="1" applyAlignment="1">
      <alignment vertical="center" wrapText="1"/>
    </xf>
    <xf numFmtId="3" fontId="35" fillId="24" borderId="0" xfId="115" applyNumberFormat="1" applyFont="1" applyFill="1" applyAlignment="1">
      <alignment horizontal="right" vertical="center" wrapText="1"/>
    </xf>
    <xf numFmtId="0" fontId="36" fillId="24" borderId="0" xfId="115" applyFont="1" applyFill="1" applyAlignment="1">
      <alignment vertical="center" wrapText="1"/>
    </xf>
    <xf numFmtId="3" fontId="55" fillId="24" borderId="0" xfId="115" applyNumberFormat="1" applyFont="1" applyFill="1"/>
    <xf numFmtId="3" fontId="45" fillId="24" borderId="0" xfId="115" applyNumberFormat="1" applyFont="1" applyFill="1" applyAlignment="1">
      <alignment horizontal="left"/>
    </xf>
    <xf numFmtId="0" fontId="46" fillId="24" borderId="0" xfId="115" applyFont="1" applyFill="1" applyAlignment="1">
      <alignment horizontal="left"/>
    </xf>
    <xf numFmtId="3" fontId="47" fillId="24" borderId="0" xfId="115" applyNumberFormat="1" applyFont="1" applyFill="1" applyAlignment="1">
      <alignment horizontal="left"/>
    </xf>
    <xf numFmtId="0" fontId="47" fillId="24" borderId="0" xfId="115" applyFont="1" applyFill="1" applyAlignment="1">
      <alignment horizontal="left"/>
    </xf>
    <xf numFmtId="0" fontId="52" fillId="0" borderId="0" xfId="115" applyFont="1"/>
    <xf numFmtId="0" fontId="36" fillId="24" borderId="0" xfId="115" applyFont="1" applyFill="1"/>
    <xf numFmtId="3" fontId="36" fillId="24" borderId="0" xfId="115" applyNumberFormat="1" applyFont="1" applyFill="1"/>
    <xf numFmtId="0" fontId="36" fillId="0" borderId="0" xfId="115" applyFont="1"/>
    <xf numFmtId="177" fontId="52" fillId="24" borderId="0" xfId="115" applyNumberFormat="1" applyFont="1" applyFill="1"/>
    <xf numFmtId="3" fontId="52" fillId="0" borderId="0" xfId="115" applyNumberFormat="1" applyFont="1"/>
    <xf numFmtId="177" fontId="40" fillId="24" borderId="0" xfId="115" applyNumberFormat="1" applyFont="1" applyFill="1" applyAlignment="1">
      <alignment vertical="center" wrapText="1"/>
    </xf>
    <xf numFmtId="0" fontId="40" fillId="24" borderId="0" xfId="115" applyFont="1" applyFill="1" applyAlignment="1">
      <alignment vertical="center" wrapText="1"/>
    </xf>
    <xf numFmtId="178" fontId="36" fillId="24" borderId="0" xfId="108" applyNumberFormat="1" applyFont="1" applyFill="1" applyAlignment="1">
      <alignment horizontal="center" vertical="center" wrapText="1"/>
    </xf>
    <xf numFmtId="178" fontId="35" fillId="24" borderId="11" xfId="108" applyNumberFormat="1" applyFont="1" applyFill="1" applyBorder="1" applyAlignment="1">
      <alignment horizontal="center" vertical="center" wrapText="1"/>
    </xf>
    <xf numFmtId="178" fontId="36" fillId="24" borderId="11" xfId="108" applyNumberFormat="1" applyFont="1" applyFill="1" applyBorder="1" applyAlignment="1">
      <alignment horizontal="center" vertical="center" wrapText="1"/>
    </xf>
    <xf numFmtId="179" fontId="36" fillId="0" borderId="0" xfId="115" applyNumberFormat="1" applyFont="1" applyAlignment="1">
      <alignment horizontal="right" vertical="center" wrapText="1"/>
    </xf>
    <xf numFmtId="179" fontId="34" fillId="24" borderId="0" xfId="115" applyNumberFormat="1" applyFont="1" applyFill="1" applyAlignment="1">
      <alignment vertical="center" wrapText="1"/>
    </xf>
    <xf numFmtId="179" fontId="36" fillId="24" borderId="0" xfId="115" applyNumberFormat="1" applyFont="1" applyFill="1" applyAlignment="1">
      <alignment horizontal="right" vertical="center" wrapText="1"/>
    </xf>
    <xf numFmtId="179" fontId="35" fillId="24" borderId="0" xfId="115" applyNumberFormat="1" applyFont="1" applyFill="1" applyAlignment="1">
      <alignment horizontal="right" vertical="center" wrapText="1"/>
    </xf>
    <xf numFmtId="179" fontId="35" fillId="24" borderId="11" xfId="115" applyNumberFormat="1" applyFont="1" applyFill="1" applyBorder="1" applyAlignment="1">
      <alignment horizontal="right" vertical="center" wrapText="1"/>
    </xf>
    <xf numFmtId="179" fontId="36" fillId="24" borderId="0" xfId="116" applyNumberFormat="1" applyFont="1" applyFill="1" applyAlignment="1">
      <alignment horizontal="right" vertical="center" wrapText="1"/>
    </xf>
    <xf numFmtId="179" fontId="36" fillId="24" borderId="0" xfId="115" applyNumberFormat="1" applyFont="1" applyFill="1" applyAlignment="1">
      <alignment vertical="center" wrapText="1"/>
    </xf>
    <xf numFmtId="179" fontId="36" fillId="24" borderId="10" xfId="115" applyNumberFormat="1" applyFont="1" applyFill="1" applyBorder="1" applyAlignment="1">
      <alignment horizontal="right" vertical="center" wrapText="1"/>
    </xf>
    <xf numFmtId="179" fontId="40" fillId="24" borderId="0" xfId="115" applyNumberFormat="1" applyFont="1" applyFill="1" applyAlignment="1">
      <alignment vertical="center" wrapText="1"/>
    </xf>
    <xf numFmtId="179" fontId="52" fillId="24" borderId="0" xfId="115" applyNumberFormat="1" applyFont="1" applyFill="1"/>
    <xf numFmtId="179" fontId="34" fillId="24" borderId="0" xfId="116" applyNumberFormat="1" applyFont="1" applyFill="1" applyAlignment="1">
      <alignment horizontal="right" vertical="center" wrapText="1"/>
    </xf>
    <xf numFmtId="4" fontId="40" fillId="24" borderId="0" xfId="0" applyNumberFormat="1" applyFont="1" applyFill="1" applyAlignment="1">
      <alignment horizontal="center" vertical="center" wrapText="1"/>
    </xf>
    <xf numFmtId="4" fontId="34" fillId="0" borderId="0" xfId="0" applyNumberFormat="1" applyFont="1" applyAlignment="1">
      <alignment horizontal="center" vertical="center"/>
    </xf>
    <xf numFmtId="4" fontId="34" fillId="0" borderId="0" xfId="0" applyNumberFormat="1" applyFont="1" applyAlignment="1">
      <alignment horizontal="center" vertical="center" wrapText="1"/>
    </xf>
    <xf numFmtId="4" fontId="34" fillId="24" borderId="0" xfId="0" applyNumberFormat="1" applyFont="1" applyFill="1" applyAlignment="1">
      <alignment horizontal="center" vertical="center"/>
    </xf>
    <xf numFmtId="4" fontId="34" fillId="24" borderId="0" xfId="0" applyNumberFormat="1" applyFont="1" applyFill="1" applyAlignment="1">
      <alignment horizontal="center" vertical="center" wrapText="1"/>
    </xf>
    <xf numFmtId="4" fontId="34" fillId="24" borderId="0" xfId="108" applyNumberFormat="1" applyFont="1" applyFill="1" applyAlignment="1">
      <alignment horizontal="center" vertical="center" wrapText="1"/>
    </xf>
    <xf numFmtId="4" fontId="36" fillId="24" borderId="0" xfId="108" applyNumberFormat="1" applyFont="1" applyFill="1" applyAlignment="1">
      <alignment horizontal="center"/>
    </xf>
    <xf numFmtId="4" fontId="40" fillId="0" borderId="0" xfId="0" applyNumberFormat="1" applyFont="1" applyAlignment="1">
      <alignment horizontal="center" vertical="center"/>
    </xf>
    <xf numFmtId="4" fontId="40" fillId="0" borderId="0" xfId="0" applyNumberFormat="1" applyFont="1" applyAlignment="1">
      <alignment horizontal="center" vertical="center" wrapText="1"/>
    </xf>
    <xf numFmtId="4" fontId="40" fillId="24" borderId="0" xfId="0" applyNumberFormat="1" applyFont="1" applyFill="1" applyAlignment="1">
      <alignment horizontal="center" vertical="center"/>
    </xf>
    <xf numFmtId="4" fontId="34" fillId="24" borderId="10" xfId="0" applyNumberFormat="1" applyFont="1" applyFill="1" applyBorder="1" applyAlignment="1">
      <alignment horizontal="center" vertical="center"/>
    </xf>
    <xf numFmtId="4" fontId="34" fillId="24" borderId="10" xfId="0" applyNumberFormat="1" applyFont="1" applyFill="1" applyBorder="1" applyAlignment="1">
      <alignment horizontal="center" vertical="center" wrapText="1"/>
    </xf>
    <xf numFmtId="4" fontId="40" fillId="0" borderId="12" xfId="0" applyNumberFormat="1" applyFont="1" applyBorder="1" applyAlignment="1">
      <alignment horizontal="center" vertical="center"/>
    </xf>
    <xf numFmtId="4" fontId="40" fillId="0" borderId="12" xfId="0" applyNumberFormat="1" applyFont="1" applyBorder="1" applyAlignment="1">
      <alignment horizontal="center" vertical="center" wrapText="1"/>
    </xf>
    <xf numFmtId="4" fontId="34" fillId="24" borderId="0" xfId="108" applyNumberFormat="1" applyFont="1" applyFill="1" applyAlignment="1">
      <alignment horizontal="center" vertical="center"/>
    </xf>
    <xf numFmtId="0" fontId="36" fillId="24" borderId="0" xfId="115" applyFont="1" applyFill="1" applyAlignment="1">
      <alignment horizontal="left" vertical="center" wrapText="1"/>
    </xf>
    <xf numFmtId="0" fontId="45" fillId="24" borderId="0" xfId="115" applyFont="1" applyFill="1" applyAlignment="1">
      <alignment horizontal="left"/>
    </xf>
    <xf numFmtId="0" fontId="40" fillId="24" borderId="0" xfId="115" applyFont="1" applyFill="1" applyAlignment="1">
      <alignment vertical="center" wrapText="1"/>
    </xf>
    <xf numFmtId="168" fontId="43" fillId="24" borderId="0" xfId="108" applyFont="1" applyFill="1" applyAlignment="1">
      <alignment horizontal="center"/>
    </xf>
    <xf numFmtId="168" fontId="41" fillId="24" borderId="0" xfId="108" applyFont="1" applyFill="1"/>
    <xf numFmtId="168" fontId="44" fillId="24" borderId="0" xfId="108" applyFont="1" applyFill="1" applyAlignment="1">
      <alignment horizontal="center"/>
    </xf>
    <xf numFmtId="168" fontId="42" fillId="24" borderId="0" xfId="108" applyFont="1" applyFill="1" applyAlignment="1">
      <alignment horizontal="left"/>
    </xf>
    <xf numFmtId="168" fontId="43" fillId="24" borderId="0" xfId="108" applyFont="1" applyFill="1" applyAlignment="1">
      <alignment horizontal="center" vertical="center"/>
    </xf>
    <xf numFmtId="168" fontId="41" fillId="24" borderId="0" xfId="108" applyFont="1" applyFill="1" applyAlignment="1">
      <alignment vertical="center"/>
    </xf>
    <xf numFmtId="168" fontId="44" fillId="24" borderId="0" xfId="108" applyFont="1" applyFill="1" applyAlignment="1">
      <alignment horizontal="left"/>
    </xf>
    <xf numFmtId="168" fontId="35" fillId="24" borderId="0" xfId="108" applyFont="1" applyFill="1" applyAlignment="1">
      <alignment horizontal="center" vertical="center" wrapText="1"/>
    </xf>
    <xf numFmtId="168" fontId="0" fillId="24" borderId="0" xfId="108" applyFont="1" applyFill="1" applyAlignment="1">
      <alignment vertical="top" wrapText="1"/>
    </xf>
    <xf numFmtId="168" fontId="36" fillId="24" borderId="0" xfId="108" applyFont="1" applyFill="1" applyAlignment="1">
      <alignment horizontal="right" vertical="center" wrapText="1"/>
    </xf>
    <xf numFmtId="168" fontId="34" fillId="24" borderId="0" xfId="108" applyFont="1" applyFill="1" applyAlignment="1">
      <alignment horizontal="right" vertical="center" wrapText="1"/>
    </xf>
    <xf numFmtId="168" fontId="36" fillId="24" borderId="11" xfId="108" applyFont="1" applyFill="1" applyBorder="1" applyAlignment="1">
      <alignment horizontal="right" vertical="center" wrapText="1"/>
    </xf>
    <xf numFmtId="168" fontId="35" fillId="24" borderId="0" xfId="108" applyFont="1" applyFill="1" applyAlignment="1">
      <alignment horizontal="right" vertical="center" wrapText="1"/>
    </xf>
    <xf numFmtId="168" fontId="35" fillId="24" borderId="10" xfId="108" applyFont="1" applyFill="1" applyBorder="1" applyAlignment="1">
      <alignment horizontal="right" vertical="center" wrapText="1"/>
    </xf>
    <xf numFmtId="168" fontId="35" fillId="24" borderId="12" xfId="108" applyFont="1" applyFill="1" applyBorder="1" applyAlignment="1">
      <alignment horizontal="right" vertical="center" wrapText="1"/>
    </xf>
    <xf numFmtId="168" fontId="49" fillId="24" borderId="0" xfId="108" applyFont="1" applyFill="1" applyAlignment="1">
      <alignment horizontal="right"/>
    </xf>
    <xf numFmtId="168" fontId="44" fillId="24" borderId="0" xfId="108" applyFont="1" applyFill="1" applyAlignment="1">
      <alignment horizontal="right"/>
    </xf>
    <xf numFmtId="168" fontId="42" fillId="24" borderId="0" xfId="108" applyFont="1" applyFill="1"/>
    <xf numFmtId="168" fontId="45" fillId="0" borderId="0" xfId="108" applyFont="1" applyAlignment="1">
      <alignment horizontal="left"/>
    </xf>
    <xf numFmtId="168" fontId="47" fillId="0" borderId="0" xfId="108" applyFont="1" applyAlignment="1">
      <alignment horizontal="left"/>
    </xf>
    <xf numFmtId="168" fontId="44" fillId="24" borderId="0" xfId="108" applyFont="1" applyFill="1"/>
    <xf numFmtId="165" fontId="34" fillId="24" borderId="0" xfId="108" applyNumberFormat="1" applyFont="1" applyFill="1" applyAlignment="1">
      <alignment horizontal="right" vertical="center" wrapText="1"/>
    </xf>
    <xf numFmtId="180" fontId="36" fillId="24" borderId="0" xfId="108" applyNumberFormat="1" applyFont="1" applyFill="1" applyAlignment="1">
      <alignment horizontal="right" vertical="center" wrapText="1"/>
    </xf>
    <xf numFmtId="180" fontId="34" fillId="24" borderId="0" xfId="108" applyNumberFormat="1" applyFont="1" applyFill="1" applyAlignment="1">
      <alignment horizontal="right" vertical="center" wrapText="1"/>
    </xf>
    <xf numFmtId="180" fontId="35" fillId="24" borderId="11" xfId="108" applyNumberFormat="1" applyFont="1" applyFill="1" applyBorder="1" applyAlignment="1">
      <alignment horizontal="right" vertical="center" wrapText="1"/>
    </xf>
    <xf numFmtId="3" fontId="36" fillId="0" borderId="0" xfId="115" applyNumberFormat="1" applyFont="1" applyAlignment="1">
      <alignment horizontal="right" vertical="center" wrapText="1"/>
    </xf>
    <xf numFmtId="3" fontId="34" fillId="24" borderId="0" xfId="115" applyNumberFormat="1" applyFont="1" applyFill="1" applyAlignment="1">
      <alignment vertical="center" wrapText="1"/>
    </xf>
    <xf numFmtId="3" fontId="36" fillId="24" borderId="0" xfId="115" applyNumberFormat="1" applyFont="1" applyFill="1" applyAlignment="1">
      <alignment horizontal="right" vertical="center" wrapText="1"/>
    </xf>
    <xf numFmtId="3" fontId="36" fillId="24" borderId="11" xfId="115" applyNumberFormat="1" applyFont="1" applyFill="1" applyBorder="1" applyAlignment="1">
      <alignment horizontal="right" vertical="center" wrapText="1"/>
    </xf>
    <xf numFmtId="165" fontId="36" fillId="24" borderId="0" xfId="115" applyNumberFormat="1" applyFont="1" applyFill="1" applyAlignment="1">
      <alignment horizontal="right" vertical="center" wrapText="1"/>
    </xf>
    <xf numFmtId="165" fontId="36" fillId="24" borderId="11" xfId="115" applyNumberFormat="1" applyFont="1" applyFill="1" applyBorder="1" applyAlignment="1">
      <alignment horizontal="right" vertical="center" wrapText="1"/>
    </xf>
    <xf numFmtId="165" fontId="35" fillId="24" borderId="11" xfId="115" applyNumberFormat="1" applyFont="1" applyFill="1" applyBorder="1" applyAlignment="1">
      <alignment horizontal="right" vertical="center" wrapText="1"/>
    </xf>
    <xf numFmtId="3" fontId="35" fillId="24" borderId="11" xfId="115" applyNumberFormat="1" applyFont="1" applyFill="1" applyBorder="1" applyAlignment="1">
      <alignment horizontal="right" vertical="center" wrapText="1"/>
    </xf>
    <xf numFmtId="3" fontId="35" fillId="24" borderId="12" xfId="115" applyNumberFormat="1" applyFont="1" applyFill="1" applyBorder="1" applyAlignment="1">
      <alignment horizontal="right" vertical="center" wrapText="1"/>
    </xf>
    <xf numFmtId="3" fontId="40" fillId="24" borderId="0" xfId="115" applyNumberFormat="1" applyFont="1" applyFill="1" applyAlignment="1">
      <alignment vertical="center" wrapText="1"/>
    </xf>
    <xf numFmtId="3" fontId="35" fillId="24" borderId="13" xfId="115" applyNumberFormat="1" applyFont="1" applyFill="1" applyBorder="1" applyAlignment="1">
      <alignment horizontal="right" vertical="center" wrapText="1"/>
    </xf>
    <xf numFmtId="174" fontId="36" fillId="0" borderId="0" xfId="108" applyNumberFormat="1" applyFont="1" applyFill="1" applyAlignment="1">
      <alignment horizontal="center" vertical="center" wrapText="1"/>
    </xf>
    <xf numFmtId="174" fontId="0" fillId="24" borderId="0" xfId="108" applyNumberFormat="1" applyFont="1" applyFill="1" applyAlignment="1">
      <alignment horizontal="center"/>
    </xf>
    <xf numFmtId="174" fontId="35" fillId="24" borderId="11" xfId="108" applyNumberFormat="1" applyFont="1" applyFill="1" applyBorder="1" applyAlignment="1">
      <alignment horizontal="center" vertical="center" wrapText="1"/>
    </xf>
    <xf numFmtId="174" fontId="34" fillId="24" borderId="11" xfId="108" applyNumberFormat="1" applyFont="1" applyFill="1" applyBorder="1" applyAlignment="1">
      <alignment horizontal="center" vertical="center" wrapText="1"/>
    </xf>
    <xf numFmtId="174" fontId="40" fillId="24" borderId="0" xfId="108" applyNumberFormat="1" applyFont="1" applyFill="1" applyAlignment="1">
      <alignment horizontal="center" vertical="center" wrapText="1"/>
    </xf>
    <xf numFmtId="174" fontId="40" fillId="24" borderId="11" xfId="108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/>
    </xf>
    <xf numFmtId="179" fontId="35" fillId="24" borderId="0" xfId="115" applyNumberFormat="1" applyFont="1" applyFill="1" applyBorder="1" applyAlignment="1">
      <alignment horizontal="right" vertical="center" wrapText="1"/>
    </xf>
    <xf numFmtId="179" fontId="34" fillId="24" borderId="0" xfId="115" applyNumberFormat="1" applyFont="1" applyFill="1" applyBorder="1" applyAlignment="1">
      <alignment vertical="center" wrapText="1"/>
    </xf>
    <xf numFmtId="3" fontId="36" fillId="24" borderId="0" xfId="115" applyNumberFormat="1" applyFont="1" applyFill="1" applyBorder="1" applyAlignment="1">
      <alignment horizontal="right" vertical="center" wrapText="1"/>
    </xf>
    <xf numFmtId="177" fontId="36" fillId="24" borderId="11" xfId="115" applyNumberFormat="1" applyFont="1" applyFill="1" applyBorder="1" applyAlignment="1">
      <alignment horizontal="right" vertical="center" wrapText="1"/>
    </xf>
    <xf numFmtId="3" fontId="35" fillId="24" borderId="0" xfId="115" applyNumberFormat="1" applyFont="1" applyFill="1" applyBorder="1" applyAlignment="1">
      <alignment horizontal="right" vertical="center" wrapText="1"/>
    </xf>
    <xf numFmtId="0" fontId="52" fillId="24" borderId="0" xfId="115" applyFont="1" applyFill="1" applyBorder="1"/>
    <xf numFmtId="177" fontId="36" fillId="24" borderId="0" xfId="115" applyNumberFormat="1" applyFont="1" applyFill="1" applyAlignment="1">
      <alignment horizontal="right" vertical="center" wrapText="1"/>
    </xf>
    <xf numFmtId="177" fontId="35" fillId="24" borderId="11" xfId="115" applyNumberFormat="1" applyFont="1" applyFill="1" applyBorder="1" applyAlignment="1">
      <alignment horizontal="right" vertical="center" wrapText="1"/>
    </xf>
    <xf numFmtId="177" fontId="34" fillId="24" borderId="0" xfId="116" applyNumberFormat="1" applyFont="1" applyFill="1" applyAlignment="1">
      <alignment horizontal="right" vertical="center" wrapText="1"/>
    </xf>
    <xf numFmtId="177" fontId="36" fillId="24" borderId="10" xfId="115" applyNumberFormat="1" applyFont="1" applyFill="1" applyBorder="1" applyAlignment="1">
      <alignment horizontal="right" vertical="center" wrapText="1"/>
    </xf>
    <xf numFmtId="177" fontId="36" fillId="24" borderId="0" xfId="115" applyNumberFormat="1" applyFont="1" applyFill="1" applyBorder="1" applyAlignment="1">
      <alignment horizontal="right" vertical="center" wrapText="1"/>
    </xf>
    <xf numFmtId="4" fontId="36" fillId="24" borderId="0" xfId="0" applyNumberFormat="1" applyFont="1" applyFill="1"/>
    <xf numFmtId="0" fontId="45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0" fillId="24" borderId="0" xfId="0" applyFont="1" applyFill="1" applyAlignment="1">
      <alignment vertical="center" wrapText="1"/>
    </xf>
    <xf numFmtId="0" fontId="40" fillId="24" borderId="0" xfId="0" applyFont="1" applyFill="1" applyAlignment="1">
      <alignment horizontal="center" vertical="center" wrapText="1"/>
    </xf>
    <xf numFmtId="0" fontId="35" fillId="24" borderId="0" xfId="0" applyFont="1" applyFill="1" applyAlignment="1">
      <alignment vertical="center" wrapText="1"/>
    </xf>
    <xf numFmtId="0" fontId="57" fillId="24" borderId="0" xfId="0" applyFont="1" applyFill="1" applyAlignment="1">
      <alignment vertical="center"/>
    </xf>
    <xf numFmtId="0" fontId="35" fillId="0" borderId="0" xfId="0" applyFont="1" applyFill="1" applyAlignment="1">
      <alignment vertical="center" wrapText="1"/>
    </xf>
    <xf numFmtId="0" fontId="56" fillId="24" borderId="0" xfId="0" applyFont="1" applyFill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 wrapText="1"/>
    </xf>
    <xf numFmtId="0" fontId="4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4" fillId="24" borderId="0" xfId="0" applyFont="1" applyFill="1" applyAlignment="1">
      <alignment vertical="center" wrapText="1"/>
    </xf>
    <xf numFmtId="0" fontId="36" fillId="0" borderId="0" xfId="0" applyFont="1" applyFill="1" applyAlignment="1">
      <alignment vertical="center" wrapText="1"/>
    </xf>
    <xf numFmtId="0" fontId="40" fillId="24" borderId="0" xfId="0" applyFont="1" applyFill="1" applyAlignment="1">
      <alignment horizontal="center" vertical="center" wrapText="1"/>
    </xf>
    <xf numFmtId="0" fontId="40" fillId="24" borderId="0" xfId="0" applyFont="1" applyFill="1" applyAlignment="1">
      <alignment vertical="center" wrapText="1"/>
    </xf>
    <xf numFmtId="0" fontId="45" fillId="24" borderId="0" xfId="115" applyFont="1" applyFill="1" applyAlignment="1">
      <alignment horizontal="left"/>
    </xf>
    <xf numFmtId="0" fontId="46" fillId="24" borderId="0" xfId="115" applyFont="1" applyFill="1" applyAlignment="1">
      <alignment horizontal="left" wrapText="1"/>
    </xf>
    <xf numFmtId="0" fontId="40" fillId="24" borderId="0" xfId="115" applyFont="1" applyFill="1" applyAlignment="1">
      <alignment vertical="center" wrapText="1"/>
    </xf>
    <xf numFmtId="4" fontId="40" fillId="24" borderId="0" xfId="0" applyNumberFormat="1" applyFont="1" applyFill="1" applyAlignment="1">
      <alignment horizontal="center" vertical="center" wrapText="1"/>
    </xf>
    <xf numFmtId="0" fontId="35" fillId="24" borderId="0" xfId="0" applyFont="1" applyFill="1" applyAlignment="1">
      <alignment vertical="center" wrapText="1"/>
    </xf>
  </cellXfs>
  <cellStyles count="117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Comma 4" xfId="116" xr:uid="{CB9C823A-B313-4453-987B-1F8327C1791E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 4" xfId="115" xr:uid="{D363560F-6E6E-4D99-9615-C9140AA9CB19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6;&#1090;%20&#1040;&#1076;&#1080;&#1083;&#1103;%20&#1044;&#1044;&#1057;%20&#1079;&#1072;%206%20&#1084;&#1077;&#1089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Движение денег"/>
      <sheetName val="доп к ОДДС"/>
      <sheetName val="форма"/>
      <sheetName val="1кв 2021"/>
      <sheetName val="Sheet4"/>
      <sheetName val="Лист1"/>
      <sheetName val="Лист2"/>
      <sheetName val="оборотка"/>
      <sheetName val="прил4"/>
      <sheetName val="баланс АО"/>
      <sheetName val="ОПиУ АО"/>
      <sheetName val="Баланс"/>
      <sheetName val="ОПУ"/>
    </sheetNames>
    <sheetDataSet>
      <sheetData sheetId="0">
        <row r="20">
          <cell r="A20" t="str">
            <v>Производные финансовые инструменты (требования по сделке опционы)</v>
          </cell>
        </row>
      </sheetData>
      <sheetData sheetId="1"/>
      <sheetData sheetId="2">
        <row r="15">
          <cell r="A15" t="str">
            <v>Восстановление расходов по ожидаемым кредитным убыткам/расходы по ожидаемым кредитным убыткам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F64"/>
  <sheetViews>
    <sheetView showGridLines="0" view="pageBreakPreview" zoomScaleNormal="100" zoomScaleSheetLayoutView="100" workbookViewId="0">
      <selection activeCell="B26" sqref="B26"/>
    </sheetView>
  </sheetViews>
  <sheetFormatPr defaultColWidth="8.85546875" defaultRowHeight="15"/>
  <cols>
    <col min="1" max="1" width="50.85546875" style="2" customWidth="1"/>
    <col min="2" max="2" width="9" style="192" bestFit="1" customWidth="1"/>
    <col min="3" max="3" width="19.28515625" style="6" customWidth="1"/>
    <col min="4" max="4" width="21.5703125" style="6" customWidth="1"/>
    <col min="5" max="5" width="9.85546875" style="2" bestFit="1" customWidth="1"/>
    <col min="6" max="6" width="12" style="2" bestFit="1" customWidth="1"/>
    <col min="7" max="16384" width="8.85546875" style="2"/>
  </cols>
  <sheetData>
    <row r="1" spans="1:4" ht="15.75">
      <c r="A1" s="1" t="s">
        <v>0</v>
      </c>
      <c r="B1" s="1"/>
    </row>
    <row r="2" spans="1:4" ht="15.75">
      <c r="A2" s="3"/>
      <c r="B2" s="3"/>
    </row>
    <row r="3" spans="1:4">
      <c r="A3" s="4" t="s">
        <v>68</v>
      </c>
      <c r="B3" s="4"/>
    </row>
    <row r="4" spans="1:4">
      <c r="A4" s="4" t="s">
        <v>70</v>
      </c>
      <c r="B4" s="4"/>
    </row>
    <row r="5" spans="1:4">
      <c r="A5" s="5" t="s">
        <v>1</v>
      </c>
      <c r="B5" s="190"/>
    </row>
    <row r="7" spans="1:4" ht="24" customHeight="1">
      <c r="A7" s="197"/>
      <c r="B7" s="199" t="s">
        <v>133</v>
      </c>
      <c r="C7" s="10" t="s">
        <v>69</v>
      </c>
      <c r="D7" s="10" t="s">
        <v>58</v>
      </c>
    </row>
    <row r="8" spans="1:4">
      <c r="A8" s="197"/>
      <c r="B8" s="199"/>
      <c r="C8" s="10" t="s">
        <v>62</v>
      </c>
      <c r="D8" s="10" t="s">
        <v>57</v>
      </c>
    </row>
    <row r="9" spans="1:4">
      <c r="A9" s="8" t="s">
        <v>7</v>
      </c>
      <c r="B9" s="189"/>
      <c r="C9" s="41"/>
      <c r="D9" s="37"/>
    </row>
    <row r="10" spans="1:4" ht="14.45" customHeight="1">
      <c r="A10" s="52" t="s">
        <v>8</v>
      </c>
      <c r="B10" s="191">
        <v>1</v>
      </c>
      <c r="C10" s="166">
        <v>39108396</v>
      </c>
      <c r="D10" s="41">
        <v>40211983</v>
      </c>
    </row>
    <row r="11" spans="1:4">
      <c r="A11" s="52" t="s">
        <v>9</v>
      </c>
      <c r="B11" s="191">
        <v>1</v>
      </c>
      <c r="C11" s="166">
        <v>1064856</v>
      </c>
      <c r="D11" s="41">
        <v>857812</v>
      </c>
    </row>
    <row r="12" spans="1:4">
      <c r="A12" s="52" t="s">
        <v>10</v>
      </c>
      <c r="B12" s="191">
        <v>2</v>
      </c>
      <c r="C12" s="166">
        <v>4833757</v>
      </c>
      <c r="D12" s="41">
        <v>9316677</v>
      </c>
    </row>
    <row r="13" spans="1:4">
      <c r="A13" s="52" t="s">
        <v>11</v>
      </c>
      <c r="B13" s="191"/>
      <c r="C13" s="166"/>
      <c r="D13" s="41"/>
    </row>
    <row r="14" spans="1:4">
      <c r="A14" s="52" t="s">
        <v>12</v>
      </c>
      <c r="B14" s="191">
        <v>3</v>
      </c>
      <c r="C14" s="166">
        <v>262685582</v>
      </c>
      <c r="D14" s="41">
        <v>78983143</v>
      </c>
    </row>
    <row r="15" spans="1:4" ht="14.45" customHeight="1">
      <c r="A15" s="198" t="s">
        <v>13</v>
      </c>
      <c r="B15" s="191"/>
      <c r="C15" s="166"/>
      <c r="D15" s="167"/>
    </row>
    <row r="16" spans="1:4">
      <c r="A16" s="198"/>
      <c r="B16" s="191"/>
      <c r="C16" s="166">
        <v>575</v>
      </c>
      <c r="D16" s="41">
        <v>575</v>
      </c>
    </row>
    <row r="17" spans="1:6" ht="30" customHeight="1">
      <c r="A17" s="52" t="s">
        <v>53</v>
      </c>
      <c r="B17" s="191"/>
      <c r="C17" s="166">
        <v>0</v>
      </c>
      <c r="D17" s="41">
        <v>0</v>
      </c>
    </row>
    <row r="18" spans="1:6" ht="19.5" customHeight="1">
      <c r="A18" s="52" t="s">
        <v>14</v>
      </c>
      <c r="B18" s="191"/>
      <c r="C18" s="41">
        <v>5252444</v>
      </c>
      <c r="D18" s="41">
        <v>5283166</v>
      </c>
    </row>
    <row r="19" spans="1:6" ht="24">
      <c r="A19" s="52" t="s">
        <v>15</v>
      </c>
      <c r="B19" s="191"/>
      <c r="C19" s="166">
        <v>1148216</v>
      </c>
      <c r="D19" s="41">
        <v>1174450</v>
      </c>
    </row>
    <row r="20" spans="1:6" ht="24">
      <c r="A20" s="52" t="s">
        <v>59</v>
      </c>
      <c r="B20" s="191"/>
      <c r="C20" s="166">
        <v>0</v>
      </c>
      <c r="D20" s="41">
        <v>0</v>
      </c>
    </row>
    <row r="21" spans="1:6">
      <c r="A21" s="52" t="s">
        <v>16</v>
      </c>
      <c r="B21" s="191"/>
      <c r="C21" s="166">
        <v>1361559</v>
      </c>
      <c r="D21" s="41">
        <v>8071</v>
      </c>
    </row>
    <row r="22" spans="1:6">
      <c r="A22" s="52" t="s">
        <v>17</v>
      </c>
      <c r="B22" s="191"/>
      <c r="C22" s="166">
        <v>530513</v>
      </c>
      <c r="D22" s="41">
        <v>647944</v>
      </c>
    </row>
    <row r="23" spans="1:6">
      <c r="A23" s="52" t="s">
        <v>50</v>
      </c>
      <c r="B23" s="191"/>
      <c r="C23" s="166">
        <v>486</v>
      </c>
      <c r="D23" s="166">
        <v>234</v>
      </c>
    </row>
    <row r="24" spans="1:6">
      <c r="A24" s="52" t="s">
        <v>18</v>
      </c>
      <c r="B24" s="191"/>
      <c r="C24" s="166">
        <v>54322</v>
      </c>
      <c r="D24" s="41">
        <v>127115</v>
      </c>
    </row>
    <row r="25" spans="1:6">
      <c r="A25" s="52" t="s">
        <v>19</v>
      </c>
      <c r="B25" s="191"/>
      <c r="C25" s="166">
        <v>316192</v>
      </c>
      <c r="D25" s="41">
        <v>887085</v>
      </c>
    </row>
    <row r="26" spans="1:6">
      <c r="A26" s="52" t="s">
        <v>51</v>
      </c>
      <c r="B26" s="191"/>
      <c r="C26" s="166">
        <v>502642</v>
      </c>
      <c r="D26" s="41">
        <v>778019</v>
      </c>
    </row>
    <row r="27" spans="1:6">
      <c r="A27" s="52" t="s">
        <v>64</v>
      </c>
      <c r="B27" s="191"/>
      <c r="C27" s="166">
        <v>2527120</v>
      </c>
      <c r="D27" s="41">
        <v>411444</v>
      </c>
    </row>
    <row r="28" spans="1:6">
      <c r="A28" s="52" t="s">
        <v>67</v>
      </c>
      <c r="B28" s="191"/>
      <c r="C28" s="166">
        <v>42070</v>
      </c>
      <c r="D28" s="41">
        <v>42070</v>
      </c>
    </row>
    <row r="29" spans="1:6">
      <c r="A29" s="52" t="s">
        <v>2</v>
      </c>
      <c r="B29" s="191"/>
      <c r="C29" s="166">
        <v>253544</v>
      </c>
      <c r="D29" s="41">
        <v>67388</v>
      </c>
    </row>
    <row r="30" spans="1:6">
      <c r="A30" s="7"/>
      <c r="B30" s="189"/>
      <c r="C30" s="98"/>
      <c r="D30" s="98"/>
    </row>
    <row r="31" spans="1:6" ht="15.75" thickBot="1">
      <c r="A31" s="8" t="s">
        <v>20</v>
      </c>
      <c r="B31" s="189"/>
      <c r="C31" s="168">
        <f>SUM(C10:C29)</f>
        <v>319682274</v>
      </c>
      <c r="D31" s="168">
        <f>SUM(D10:D29)</f>
        <v>138797176</v>
      </c>
      <c r="E31" s="50"/>
      <c r="F31" s="47"/>
    </row>
    <row r="32" spans="1:6">
      <c r="A32" s="8"/>
      <c r="B32" s="189"/>
      <c r="C32" s="98"/>
      <c r="D32" s="98"/>
      <c r="F32" s="47"/>
    </row>
    <row r="33" spans="1:6" ht="15.75" thickBot="1">
      <c r="A33" s="8" t="s">
        <v>21</v>
      </c>
      <c r="B33" s="189"/>
      <c r="C33" s="100"/>
      <c r="D33" s="99"/>
    </row>
    <row r="34" spans="1:6">
      <c r="A34" s="7" t="s">
        <v>22</v>
      </c>
      <c r="B34" s="10">
        <v>4</v>
      </c>
      <c r="C34" s="41">
        <v>163369573</v>
      </c>
      <c r="D34" s="41">
        <v>33367602</v>
      </c>
    </row>
    <row r="35" spans="1:6">
      <c r="A35" s="54" t="s">
        <v>65</v>
      </c>
      <c r="B35" s="189"/>
      <c r="C35" s="41">
        <v>84009304</v>
      </c>
      <c r="D35" s="41">
        <v>50593841</v>
      </c>
    </row>
    <row r="36" spans="1:6">
      <c r="A36" s="54" t="s">
        <v>66</v>
      </c>
      <c r="B36" s="189"/>
      <c r="C36" s="41">
        <v>3110887</v>
      </c>
      <c r="D36" s="41">
        <v>2380381</v>
      </c>
    </row>
    <row r="37" spans="1:6">
      <c r="A37" s="7" t="s">
        <v>36</v>
      </c>
      <c r="B37" s="189"/>
      <c r="C37" s="41">
        <v>0</v>
      </c>
      <c r="D37" s="41">
        <v>4385787</v>
      </c>
    </row>
    <row r="38" spans="1:6">
      <c r="A38" s="7" t="s">
        <v>55</v>
      </c>
      <c r="B38" s="189"/>
      <c r="C38" s="41">
        <v>2965398</v>
      </c>
      <c r="D38" s="41">
        <v>2933873</v>
      </c>
    </row>
    <row r="39" spans="1:6">
      <c r="A39" s="53" t="s">
        <v>54</v>
      </c>
      <c r="B39" s="189"/>
      <c r="C39" s="41">
        <v>187</v>
      </c>
      <c r="D39" s="41">
        <v>0</v>
      </c>
    </row>
    <row r="40" spans="1:6">
      <c r="A40" s="7" t="s">
        <v>23</v>
      </c>
      <c r="B40" s="189"/>
      <c r="C40" s="41">
        <v>126802</v>
      </c>
      <c r="D40" s="41">
        <v>221105</v>
      </c>
    </row>
    <row r="41" spans="1:6">
      <c r="A41" s="7" t="s">
        <v>3</v>
      </c>
      <c r="B41" s="189"/>
      <c r="C41" s="41">
        <v>18268</v>
      </c>
      <c r="D41" s="41">
        <v>54655</v>
      </c>
    </row>
    <row r="42" spans="1:6">
      <c r="A42" s="7" t="s">
        <v>24</v>
      </c>
      <c r="B42" s="189"/>
      <c r="C42" s="41">
        <v>98116</v>
      </c>
      <c r="D42" s="41">
        <v>63495</v>
      </c>
    </row>
    <row r="43" spans="1:6">
      <c r="A43" s="7" t="s">
        <v>25</v>
      </c>
      <c r="B43" s="189"/>
      <c r="C43" s="41">
        <v>11607</v>
      </c>
      <c r="D43" s="41">
        <v>13302</v>
      </c>
    </row>
    <row r="44" spans="1:6">
      <c r="A44" s="54" t="s">
        <v>56</v>
      </c>
      <c r="B44" s="189"/>
      <c r="C44" s="41">
        <v>689049</v>
      </c>
      <c r="D44" s="41">
        <v>574923</v>
      </c>
    </row>
    <row r="45" spans="1:6">
      <c r="A45" s="7" t="s">
        <v>4</v>
      </c>
      <c r="B45" s="189"/>
      <c r="C45" s="41">
        <v>398237</v>
      </c>
      <c r="D45" s="41">
        <v>345218</v>
      </c>
    </row>
    <row r="46" spans="1:6">
      <c r="A46" s="7" t="s">
        <v>52</v>
      </c>
      <c r="B46" s="189"/>
      <c r="C46" s="41">
        <v>743447</v>
      </c>
      <c r="D46" s="41">
        <v>924791</v>
      </c>
    </row>
    <row r="47" spans="1:6" ht="15.75" thickBot="1">
      <c r="A47" s="8" t="s">
        <v>5</v>
      </c>
      <c r="B47" s="189"/>
      <c r="C47" s="168">
        <f>SUM(C34:C46)</f>
        <v>255540875</v>
      </c>
      <c r="D47" s="168">
        <v>95858973</v>
      </c>
      <c r="E47" s="50"/>
      <c r="F47" s="47"/>
    </row>
    <row r="48" spans="1:6">
      <c r="A48" s="7"/>
      <c r="B48" s="189"/>
      <c r="C48" s="98"/>
      <c r="D48" s="98"/>
      <c r="F48" s="47"/>
    </row>
    <row r="49" spans="1:6" ht="15.75" thickBot="1">
      <c r="A49" s="8" t="s">
        <v>26</v>
      </c>
      <c r="B49" s="189"/>
      <c r="C49" s="100"/>
      <c r="D49" s="100"/>
    </row>
    <row r="50" spans="1:6">
      <c r="A50" s="7" t="s">
        <v>27</v>
      </c>
      <c r="B50" s="10">
        <v>5</v>
      </c>
      <c r="C50" s="41">
        <v>38422794</v>
      </c>
      <c r="D50" s="41">
        <v>25879475</v>
      </c>
    </row>
    <row r="51" spans="1:6">
      <c r="A51" s="7" t="s">
        <v>28</v>
      </c>
      <c r="B51" s="189"/>
      <c r="C51" s="41">
        <v>278</v>
      </c>
      <c r="D51" s="41">
        <v>278</v>
      </c>
    </row>
    <row r="52" spans="1:6">
      <c r="A52" s="7" t="s">
        <v>35</v>
      </c>
      <c r="B52" s="189"/>
      <c r="C52" s="41">
        <v>25718327</v>
      </c>
      <c r="D52" s="41">
        <v>17058450</v>
      </c>
    </row>
    <row r="53" spans="1:6">
      <c r="A53" s="7"/>
      <c r="B53" s="189"/>
      <c r="C53" s="41"/>
      <c r="D53" s="41"/>
    </row>
    <row r="54" spans="1:6" ht="15.75" thickBot="1">
      <c r="A54" s="8" t="s">
        <v>6</v>
      </c>
      <c r="B54" s="189"/>
      <c r="C54" s="169">
        <v>64141399</v>
      </c>
      <c r="D54" s="169">
        <v>42938203</v>
      </c>
      <c r="E54" s="50"/>
      <c r="F54" s="50"/>
    </row>
    <row r="55" spans="1:6">
      <c r="A55" s="8"/>
      <c r="B55" s="189"/>
      <c r="C55" s="170"/>
      <c r="D55" s="170"/>
      <c r="F55" s="47"/>
    </row>
    <row r="56" spans="1:6" ht="15.75" thickBot="1">
      <c r="A56" s="8" t="s">
        <v>29</v>
      </c>
      <c r="B56" s="189"/>
      <c r="C56" s="171">
        <f>C47+C54</f>
        <v>319682274</v>
      </c>
      <c r="D56" s="171">
        <v>138797176</v>
      </c>
      <c r="E56" s="50"/>
      <c r="F56" s="47">
        <f>D52-C52+ОПиУ!C44</f>
        <v>0</v>
      </c>
    </row>
    <row r="57" spans="1:6">
      <c r="C57" s="46"/>
      <c r="D57" s="42"/>
      <c r="E57" s="50"/>
    </row>
    <row r="58" spans="1:6" ht="27.75" customHeight="1">
      <c r="A58" s="195" t="s">
        <v>131</v>
      </c>
      <c r="B58" s="195"/>
      <c r="C58" s="195"/>
      <c r="D58" s="196"/>
      <c r="E58" s="50"/>
    </row>
    <row r="59" spans="1:6" ht="15" customHeight="1">
      <c r="A59" s="40"/>
      <c r="B59" s="186"/>
      <c r="C59" s="43"/>
      <c r="D59" s="44"/>
      <c r="E59" s="50"/>
    </row>
    <row r="60" spans="1:6">
      <c r="A60" s="195" t="s">
        <v>132</v>
      </c>
      <c r="B60" s="195"/>
      <c r="C60" s="195"/>
      <c r="D60" s="196"/>
    </row>
    <row r="61" spans="1:6">
      <c r="A61" s="193"/>
      <c r="B61" s="193"/>
      <c r="C61" s="193"/>
    </row>
    <row r="62" spans="1:6">
      <c r="A62" s="194" t="s">
        <v>63</v>
      </c>
      <c r="B62" s="194"/>
      <c r="C62" s="194"/>
    </row>
    <row r="63" spans="1:6">
      <c r="A63" s="38" t="s">
        <v>49</v>
      </c>
      <c r="B63" s="185"/>
      <c r="C63" s="45"/>
    </row>
    <row r="64" spans="1:6">
      <c r="C64" s="49">
        <f>C56-C31</f>
        <v>0</v>
      </c>
      <c r="D64" s="48">
        <f>D56-D31</f>
        <v>0</v>
      </c>
    </row>
  </sheetData>
  <mergeCells count="7">
    <mergeCell ref="A61:C61"/>
    <mergeCell ref="A62:C62"/>
    <mergeCell ref="A58:D58"/>
    <mergeCell ref="A60:D60"/>
    <mergeCell ref="A7:A8"/>
    <mergeCell ref="A15:A16"/>
    <mergeCell ref="B7:B8"/>
  </mergeCell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X215"/>
  <sheetViews>
    <sheetView tabSelected="1" view="pageBreakPreview" topLeftCell="A4" zoomScaleNormal="100" zoomScaleSheetLayoutView="100" workbookViewId="0">
      <selection activeCell="A15" sqref="A15:C23"/>
    </sheetView>
  </sheetViews>
  <sheetFormatPr defaultColWidth="8.85546875" defaultRowHeight="12"/>
  <cols>
    <col min="1" max="1" width="58.28515625" style="14" customWidth="1"/>
    <col min="2" max="2" width="10.28515625" style="14" customWidth="1"/>
    <col min="3" max="3" width="20.28515625" style="150" customWidth="1"/>
    <col min="4" max="4" width="18.5703125" style="147" customWidth="1"/>
    <col min="5" max="5" width="3.7109375" style="14" customWidth="1"/>
    <col min="6" max="6" width="18.5703125" style="14" hidden="1" customWidth="1"/>
    <col min="7" max="18" width="16.7109375" style="14" hidden="1" customWidth="1"/>
    <col min="19" max="19" width="10.5703125" style="14" hidden="1" customWidth="1"/>
    <col min="20" max="22" width="11.42578125" style="14" hidden="1" customWidth="1"/>
    <col min="23" max="23" width="11.42578125" style="14" bestFit="1" customWidth="1" collapsed="1"/>
    <col min="24" max="24" width="9.42578125" style="14" bestFit="1" customWidth="1"/>
    <col min="25" max="16384" width="8.85546875" style="14"/>
  </cols>
  <sheetData>
    <row r="1" spans="1:22" ht="15.75">
      <c r="A1" s="1" t="s">
        <v>0</v>
      </c>
      <c r="B1" s="1"/>
      <c r="C1" s="130"/>
      <c r="D1" s="131"/>
      <c r="E1" s="13"/>
      <c r="F1" s="12"/>
      <c r="G1" s="13"/>
      <c r="H1" s="13"/>
      <c r="I1" s="13"/>
      <c r="J1" s="13"/>
      <c r="K1" s="13"/>
      <c r="L1" s="13"/>
      <c r="M1" s="13"/>
      <c r="N1" s="13"/>
      <c r="O1" s="13"/>
      <c r="P1" s="12"/>
      <c r="Q1" s="12"/>
      <c r="R1" s="12"/>
      <c r="S1" s="12"/>
    </row>
    <row r="2" spans="1:22" ht="12.75">
      <c r="A2" s="36"/>
      <c r="B2" s="36"/>
      <c r="C2" s="130"/>
      <c r="D2" s="131"/>
      <c r="E2" s="13"/>
      <c r="F2" s="12"/>
      <c r="G2" s="13"/>
      <c r="H2" s="13"/>
      <c r="I2" s="13"/>
      <c r="J2" s="13"/>
      <c r="K2" s="13"/>
      <c r="L2" s="13"/>
      <c r="M2" s="13"/>
      <c r="N2" s="13"/>
      <c r="O2" s="13"/>
      <c r="P2" s="12"/>
      <c r="Q2" s="12"/>
      <c r="R2" s="12"/>
      <c r="S2" s="12"/>
    </row>
    <row r="3" spans="1:22" ht="12.75">
      <c r="A3" s="4" t="s">
        <v>128</v>
      </c>
      <c r="B3" s="4"/>
      <c r="C3" s="132"/>
      <c r="D3" s="133"/>
      <c r="E3" s="16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2" ht="12.75">
      <c r="A4" s="5" t="s">
        <v>1</v>
      </c>
      <c r="B4" s="5"/>
      <c r="C4" s="134"/>
      <c r="D4" s="135"/>
      <c r="E4" s="18"/>
      <c r="F4" s="17"/>
      <c r="G4" s="18"/>
      <c r="H4" s="18"/>
      <c r="I4" s="18"/>
      <c r="J4" s="18"/>
      <c r="K4" s="18"/>
      <c r="L4" s="18"/>
      <c r="M4" s="18"/>
      <c r="N4" s="18"/>
      <c r="O4" s="18"/>
      <c r="P4" s="17"/>
      <c r="Q4" s="17"/>
      <c r="R4" s="17"/>
      <c r="S4" s="17"/>
    </row>
    <row r="5" spans="1:22">
      <c r="A5" s="15"/>
      <c r="B5" s="15"/>
      <c r="C5" s="136"/>
      <c r="D5" s="133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6"/>
      <c r="R5" s="16"/>
    </row>
    <row r="6" spans="1:22" ht="24">
      <c r="A6" s="197"/>
      <c r="B6" s="199" t="str">
        <f>ББ!B7</f>
        <v>Примечания</v>
      </c>
      <c r="C6" s="137" t="s">
        <v>129</v>
      </c>
      <c r="D6" s="137" t="s">
        <v>129</v>
      </c>
      <c r="E6" s="19"/>
      <c r="F6" s="17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2">
      <c r="A7" s="197"/>
      <c r="B7" s="199"/>
      <c r="C7" s="137" t="str">
        <f>ББ!C7</f>
        <v>30 июня</v>
      </c>
      <c r="D7" s="137" t="str">
        <f>C7</f>
        <v>30 июня</v>
      </c>
      <c r="E7" s="21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22">
      <c r="A8" s="197"/>
      <c r="B8" s="199"/>
      <c r="C8" s="137" t="s">
        <v>62</v>
      </c>
      <c r="D8" s="137" t="s">
        <v>57</v>
      </c>
      <c r="E8" s="23"/>
      <c r="F8" s="22"/>
      <c r="G8" s="23"/>
      <c r="H8" s="23"/>
      <c r="I8" s="23"/>
      <c r="J8" s="23"/>
      <c r="K8" s="23"/>
      <c r="L8" s="23"/>
      <c r="M8" s="23"/>
      <c r="N8" s="23"/>
      <c r="O8" s="24"/>
      <c r="P8" s="24"/>
      <c r="Q8" s="24"/>
      <c r="R8" s="24"/>
      <c r="T8" s="25"/>
    </row>
    <row r="9" spans="1:22" ht="15">
      <c r="A9" s="197"/>
      <c r="B9" s="187"/>
      <c r="C9" s="138"/>
      <c r="D9" s="138"/>
      <c r="E9" s="24"/>
      <c r="F9" s="22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T9" s="25"/>
    </row>
    <row r="10" spans="1:22">
      <c r="A10" s="9"/>
      <c r="B10" s="187"/>
      <c r="C10" s="137"/>
      <c r="D10" s="137"/>
      <c r="E10" s="24"/>
      <c r="F10" s="22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  <c r="T10" s="25"/>
      <c r="U10" s="25"/>
      <c r="V10" s="25"/>
    </row>
    <row r="11" spans="1:22">
      <c r="A11" s="9"/>
      <c r="B11" s="187"/>
      <c r="C11" s="137"/>
      <c r="D11" s="137"/>
      <c r="E11" s="24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5"/>
      <c r="T11" s="25"/>
      <c r="U11" s="25"/>
      <c r="V11" s="25"/>
    </row>
    <row r="12" spans="1:22">
      <c r="A12" s="9" t="s">
        <v>37</v>
      </c>
      <c r="B12" s="188">
        <v>6</v>
      </c>
      <c r="C12" s="152">
        <v>9851434</v>
      </c>
      <c r="D12" s="152">
        <v>2291699</v>
      </c>
      <c r="E12" s="24"/>
      <c r="F12" s="2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5"/>
      <c r="V12" s="25"/>
    </row>
    <row r="13" spans="1:22">
      <c r="A13" s="9" t="s">
        <v>30</v>
      </c>
      <c r="B13" s="188">
        <v>7</v>
      </c>
      <c r="C13" s="152">
        <v>3029172</v>
      </c>
      <c r="D13" s="152">
        <v>2224228</v>
      </c>
      <c r="E13" s="24"/>
      <c r="F13" s="2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5"/>
      <c r="T13" s="25"/>
      <c r="U13" s="25"/>
      <c r="V13" s="25"/>
    </row>
    <row r="14" spans="1:22">
      <c r="A14" s="9" t="s">
        <v>38</v>
      </c>
      <c r="B14" s="187"/>
      <c r="C14" s="152">
        <v>3462880</v>
      </c>
      <c r="D14" s="152">
        <v>3297902</v>
      </c>
      <c r="E14" s="24"/>
      <c r="F14" s="2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22">
      <c r="A15" s="197" t="s">
        <v>39</v>
      </c>
      <c r="B15" s="187"/>
      <c r="C15" s="152"/>
      <c r="D15" s="152"/>
      <c r="E15" s="24"/>
      <c r="F15" s="22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22">
      <c r="A16" s="197"/>
      <c r="B16" s="187"/>
      <c r="C16" s="152"/>
      <c r="D16" s="152"/>
      <c r="E16" s="24"/>
      <c r="F16" s="22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U16" s="25"/>
    </row>
    <row r="17" spans="1:23">
      <c r="A17" s="197"/>
      <c r="B17" s="187"/>
      <c r="C17" s="153">
        <v>3019428</v>
      </c>
      <c r="D17" s="151">
        <v>-2516916</v>
      </c>
      <c r="E17" s="23"/>
      <c r="F17" s="17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23">
      <c r="A18" s="9" t="s">
        <v>40</v>
      </c>
      <c r="B18" s="187"/>
      <c r="C18" s="153">
        <v>861555</v>
      </c>
      <c r="D18" s="151">
        <v>-4532</v>
      </c>
      <c r="E18" s="24"/>
      <c r="F18" s="22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23">
      <c r="A19" s="9" t="s">
        <v>41</v>
      </c>
      <c r="B19" s="187"/>
      <c r="C19" s="153">
        <v>129857</v>
      </c>
      <c r="D19" s="153">
        <v>303591</v>
      </c>
      <c r="E19" s="24"/>
      <c r="F19" s="22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23">
      <c r="A20" s="9" t="s">
        <v>31</v>
      </c>
      <c r="B20" s="187"/>
      <c r="C20" s="153">
        <v>-178</v>
      </c>
      <c r="D20" s="151">
        <v>-26</v>
      </c>
      <c r="E20" s="24"/>
      <c r="F20" s="22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23">
      <c r="A21" s="9" t="s">
        <v>61</v>
      </c>
      <c r="B21" s="187"/>
      <c r="C21" s="151">
        <v>-41400</v>
      </c>
      <c r="D21" s="140"/>
      <c r="E21" s="24"/>
      <c r="F21" s="22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23">
      <c r="A22" s="197" t="s">
        <v>48</v>
      </c>
      <c r="B22" s="187"/>
      <c r="C22" s="151">
        <v>83544</v>
      </c>
      <c r="D22" s="151">
        <v>-27334</v>
      </c>
      <c r="E22" s="24"/>
      <c r="F22" s="22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23">
      <c r="A23" s="197"/>
      <c r="B23" s="187"/>
      <c r="C23" s="140"/>
      <c r="D23" s="140"/>
      <c r="E23" s="24"/>
      <c r="F23" s="22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23">
      <c r="A24" s="9" t="s">
        <v>42</v>
      </c>
      <c r="B24" s="187"/>
      <c r="C24" s="152">
        <v>53148</v>
      </c>
      <c r="D24" s="152">
        <v>64477</v>
      </c>
      <c r="E24" s="24"/>
      <c r="F24" s="22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T24" s="27"/>
      <c r="U24" s="27"/>
    </row>
    <row r="25" spans="1:23">
      <c r="A25" s="9"/>
      <c r="B25" s="187"/>
      <c r="C25" s="139"/>
      <c r="D25" s="139"/>
      <c r="E25" s="24"/>
      <c r="F25" s="22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T25" s="27"/>
    </row>
    <row r="26" spans="1:23" ht="12.75" thickBot="1">
      <c r="A26" s="11" t="s">
        <v>43</v>
      </c>
      <c r="B26" s="187"/>
      <c r="C26" s="154">
        <v>20449440</v>
      </c>
      <c r="D26" s="154">
        <v>5633089</v>
      </c>
      <c r="E26" s="23"/>
      <c r="F26" s="17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23">
      <c r="A27" s="11"/>
      <c r="B27" s="187"/>
      <c r="C27" s="139"/>
      <c r="D27" s="139"/>
      <c r="E27" s="24"/>
      <c r="F27" s="22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23">
      <c r="A28" s="9"/>
      <c r="B28" s="187"/>
      <c r="C28" s="139"/>
      <c r="D28" s="139"/>
      <c r="E28" s="23"/>
      <c r="F28" s="28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23">
      <c r="A29" s="9"/>
      <c r="B29" s="187"/>
      <c r="C29" s="139"/>
      <c r="D29" s="139"/>
      <c r="E29" s="24"/>
      <c r="F29" s="22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23">
      <c r="A30" s="9"/>
      <c r="B30" s="187"/>
      <c r="C30" s="139"/>
      <c r="D30" s="139"/>
      <c r="E30" s="24"/>
      <c r="F30" s="22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23">
      <c r="A31" s="9" t="s">
        <v>32</v>
      </c>
      <c r="B31" s="188">
        <v>6</v>
      </c>
      <c r="C31" s="152">
        <v>7757057</v>
      </c>
      <c r="D31" s="152">
        <v>1806084</v>
      </c>
      <c r="E31" s="24"/>
      <c r="F31" s="22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W31" s="25"/>
    </row>
    <row r="32" spans="1:23">
      <c r="A32" s="9" t="s">
        <v>33</v>
      </c>
      <c r="B32" s="188">
        <v>7</v>
      </c>
      <c r="C32" s="152">
        <v>695965</v>
      </c>
      <c r="D32" s="152">
        <v>76744</v>
      </c>
      <c r="E32" s="23"/>
      <c r="F32" s="28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24">
      <c r="A33" s="9" t="s">
        <v>34</v>
      </c>
      <c r="B33" s="188">
        <v>8</v>
      </c>
      <c r="C33" s="152">
        <v>3219782</v>
      </c>
      <c r="D33" s="152">
        <v>2507602</v>
      </c>
      <c r="E33" s="23"/>
      <c r="F33" s="17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24" ht="12.75" thickBot="1">
      <c r="A34" s="9" t="s">
        <v>60</v>
      </c>
      <c r="B34" s="187"/>
      <c r="C34" s="141"/>
      <c r="D34" s="141"/>
      <c r="E34" s="29"/>
      <c r="F34" s="15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</row>
    <row r="35" spans="1:24">
      <c r="A35" s="9"/>
      <c r="B35" s="187"/>
      <c r="C35" s="142"/>
      <c r="D35" s="142"/>
      <c r="E35" s="29"/>
      <c r="F35" s="15"/>
      <c r="G35" s="29"/>
      <c r="H35" s="29"/>
      <c r="I35" s="29"/>
      <c r="J35" s="29"/>
      <c r="K35" s="29"/>
      <c r="L35" s="29"/>
      <c r="M35" s="29"/>
      <c r="N35" s="29"/>
      <c r="O35" s="29"/>
      <c r="P35" s="31"/>
      <c r="Q35" s="31"/>
      <c r="R35" s="31"/>
      <c r="S35" s="32"/>
    </row>
    <row r="36" spans="1:24" ht="12.75" thickBot="1">
      <c r="A36" s="11" t="s">
        <v>44</v>
      </c>
      <c r="B36" s="187"/>
      <c r="C36" s="154">
        <v>11672804</v>
      </c>
      <c r="D36" s="154">
        <v>4390430</v>
      </c>
      <c r="E36" s="29"/>
      <c r="F36" s="15"/>
      <c r="G36" s="29"/>
      <c r="H36" s="29"/>
      <c r="I36" s="29"/>
      <c r="J36" s="29"/>
      <c r="K36" s="29"/>
      <c r="L36" s="29"/>
      <c r="M36" s="29"/>
      <c r="N36" s="29"/>
      <c r="O36" s="29"/>
      <c r="P36" s="31"/>
      <c r="Q36" s="31"/>
      <c r="R36" s="31"/>
      <c r="S36" s="32"/>
      <c r="X36" s="25"/>
    </row>
    <row r="37" spans="1:24">
      <c r="A37" s="11"/>
      <c r="B37" s="187"/>
      <c r="C37" s="142"/>
      <c r="D37" s="142"/>
      <c r="E37" s="29"/>
      <c r="F37" s="15"/>
      <c r="G37" s="29"/>
      <c r="H37" s="29"/>
      <c r="I37" s="29"/>
      <c r="J37" s="29"/>
      <c r="K37" s="29"/>
      <c r="L37" s="29"/>
      <c r="M37" s="29"/>
      <c r="N37" s="29"/>
      <c r="O37" s="29"/>
      <c r="P37" s="31"/>
      <c r="Q37" s="31"/>
      <c r="R37" s="31"/>
      <c r="S37" s="32"/>
    </row>
    <row r="38" spans="1:24">
      <c r="A38" s="11"/>
      <c r="B38" s="187"/>
      <c r="C38" s="142"/>
      <c r="D38" s="142"/>
      <c r="E38" s="29"/>
      <c r="F38" s="15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33"/>
    </row>
    <row r="39" spans="1:24">
      <c r="A39" s="200" t="s">
        <v>45</v>
      </c>
      <c r="B39" s="187"/>
      <c r="C39" s="142"/>
      <c r="D39" s="142"/>
      <c r="E39" s="29"/>
      <c r="F39" s="15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3"/>
    </row>
    <row r="40" spans="1:24" ht="12.75" thickBot="1">
      <c r="A40" s="200"/>
      <c r="B40" s="187"/>
      <c r="C40" s="154">
        <v>8776636</v>
      </c>
      <c r="D40" s="154">
        <v>1242659</v>
      </c>
      <c r="E40" s="15"/>
      <c r="F40" s="15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3"/>
      <c r="W40" s="25"/>
      <c r="X40" s="51"/>
    </row>
    <row r="41" spans="1:24">
      <c r="A41" s="11"/>
      <c r="B41" s="187"/>
      <c r="C41" s="142"/>
      <c r="D41" s="142"/>
      <c r="E41" s="29"/>
      <c r="F41" s="15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16"/>
    </row>
    <row r="42" spans="1:24" ht="12.75" thickBot="1">
      <c r="A42" s="9" t="s">
        <v>46</v>
      </c>
      <c r="B42" s="187"/>
      <c r="C42" s="154">
        <v>116759</v>
      </c>
      <c r="D42" s="154">
        <v>4690</v>
      </c>
      <c r="E42" s="15"/>
      <c r="F42" s="15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16"/>
    </row>
    <row r="43" spans="1:24">
      <c r="A43" s="11"/>
      <c r="B43" s="187"/>
      <c r="C43" s="143"/>
      <c r="D43" s="143"/>
      <c r="E43" s="34"/>
      <c r="F43" s="22"/>
      <c r="G43" s="34"/>
      <c r="H43" s="34"/>
      <c r="I43" s="34"/>
      <c r="J43" s="34"/>
      <c r="K43" s="34"/>
      <c r="L43" s="34"/>
      <c r="M43" s="34"/>
      <c r="N43" s="34"/>
      <c r="O43" s="34"/>
      <c r="P43" s="29"/>
      <c r="Q43" s="29"/>
      <c r="R43" s="29"/>
      <c r="S43" s="16"/>
      <c r="W43" s="56"/>
    </row>
    <row r="44" spans="1:24" ht="12.75" thickBot="1">
      <c r="A44" s="200" t="s">
        <v>47</v>
      </c>
      <c r="B44" s="187"/>
      <c r="C44" s="154">
        <v>8659877</v>
      </c>
      <c r="D44" s="154">
        <v>1237969</v>
      </c>
      <c r="E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W44" s="55"/>
      <c r="X44" s="55"/>
    </row>
    <row r="45" spans="1:24">
      <c r="A45" s="200"/>
      <c r="B45" s="187"/>
      <c r="C45" s="142"/>
      <c r="D45" s="142"/>
      <c r="E45" s="1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24" ht="12.75" thickBot="1">
      <c r="A46" s="200"/>
      <c r="B46" s="187"/>
      <c r="C46" s="144"/>
      <c r="D46" s="144"/>
      <c r="E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</row>
    <row r="47" spans="1:24" ht="12.75" thickTop="1">
      <c r="C47" s="145">
        <f>C44+ББ!D52-ББ!C52</f>
        <v>0</v>
      </c>
      <c r="D47" s="145" t="e">
        <f>D44-#REF!</f>
        <v>#REF!</v>
      </c>
      <c r="E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1:24">
      <c r="C48" s="146"/>
      <c r="E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18" ht="15">
      <c r="A49" s="195" t="str">
        <f>ББ!A58</f>
        <v>Заместитель Председателя Правления _______________________ /Лер Е.О.  Дата  подписания 06.08.2021 г.</v>
      </c>
      <c r="B49" s="195"/>
      <c r="C49" s="195"/>
      <c r="D49" s="196"/>
      <c r="E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 ht="12.75">
      <c r="A50" s="39"/>
      <c r="B50" s="172"/>
      <c r="C50" s="148"/>
      <c r="E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1" spans="1:18" ht="12.75">
      <c r="A51" s="193" t="str">
        <f>ББ!A60</f>
        <v>Главный бухгалтер ___________________________ / Хон Т.Э. Дата подписания 06.08.2021 г.</v>
      </c>
      <c r="B51" s="193"/>
      <c r="C51" s="193"/>
      <c r="E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18" ht="12.75">
      <c r="A52" s="193"/>
      <c r="B52" s="193"/>
      <c r="C52" s="193"/>
      <c r="E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 ht="12.75">
      <c r="A53" s="194" t="s">
        <v>63</v>
      </c>
      <c r="B53" s="194"/>
      <c r="C53" s="194"/>
      <c r="E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</row>
    <row r="54" spans="1:18" ht="12.75">
      <c r="A54" s="38" t="s">
        <v>49</v>
      </c>
      <c r="B54" s="38"/>
      <c r="C54" s="149"/>
      <c r="E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>
      <c r="C55" s="146"/>
      <c r="E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  <row r="56" spans="1:18">
      <c r="C56" s="146"/>
      <c r="E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1:18">
      <c r="C57" s="146"/>
      <c r="E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</row>
    <row r="58" spans="1:18">
      <c r="C58" s="146"/>
      <c r="E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8">
      <c r="C59" s="146"/>
      <c r="E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</row>
    <row r="60" spans="1:18">
      <c r="C60" s="146"/>
      <c r="E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</row>
    <row r="61" spans="1:18">
      <c r="C61" s="146"/>
      <c r="E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>
      <c r="C62" s="146"/>
      <c r="E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1:18">
      <c r="C63" s="146"/>
      <c r="E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>
      <c r="C64" s="146"/>
      <c r="E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</row>
    <row r="65" spans="3:18">
      <c r="C65" s="146"/>
      <c r="E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3:18">
      <c r="C66" s="146"/>
      <c r="E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3:18">
      <c r="C67" s="146"/>
      <c r="E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3:18">
      <c r="C68" s="146"/>
      <c r="E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3:18">
      <c r="C69" s="146"/>
      <c r="E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3:18">
      <c r="C70" s="146"/>
      <c r="E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3:18">
      <c r="C71" s="146"/>
      <c r="E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3:18">
      <c r="C72" s="146"/>
      <c r="E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3:18">
      <c r="C73" s="146"/>
      <c r="E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3:18">
      <c r="C74" s="146"/>
      <c r="E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3:18">
      <c r="C75" s="146"/>
      <c r="E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3:18">
      <c r="C76" s="146"/>
      <c r="E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3:18">
      <c r="C77" s="146"/>
      <c r="E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3:18">
      <c r="C78" s="146"/>
      <c r="E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3:18">
      <c r="C79" s="146"/>
      <c r="E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3:18">
      <c r="C80" s="146"/>
      <c r="E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3:18">
      <c r="C81" s="146"/>
      <c r="E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3:18">
      <c r="C82" s="146"/>
      <c r="E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3:18">
      <c r="C83" s="146"/>
      <c r="E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3:18">
      <c r="C84" s="146"/>
      <c r="E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3:18">
      <c r="C85" s="146"/>
      <c r="E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3:18">
      <c r="C86" s="146"/>
      <c r="E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3:18">
      <c r="C87" s="146"/>
      <c r="E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3:18">
      <c r="C88" s="146"/>
      <c r="E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3:18">
      <c r="C89" s="146"/>
      <c r="E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3:18">
      <c r="C90" s="146"/>
      <c r="E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3:18">
      <c r="C91" s="146"/>
      <c r="E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3:18">
      <c r="C92" s="146"/>
      <c r="E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3:18">
      <c r="C93" s="146"/>
      <c r="E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3:18">
      <c r="C94" s="146"/>
      <c r="E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3:18">
      <c r="C95" s="146"/>
      <c r="E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3:18">
      <c r="C96" s="146"/>
      <c r="E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7" spans="3:18">
      <c r="C97" s="146"/>
      <c r="E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</row>
    <row r="98" spans="3:18">
      <c r="C98" s="146"/>
      <c r="E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</row>
    <row r="99" spans="3:18">
      <c r="C99" s="146"/>
      <c r="E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3:18">
      <c r="C100" s="146"/>
      <c r="E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3:18">
      <c r="C101" s="146"/>
      <c r="E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3:18">
      <c r="C102" s="146"/>
      <c r="E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3:18">
      <c r="C103" s="146"/>
      <c r="E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3:18">
      <c r="C104" s="146"/>
      <c r="E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3:18">
      <c r="C105" s="146"/>
      <c r="E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3:18">
      <c r="C106" s="146"/>
      <c r="E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3:18">
      <c r="C107" s="146"/>
      <c r="E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3:18">
      <c r="C108" s="146"/>
      <c r="E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3:18">
      <c r="C109" s="146"/>
      <c r="E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3:18">
      <c r="C110" s="146"/>
      <c r="E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3:18">
      <c r="C111" s="146"/>
      <c r="E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3:18">
      <c r="C112" s="146"/>
      <c r="E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3:18">
      <c r="C113" s="146"/>
      <c r="E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3:18">
      <c r="C114" s="146"/>
      <c r="E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3:18">
      <c r="C115" s="146"/>
      <c r="E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3:18">
      <c r="C116" s="146"/>
      <c r="E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3:18">
      <c r="C117" s="146"/>
      <c r="E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3:18">
      <c r="C118" s="146"/>
      <c r="E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3:18">
      <c r="C119" s="146"/>
      <c r="E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3:18">
      <c r="C120" s="146"/>
      <c r="E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3:18">
      <c r="C121" s="146"/>
      <c r="E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3:18">
      <c r="C122" s="146"/>
      <c r="E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3:18">
      <c r="C123" s="146"/>
      <c r="E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3:18">
      <c r="C124" s="146"/>
      <c r="E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3:18">
      <c r="C125" s="146"/>
      <c r="E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</row>
    <row r="126" spans="3:18">
      <c r="C126" s="146"/>
      <c r="E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3:18">
      <c r="C127" s="146"/>
      <c r="E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</row>
    <row r="128" spans="3:18">
      <c r="C128" s="146"/>
      <c r="E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</row>
    <row r="129" spans="3:18">
      <c r="C129" s="146"/>
      <c r="E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</row>
    <row r="130" spans="3:18">
      <c r="C130" s="146"/>
      <c r="E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3:18">
      <c r="C131" s="146"/>
      <c r="E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3:18">
      <c r="C132" s="146"/>
      <c r="E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3:18">
      <c r="C133" s="146"/>
      <c r="E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3:18">
      <c r="C134" s="146"/>
      <c r="E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3:18">
      <c r="C135" s="146"/>
      <c r="E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3:18">
      <c r="C136" s="146"/>
      <c r="E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3:18">
      <c r="C137" s="146"/>
      <c r="E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3:18">
      <c r="C138" s="146"/>
      <c r="E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3:18">
      <c r="C139" s="146"/>
      <c r="E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3:18">
      <c r="C140" s="146"/>
      <c r="E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3:18">
      <c r="C141" s="146"/>
      <c r="E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3:18">
      <c r="C142" s="146"/>
      <c r="E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3:18">
      <c r="C143" s="146"/>
      <c r="E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3:18">
      <c r="C144" s="146"/>
      <c r="E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3:18">
      <c r="C145" s="146"/>
      <c r="E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</row>
    <row r="146" spans="3:18">
      <c r="C146" s="146"/>
      <c r="E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3:18">
      <c r="C147" s="146"/>
      <c r="E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3:18">
      <c r="C148" s="146"/>
      <c r="E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3:18">
      <c r="C149" s="146"/>
      <c r="E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3:18">
      <c r="C150" s="146"/>
      <c r="E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3:18">
      <c r="C151" s="146"/>
      <c r="E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3:18">
      <c r="C152" s="146"/>
      <c r="E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3:18">
      <c r="C153" s="146"/>
      <c r="E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3:18">
      <c r="C154" s="146"/>
      <c r="E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</row>
    <row r="155" spans="3:18">
      <c r="C155" s="146"/>
      <c r="E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3:18">
      <c r="C156" s="146"/>
      <c r="E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</row>
    <row r="157" spans="3:18">
      <c r="C157" s="146"/>
      <c r="E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</row>
    <row r="158" spans="3:18">
      <c r="C158" s="146"/>
      <c r="E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</row>
    <row r="159" spans="3:18">
      <c r="C159" s="146"/>
      <c r="E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</row>
    <row r="160" spans="3:18">
      <c r="C160" s="146"/>
      <c r="E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</row>
    <row r="161" spans="3:18">
      <c r="C161" s="146"/>
      <c r="E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3:18">
      <c r="C162" s="146"/>
      <c r="E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3:18">
      <c r="C163" s="146"/>
      <c r="E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3:18">
      <c r="C164" s="146"/>
      <c r="E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3:18">
      <c r="C165" s="146"/>
      <c r="E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3:18">
      <c r="C166" s="146"/>
      <c r="E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3:18">
      <c r="C167" s="146"/>
      <c r="E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3:18">
      <c r="C168" s="146"/>
      <c r="E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3:18">
      <c r="C169" s="146"/>
      <c r="E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3:18">
      <c r="C170" s="146"/>
      <c r="E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3:18">
      <c r="C171" s="146"/>
      <c r="E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3:18">
      <c r="C172" s="146"/>
      <c r="E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3:18">
      <c r="C173" s="146"/>
      <c r="E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3:18">
      <c r="C174" s="146"/>
      <c r="E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3:18">
      <c r="C175" s="146"/>
      <c r="E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3:18">
      <c r="C176" s="146"/>
      <c r="E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7" spans="3:18">
      <c r="C177" s="146"/>
      <c r="E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3:18">
      <c r="C178" s="146"/>
      <c r="E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3:18">
      <c r="C179" s="146"/>
      <c r="E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3:18">
      <c r="C180" s="146"/>
      <c r="E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3:18">
      <c r="C181" s="146"/>
      <c r="E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3:18">
      <c r="C182" s="146"/>
      <c r="E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3:18">
      <c r="C183" s="146"/>
      <c r="E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3:18">
      <c r="C184" s="146"/>
      <c r="E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3:18">
      <c r="C185" s="146"/>
      <c r="E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  <row r="186" spans="3:18">
      <c r="C186" s="146"/>
      <c r="E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3:18">
      <c r="C187" s="146"/>
      <c r="E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</row>
    <row r="188" spans="3:18">
      <c r="C188" s="146"/>
      <c r="E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</row>
    <row r="189" spans="3:18">
      <c r="C189" s="146"/>
      <c r="E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</row>
    <row r="190" spans="3:18">
      <c r="C190" s="146"/>
      <c r="E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</row>
    <row r="191" spans="3:18">
      <c r="C191" s="146"/>
      <c r="E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</row>
    <row r="192" spans="3:18">
      <c r="C192" s="146"/>
      <c r="E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spans="3:18">
      <c r="C193" s="146"/>
      <c r="E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3:18">
      <c r="C194" s="146"/>
      <c r="E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3:18">
      <c r="C195" s="146"/>
      <c r="E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3:18">
      <c r="C196" s="146"/>
      <c r="E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3:18">
      <c r="C197" s="146"/>
      <c r="E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3:18">
      <c r="C198" s="146"/>
      <c r="E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3:18">
      <c r="C199" s="146"/>
      <c r="E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3:18">
      <c r="C200" s="146"/>
      <c r="E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3:18">
      <c r="C201" s="146"/>
      <c r="E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3:18">
      <c r="C202" s="146"/>
      <c r="E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3:18">
      <c r="C203" s="146"/>
      <c r="E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3:18">
      <c r="C204" s="146"/>
      <c r="E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</row>
    <row r="205" spans="3:18">
      <c r="C205" s="146"/>
      <c r="E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</row>
    <row r="206" spans="3:18">
      <c r="C206" s="146"/>
      <c r="E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</row>
    <row r="207" spans="3:18">
      <c r="C207" s="146"/>
      <c r="E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</row>
    <row r="208" spans="3:18">
      <c r="C208" s="146"/>
      <c r="E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</row>
    <row r="209" spans="3:18">
      <c r="C209" s="146"/>
      <c r="E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</row>
    <row r="210" spans="3:18">
      <c r="C210" s="146"/>
      <c r="E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3:18">
      <c r="C211" s="146"/>
      <c r="E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3:18">
      <c r="C212" s="146"/>
      <c r="E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3:18">
      <c r="C213" s="146"/>
      <c r="E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</row>
    <row r="214" spans="3:18">
      <c r="C214" s="146"/>
      <c r="E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</row>
    <row r="215" spans="3:18">
      <c r="C215" s="146"/>
      <c r="E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</sheetData>
  <mergeCells count="10">
    <mergeCell ref="A6:A9"/>
    <mergeCell ref="A15:A17"/>
    <mergeCell ref="A22:A23"/>
    <mergeCell ref="A53:C53"/>
    <mergeCell ref="A49:D49"/>
    <mergeCell ref="A39:A40"/>
    <mergeCell ref="A44:A46"/>
    <mergeCell ref="A51:C51"/>
    <mergeCell ref="A52:C52"/>
    <mergeCell ref="B6:B8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295ED-8A82-4602-B37E-D6FF221B1FDB}">
  <sheetPr>
    <tabColor rgb="FFFFC000"/>
  </sheetPr>
  <dimension ref="A1:E82"/>
  <sheetViews>
    <sheetView topLeftCell="A5" workbookViewId="0">
      <selection activeCell="D60" sqref="D60:D63"/>
    </sheetView>
  </sheetViews>
  <sheetFormatPr defaultColWidth="9.140625" defaultRowHeight="15"/>
  <cols>
    <col min="1" max="1" width="62.28515625" style="90" bestFit="1" customWidth="1"/>
    <col min="2" max="2" width="14.7109375" style="73" customWidth="1"/>
    <col min="3" max="3" width="2.28515625" style="90" customWidth="1"/>
    <col min="4" max="4" width="13.28515625" style="74" customWidth="1"/>
    <col min="5" max="5" width="2.7109375" style="90" customWidth="1"/>
    <col min="6" max="16384" width="9.140625" style="90"/>
  </cols>
  <sheetData>
    <row r="1" spans="1:5" ht="15.75">
      <c r="A1" s="72" t="s">
        <v>0</v>
      </c>
      <c r="C1" s="74"/>
      <c r="E1" s="74"/>
    </row>
    <row r="2" spans="1:5" ht="15.75">
      <c r="A2" s="72"/>
      <c r="C2" s="74"/>
      <c r="E2" s="74"/>
    </row>
    <row r="3" spans="1:5">
      <c r="A3" s="75" t="s">
        <v>87</v>
      </c>
      <c r="C3" s="74"/>
      <c r="E3" s="74"/>
    </row>
    <row r="4" spans="1:5">
      <c r="A4" s="75" t="s">
        <v>130</v>
      </c>
      <c r="C4" s="74"/>
      <c r="E4" s="74"/>
    </row>
    <row r="5" spans="1:5">
      <c r="A5" s="76" t="s">
        <v>1</v>
      </c>
      <c r="C5" s="74"/>
      <c r="E5" s="74"/>
    </row>
    <row r="6" spans="1:5">
      <c r="A6" s="74"/>
      <c r="C6" s="74"/>
      <c r="E6" s="74"/>
    </row>
    <row r="7" spans="1:5">
      <c r="A7" s="74"/>
      <c r="C7" s="74"/>
      <c r="E7" s="74"/>
    </row>
    <row r="8" spans="1:5" ht="26.25" customHeight="1">
      <c r="A8" s="77" t="s">
        <v>88</v>
      </c>
      <c r="B8" s="78" t="s">
        <v>129</v>
      </c>
      <c r="C8" s="203"/>
      <c r="D8" s="79" t="s">
        <v>129</v>
      </c>
      <c r="E8" s="91"/>
    </row>
    <row r="9" spans="1:5">
      <c r="A9" s="77" t="s">
        <v>89</v>
      </c>
      <c r="B9" s="78" t="s">
        <v>69</v>
      </c>
      <c r="C9" s="203"/>
      <c r="D9" s="80" t="str">
        <f>B9</f>
        <v>30 июня</v>
      </c>
      <c r="E9" s="91"/>
    </row>
    <row r="10" spans="1:5">
      <c r="A10" s="81"/>
      <c r="B10" s="78" t="s">
        <v>62</v>
      </c>
      <c r="C10" s="203"/>
      <c r="D10" s="80" t="s">
        <v>57</v>
      </c>
      <c r="E10" s="91"/>
    </row>
    <row r="11" spans="1:5">
      <c r="A11" s="77"/>
      <c r="B11" s="78"/>
      <c r="C11" s="97"/>
      <c r="D11" s="80"/>
      <c r="E11" s="91"/>
    </row>
    <row r="12" spans="1:5">
      <c r="A12" s="82" t="s">
        <v>90</v>
      </c>
      <c r="B12" s="155">
        <v>8776636</v>
      </c>
      <c r="C12" s="156"/>
      <c r="D12" s="157">
        <v>1242659</v>
      </c>
      <c r="E12" s="91"/>
    </row>
    <row r="13" spans="1:5">
      <c r="A13" s="82" t="s">
        <v>91</v>
      </c>
      <c r="B13" s="159">
        <v>-5769378</v>
      </c>
      <c r="C13" s="103"/>
      <c r="D13" s="157">
        <v>6109922</v>
      </c>
      <c r="E13" s="91"/>
    </row>
    <row r="14" spans="1:5">
      <c r="A14" s="82" t="s">
        <v>92</v>
      </c>
      <c r="B14" s="159">
        <v>-74714</v>
      </c>
      <c r="C14" s="102"/>
      <c r="D14" s="157">
        <v>86487</v>
      </c>
      <c r="E14" s="91"/>
    </row>
    <row r="15" spans="1:5" ht="24">
      <c r="A15" s="82" t="s">
        <v>93</v>
      </c>
      <c r="B15" s="159">
        <v>-740612</v>
      </c>
      <c r="C15" s="102"/>
      <c r="D15" s="157">
        <v>2516916</v>
      </c>
      <c r="E15" s="91"/>
    </row>
    <row r="16" spans="1:5">
      <c r="A16" s="82" t="s">
        <v>94</v>
      </c>
      <c r="B16" s="155">
        <v>10695</v>
      </c>
      <c r="C16" s="102"/>
      <c r="D16" s="157">
        <v>-24962</v>
      </c>
      <c r="E16" s="91"/>
    </row>
    <row r="17" spans="1:5">
      <c r="A17" s="82" t="s">
        <v>95</v>
      </c>
      <c r="B17" s="155">
        <v>178</v>
      </c>
      <c r="C17" s="156"/>
      <c r="D17" s="157">
        <v>26</v>
      </c>
      <c r="E17" s="91"/>
    </row>
    <row r="18" spans="1:5" ht="15" customHeight="1">
      <c r="A18" s="82" t="s">
        <v>96</v>
      </c>
      <c r="B18" s="159">
        <v>-11392</v>
      </c>
      <c r="C18" s="102"/>
      <c r="D18" s="157">
        <v>95070</v>
      </c>
      <c r="E18" s="91"/>
    </row>
    <row r="19" spans="1:5">
      <c r="A19" s="82" t="s">
        <v>97</v>
      </c>
      <c r="B19" s="155">
        <v>321340</v>
      </c>
      <c r="C19" s="102"/>
      <c r="D19" s="157">
        <v>89123</v>
      </c>
      <c r="E19" s="91"/>
    </row>
    <row r="20" spans="1:5" ht="26.25" customHeight="1">
      <c r="A20" s="82" t="str">
        <f>'[2]доп к ОДДС'!A15</f>
        <v>Восстановление расходов по ожидаемым кредитным убыткам/расходы по ожидаемым кредитным убыткам</v>
      </c>
      <c r="B20" s="101">
        <v>0</v>
      </c>
      <c r="C20" s="102"/>
      <c r="D20" s="157">
        <v>163368</v>
      </c>
      <c r="E20" s="91"/>
    </row>
    <row r="21" spans="1:5" ht="15.75" thickBot="1">
      <c r="A21" s="82" t="s">
        <v>98</v>
      </c>
      <c r="B21" s="160">
        <v>-5274873</v>
      </c>
      <c r="C21" s="102"/>
      <c r="D21" s="158">
        <v>3183894</v>
      </c>
      <c r="E21" s="91"/>
    </row>
    <row r="22" spans="1:5">
      <c r="A22" s="97"/>
      <c r="B22" s="103"/>
      <c r="C22" s="102"/>
      <c r="D22" s="103"/>
      <c r="E22" s="91"/>
    </row>
    <row r="23" spans="1:5">
      <c r="A23" s="77" t="s">
        <v>99</v>
      </c>
      <c r="B23" s="157">
        <v>3007258</v>
      </c>
      <c r="C23" s="157"/>
      <c r="D23" s="157">
        <v>7352581</v>
      </c>
      <c r="E23" s="92"/>
    </row>
    <row r="24" spans="1:5">
      <c r="A24" s="77" t="s">
        <v>100</v>
      </c>
      <c r="B24" s="103"/>
      <c r="C24" s="102"/>
      <c r="D24" s="103"/>
      <c r="E24" s="91"/>
    </row>
    <row r="25" spans="1:5">
      <c r="A25" s="82"/>
      <c r="B25" s="103"/>
      <c r="C25" s="102"/>
      <c r="D25" s="103"/>
      <c r="E25" s="91"/>
    </row>
    <row r="26" spans="1:5">
      <c r="A26" s="77" t="s">
        <v>101</v>
      </c>
      <c r="B26" s="104"/>
      <c r="C26" s="102"/>
      <c r="D26" s="103"/>
      <c r="E26" s="91"/>
    </row>
    <row r="27" spans="1:5" ht="15.75" thickBot="1">
      <c r="A27" s="77" t="s">
        <v>102</v>
      </c>
      <c r="B27" s="161">
        <v>-176629885</v>
      </c>
      <c r="C27" s="102"/>
      <c r="D27" s="162">
        <v>7176412</v>
      </c>
      <c r="E27" s="91"/>
    </row>
    <row r="28" spans="1:5">
      <c r="A28" s="84"/>
      <c r="B28" s="106"/>
      <c r="C28" s="107"/>
      <c r="D28" s="103"/>
      <c r="E28" s="91"/>
    </row>
    <row r="29" spans="1:5">
      <c r="A29" s="84" t="s">
        <v>103</v>
      </c>
      <c r="B29" s="157">
        <v>4482932</v>
      </c>
      <c r="C29" s="157"/>
      <c r="D29" s="157">
        <v>6079353</v>
      </c>
      <c r="E29" s="91"/>
    </row>
    <row r="30" spans="1:5">
      <c r="A30" s="82" t="s">
        <v>104</v>
      </c>
      <c r="B30" s="159">
        <v>-177844006</v>
      </c>
      <c r="C30" s="159"/>
      <c r="D30" s="159">
        <v>-6073207</v>
      </c>
      <c r="E30" s="91"/>
    </row>
    <row r="31" spans="1:5">
      <c r="A31" s="82" t="s">
        <v>105</v>
      </c>
      <c r="B31" s="159">
        <v>-207118</v>
      </c>
      <c r="C31" s="107"/>
      <c r="E31" s="91"/>
    </row>
    <row r="32" spans="1:5">
      <c r="A32" s="82" t="s">
        <v>106</v>
      </c>
      <c r="B32" s="159">
        <v>-2124770</v>
      </c>
      <c r="C32" s="107"/>
      <c r="E32" s="91"/>
    </row>
    <row r="33" spans="1:5">
      <c r="A33" s="82" t="s">
        <v>107</v>
      </c>
      <c r="B33" s="159">
        <v>-1179857</v>
      </c>
      <c r="C33" s="107"/>
      <c r="D33" s="103">
        <v>7171306</v>
      </c>
      <c r="E33" s="91"/>
    </row>
    <row r="34" spans="1:5">
      <c r="A34" s="82" t="s">
        <v>108</v>
      </c>
      <c r="B34" s="157">
        <v>570893</v>
      </c>
      <c r="C34" s="107"/>
      <c r="D34" s="103">
        <v>33842</v>
      </c>
      <c r="E34" s="91"/>
    </row>
    <row r="35" spans="1:5">
      <c r="A35" s="82" t="s">
        <v>2</v>
      </c>
      <c r="B35" s="157">
        <v>-186408</v>
      </c>
      <c r="C35" s="107"/>
      <c r="D35" s="157">
        <v>31729</v>
      </c>
      <c r="E35" s="91"/>
    </row>
    <row r="36" spans="1:5">
      <c r="A36" s="82" t="s">
        <v>51</v>
      </c>
      <c r="B36" s="159">
        <v>-141551</v>
      </c>
      <c r="C36" s="159"/>
      <c r="D36" s="157">
        <v>-66611</v>
      </c>
      <c r="E36" s="91"/>
    </row>
    <row r="37" spans="1:5" ht="15.75" thickBot="1">
      <c r="A37" s="97" t="s">
        <v>125</v>
      </c>
      <c r="B37" s="161">
        <v>164230161</v>
      </c>
      <c r="C37" s="102"/>
      <c r="D37" s="162">
        <v>325662</v>
      </c>
      <c r="E37" s="91"/>
    </row>
    <row r="38" spans="1:5">
      <c r="A38" s="84" t="s">
        <v>109</v>
      </c>
      <c r="B38" s="157">
        <v>130005155</v>
      </c>
      <c r="C38" s="107"/>
      <c r="D38" s="159">
        <v>488907</v>
      </c>
      <c r="E38" s="91"/>
    </row>
    <row r="39" spans="1:5">
      <c r="A39" s="84" t="s">
        <v>65</v>
      </c>
      <c r="B39" s="157">
        <v>33427104</v>
      </c>
      <c r="C39" s="107"/>
      <c r="E39" s="91"/>
    </row>
    <row r="40" spans="1:5">
      <c r="A40" s="84" t="s">
        <v>66</v>
      </c>
      <c r="B40" s="157">
        <v>730646</v>
      </c>
      <c r="C40" s="107"/>
      <c r="E40" s="91"/>
    </row>
    <row r="41" spans="1:5">
      <c r="A41" s="84" t="s">
        <v>55</v>
      </c>
      <c r="B41" s="159">
        <v>35592</v>
      </c>
      <c r="C41" s="107"/>
      <c r="E41" s="91"/>
    </row>
    <row r="42" spans="1:5">
      <c r="A42" s="82" t="s">
        <v>3</v>
      </c>
      <c r="B42" s="157">
        <v>-1766</v>
      </c>
      <c r="C42" s="107"/>
      <c r="D42" s="175">
        <v>-17968</v>
      </c>
      <c r="E42" s="91"/>
    </row>
    <row r="43" spans="1:5" ht="15.75" thickBot="1">
      <c r="A43" s="82" t="s">
        <v>4</v>
      </c>
      <c r="B43" s="160">
        <v>33430</v>
      </c>
      <c r="C43" s="107"/>
      <c r="D43" s="158">
        <v>-145277</v>
      </c>
      <c r="E43" s="91"/>
    </row>
    <row r="44" spans="1:5">
      <c r="A44" s="84"/>
      <c r="E44" s="92"/>
    </row>
    <row r="45" spans="1:5" ht="24">
      <c r="A45" s="77" t="s">
        <v>110</v>
      </c>
      <c r="B45" s="173">
        <v>-12399724</v>
      </c>
      <c r="C45" s="174"/>
      <c r="D45" s="104">
        <v>7502074</v>
      </c>
      <c r="E45" s="91"/>
    </row>
    <row r="46" spans="1:5">
      <c r="A46" s="84"/>
      <c r="B46" s="103"/>
      <c r="C46" s="102"/>
      <c r="E46" s="91"/>
    </row>
    <row r="47" spans="1:5" ht="15.75" thickBot="1">
      <c r="A47" s="84" t="s">
        <v>111</v>
      </c>
      <c r="B47" s="158">
        <v>68465</v>
      </c>
      <c r="C47" s="102"/>
      <c r="D47" s="176">
        <v>4690</v>
      </c>
      <c r="E47" s="91"/>
    </row>
    <row r="48" spans="1:5">
      <c r="A48" s="82"/>
      <c r="B48" s="103"/>
      <c r="C48" s="102"/>
      <c r="D48" s="103"/>
      <c r="E48" s="91"/>
    </row>
    <row r="49" spans="1:5" ht="15.75" thickBot="1">
      <c r="A49" s="97" t="s">
        <v>112</v>
      </c>
      <c r="B49" s="161">
        <v>-9324001</v>
      </c>
      <c r="C49" s="102"/>
      <c r="D49" s="161">
        <v>14849965</v>
      </c>
      <c r="E49" s="91"/>
    </row>
    <row r="50" spans="1:5">
      <c r="A50" s="82"/>
      <c r="B50" s="103"/>
      <c r="C50" s="102"/>
      <c r="E50" s="91"/>
    </row>
    <row r="51" spans="1:5" ht="24">
      <c r="A51" s="77" t="s">
        <v>113</v>
      </c>
      <c r="B51" s="103"/>
      <c r="C51" s="102"/>
      <c r="E51" s="91"/>
    </row>
    <row r="52" spans="1:5">
      <c r="A52" s="77"/>
      <c r="B52" s="103"/>
      <c r="C52" s="102"/>
      <c r="E52" s="91"/>
    </row>
    <row r="53" spans="1:5">
      <c r="A53" s="84" t="s">
        <v>114</v>
      </c>
      <c r="B53" s="159">
        <v>-53801</v>
      </c>
      <c r="C53" s="102"/>
      <c r="D53" s="179">
        <v>-59308</v>
      </c>
      <c r="E53" s="91"/>
    </row>
    <row r="54" spans="1:5">
      <c r="A54" s="84" t="str">
        <f>[2]ББ!A20</f>
        <v>Производные финансовые инструменты (требования по сделке опционы)</v>
      </c>
      <c r="B54" s="157">
        <v>187</v>
      </c>
      <c r="C54" s="102"/>
      <c r="D54" s="179">
        <v>-967782</v>
      </c>
      <c r="E54" s="77"/>
    </row>
    <row r="55" spans="1:5" ht="15.75" thickBot="1">
      <c r="A55" s="84" t="s">
        <v>126</v>
      </c>
      <c r="B55" s="103"/>
      <c r="C55" s="102"/>
      <c r="D55" s="176">
        <v>-7586650</v>
      </c>
      <c r="E55" s="93"/>
    </row>
    <row r="56" spans="1:5">
      <c r="A56" s="82"/>
      <c r="B56" s="108"/>
      <c r="C56" s="102"/>
      <c r="D56" s="179"/>
      <c r="E56" s="91"/>
    </row>
    <row r="57" spans="1:5" ht="15.75" thickBot="1">
      <c r="A57" s="129" t="s">
        <v>115</v>
      </c>
      <c r="B57" s="161">
        <v>-53614</v>
      </c>
      <c r="C57" s="161"/>
      <c r="D57" s="180">
        <v>-8613740</v>
      </c>
      <c r="E57" s="92"/>
    </row>
    <row r="58" spans="1:5">
      <c r="A58" s="82"/>
      <c r="B58" s="103"/>
      <c r="C58" s="102"/>
      <c r="D58" s="159"/>
      <c r="E58" s="91"/>
    </row>
    <row r="59" spans="1:5" ht="24">
      <c r="A59" s="77" t="s">
        <v>116</v>
      </c>
      <c r="B59" s="110"/>
      <c r="C59" s="102"/>
      <c r="D59" s="159"/>
      <c r="E59" s="91"/>
    </row>
    <row r="60" spans="1:5" ht="15.75" thickBot="1">
      <c r="A60" s="84" t="s">
        <v>117</v>
      </c>
      <c r="B60" s="111">
        <v>0</v>
      </c>
      <c r="C60" s="102"/>
      <c r="D60" s="181">
        <v>-936621</v>
      </c>
      <c r="E60" s="91"/>
    </row>
    <row r="61" spans="1:5">
      <c r="A61" s="127" t="s">
        <v>127</v>
      </c>
      <c r="B61" s="157">
        <v>12543319</v>
      </c>
      <c r="C61" s="102"/>
      <c r="D61" s="182">
        <v>-3196496</v>
      </c>
      <c r="E61" s="91"/>
    </row>
    <row r="62" spans="1:5">
      <c r="A62" s="84" t="s">
        <v>118</v>
      </c>
      <c r="B62" s="159">
        <v>-4217875</v>
      </c>
      <c r="C62" s="102"/>
      <c r="D62" s="183">
        <v>-1481283</v>
      </c>
      <c r="E62" s="91"/>
    </row>
    <row r="63" spans="1:5" ht="15.75" thickBot="1">
      <c r="A63" s="84" t="s">
        <v>119</v>
      </c>
      <c r="B63" s="159">
        <v>-51406</v>
      </c>
      <c r="C63" s="102"/>
      <c r="D63" s="176"/>
      <c r="E63" s="91"/>
    </row>
    <row r="64" spans="1:5">
      <c r="A64" s="84"/>
      <c r="B64" s="108"/>
      <c r="C64" s="102"/>
      <c r="E64" s="91"/>
    </row>
    <row r="65" spans="1:5" ht="15.75" thickBot="1">
      <c r="A65" s="77" t="s">
        <v>120</v>
      </c>
      <c r="B65" s="162">
        <v>8274038</v>
      </c>
      <c r="C65" s="105"/>
      <c r="D65" s="162">
        <v>-5614400</v>
      </c>
      <c r="E65" s="92"/>
    </row>
    <row r="66" spans="1:5">
      <c r="A66" s="84"/>
      <c r="B66" s="104"/>
      <c r="C66" s="102"/>
      <c r="E66" s="91"/>
    </row>
    <row r="67" spans="1:5" ht="24.75" thickBot="1">
      <c r="A67" s="84" t="s">
        <v>121</v>
      </c>
      <c r="B67" s="161">
        <v>-1103587</v>
      </c>
      <c r="C67" s="102"/>
      <c r="D67" s="161">
        <v>621825</v>
      </c>
      <c r="E67" s="92"/>
    </row>
    <row r="68" spans="1:5">
      <c r="A68" s="84" t="s">
        <v>122</v>
      </c>
      <c r="B68" s="104"/>
      <c r="C68" s="109"/>
      <c r="E68" s="91"/>
    </row>
    <row r="69" spans="1:5" ht="15.75" thickBot="1">
      <c r="A69" s="84" t="s">
        <v>123</v>
      </c>
      <c r="B69" s="163">
        <v>40211983</v>
      </c>
      <c r="C69" s="164"/>
      <c r="D69" s="163">
        <v>1655683</v>
      </c>
      <c r="E69" s="91"/>
    </row>
    <row r="70" spans="1:5" ht="15.75" thickTop="1">
      <c r="A70" s="84" t="s">
        <v>122</v>
      </c>
      <c r="B70" s="165"/>
      <c r="C70" s="164"/>
      <c r="D70" s="165"/>
      <c r="E70" s="91"/>
    </row>
    <row r="71" spans="1:5" ht="15.75" thickBot="1">
      <c r="A71" s="84" t="s">
        <v>124</v>
      </c>
      <c r="B71" s="163">
        <v>39108396</v>
      </c>
      <c r="C71" s="164"/>
      <c r="D71" s="163">
        <v>2277508</v>
      </c>
      <c r="E71" s="92"/>
    </row>
    <row r="72" spans="1:5" ht="15.75" thickTop="1">
      <c r="A72" s="84"/>
      <c r="B72" s="83"/>
      <c r="C72" s="96"/>
      <c r="D72" s="177"/>
      <c r="E72" s="92"/>
    </row>
    <row r="73" spans="1:5">
      <c r="A73" s="84"/>
      <c r="B73" s="83"/>
      <c r="C73" s="96"/>
      <c r="D73" s="178"/>
      <c r="E73" s="92"/>
    </row>
    <row r="74" spans="1:5">
      <c r="A74" s="74"/>
      <c r="B74" s="85" t="e">
        <f>B70-#REF!-B67</f>
        <v>#REF!</v>
      </c>
      <c r="C74" s="85"/>
      <c r="D74" s="177"/>
      <c r="E74" s="74"/>
    </row>
    <row r="75" spans="1:5">
      <c r="A75" s="128" t="str">
        <f>ОПиУ!A49</f>
        <v>Заместитель Председателя Правления _______________________ /Лер Е.О.  Дата  подписания 06.08.2021 г.</v>
      </c>
      <c r="B75" s="128"/>
      <c r="C75" s="128"/>
      <c r="D75" s="177"/>
      <c r="E75" s="74"/>
    </row>
    <row r="76" spans="1:5">
      <c r="A76" s="128"/>
      <c r="B76" s="86"/>
      <c r="C76" s="128"/>
      <c r="D76" s="177"/>
      <c r="E76" s="74"/>
    </row>
    <row r="77" spans="1:5">
      <c r="A77" s="201" t="str">
        <f>ОПиУ!A51</f>
        <v>Главный бухгалтер ___________________________ / Хон Т.Э. Дата подписания 06.08.2021 г.</v>
      </c>
      <c r="B77" s="201"/>
      <c r="C77" s="201"/>
      <c r="D77" s="201"/>
      <c r="E77" s="74"/>
    </row>
    <row r="78" spans="1:5">
      <c r="A78" s="201"/>
      <c r="B78" s="201"/>
      <c r="C78" s="201"/>
      <c r="D78" s="201"/>
      <c r="E78" s="74"/>
    </row>
    <row r="79" spans="1:5">
      <c r="A79" s="202" t="s">
        <v>84</v>
      </c>
      <c r="B79" s="202"/>
      <c r="C79" s="202"/>
      <c r="D79" s="202"/>
      <c r="E79" s="74"/>
    </row>
    <row r="80" spans="1:5">
      <c r="A80" s="87" t="s">
        <v>49</v>
      </c>
      <c r="B80" s="88">
        <f>B71-ББ!C10</f>
        <v>0</v>
      </c>
      <c r="C80" s="89"/>
      <c r="D80" s="89"/>
      <c r="E80" s="74"/>
    </row>
    <row r="81" spans="2:4">
      <c r="B81" s="94"/>
      <c r="C81" s="94"/>
      <c r="D81" s="94"/>
    </row>
    <row r="82" spans="2:4">
      <c r="C82" s="95"/>
      <c r="D82" s="73"/>
    </row>
  </sheetData>
  <mergeCells count="4">
    <mergeCell ref="A77:D77"/>
    <mergeCell ref="A78:D78"/>
    <mergeCell ref="A79:D79"/>
    <mergeCell ref="C8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EE77C-E70D-4358-9BCF-AE483423CF6A}">
  <sheetPr>
    <tabColor rgb="FFFFC000"/>
  </sheetPr>
  <dimension ref="A1:J150"/>
  <sheetViews>
    <sheetView zoomScaleNormal="100" workbookViewId="0">
      <selection activeCell="H35" sqref="H35"/>
    </sheetView>
  </sheetViews>
  <sheetFormatPr defaultColWidth="8.85546875" defaultRowHeight="15"/>
  <cols>
    <col min="1" max="1" width="56.5703125" style="2" bestFit="1" customWidth="1"/>
    <col min="2" max="2" width="20.42578125" style="2" customWidth="1"/>
    <col min="3" max="3" width="3.42578125" style="2" customWidth="1"/>
    <col min="4" max="4" width="23.85546875" style="2" customWidth="1"/>
    <col min="5" max="5" width="2.7109375" style="2" customWidth="1"/>
    <col min="6" max="6" width="17.5703125" style="2" customWidth="1"/>
    <col min="7" max="7" width="3.140625" style="2" customWidth="1"/>
    <col min="8" max="8" width="13.5703125" style="2" bestFit="1" customWidth="1"/>
    <col min="9" max="9" width="2.7109375" style="2" customWidth="1"/>
    <col min="10" max="16384" width="8.85546875" style="2"/>
  </cols>
  <sheetData>
    <row r="1" spans="1:8" ht="15.75">
      <c r="A1" s="1" t="s">
        <v>0</v>
      </c>
    </row>
    <row r="2" spans="1:8" ht="15.75">
      <c r="A2" s="3"/>
    </row>
    <row r="3" spans="1:8">
      <c r="A3" s="4" t="s">
        <v>71</v>
      </c>
    </row>
    <row r="4" spans="1:8">
      <c r="A4" s="4" t="str">
        <f>ББ!A4</f>
        <v>НА 30 июня 2021 ГОДА</v>
      </c>
    </row>
    <row r="5" spans="1:8">
      <c r="A5" s="5" t="s">
        <v>1</v>
      </c>
    </row>
    <row r="7" spans="1:8" s="61" customFormat="1" ht="24">
      <c r="A7" s="205"/>
      <c r="B7" s="60" t="s">
        <v>72</v>
      </c>
      <c r="C7" s="199"/>
      <c r="D7" s="199" t="s">
        <v>73</v>
      </c>
      <c r="E7" s="199"/>
      <c r="F7" s="199" t="s">
        <v>74</v>
      </c>
      <c r="G7" s="199"/>
      <c r="H7" s="60" t="s">
        <v>75</v>
      </c>
    </row>
    <row r="8" spans="1:8" s="61" customFormat="1" ht="12">
      <c r="A8" s="205"/>
      <c r="B8" s="60" t="s">
        <v>76</v>
      </c>
      <c r="C8" s="199"/>
      <c r="D8" s="199"/>
      <c r="E8" s="199"/>
      <c r="F8" s="199"/>
      <c r="G8" s="199"/>
      <c r="H8" s="60" t="s">
        <v>77</v>
      </c>
    </row>
    <row r="9" spans="1:8" s="61" customFormat="1" ht="12">
      <c r="A9" s="54"/>
      <c r="B9" s="54"/>
      <c r="C9" s="54"/>
      <c r="D9" s="54"/>
      <c r="E9" s="54"/>
      <c r="F9" s="54"/>
      <c r="G9" s="54"/>
      <c r="H9" s="54"/>
    </row>
    <row r="10" spans="1:8" s="61" customFormat="1" ht="12">
      <c r="A10" s="200" t="s">
        <v>78</v>
      </c>
      <c r="B10" s="112">
        <v>15701100</v>
      </c>
      <c r="C10" s="204"/>
      <c r="D10" s="204">
        <v>278</v>
      </c>
      <c r="E10" s="204"/>
      <c r="F10" s="204">
        <v>10315027</v>
      </c>
      <c r="G10" s="204"/>
      <c r="H10" s="204">
        <f>B10+D10+F10</f>
        <v>26016405</v>
      </c>
    </row>
    <row r="11" spans="1:8" s="61" customFormat="1" ht="12">
      <c r="A11" s="200"/>
      <c r="B11" s="112"/>
      <c r="C11" s="204"/>
      <c r="D11" s="204"/>
      <c r="E11" s="204"/>
      <c r="F11" s="204"/>
      <c r="G11" s="204"/>
      <c r="H11" s="204"/>
    </row>
    <row r="12" spans="1:8" s="63" customFormat="1" ht="12">
      <c r="A12" s="62" t="s">
        <v>79</v>
      </c>
      <c r="B12" s="113" t="s">
        <v>80</v>
      </c>
      <c r="C12" s="114"/>
      <c r="D12" s="114" t="s">
        <v>80</v>
      </c>
      <c r="E12" s="114"/>
      <c r="F12" s="113">
        <v>1237969</v>
      </c>
      <c r="G12" s="114"/>
      <c r="H12" s="113">
        <f>F12</f>
        <v>1237969</v>
      </c>
    </row>
    <row r="13" spans="1:8" s="61" customFormat="1" ht="12">
      <c r="A13" s="58" t="s">
        <v>81</v>
      </c>
      <c r="B13" s="115" t="s">
        <v>80</v>
      </c>
      <c r="C13" s="116"/>
      <c r="D13" s="116" t="s">
        <v>80</v>
      </c>
      <c r="E13" s="116"/>
      <c r="F13" s="117" t="s">
        <v>80</v>
      </c>
      <c r="G13" s="116"/>
      <c r="H13" s="117" t="str">
        <f>F13</f>
        <v>-</v>
      </c>
    </row>
    <row r="14" spans="1:8" s="61" customFormat="1" ht="12">
      <c r="A14" s="58" t="s">
        <v>82</v>
      </c>
      <c r="B14" s="118" t="s">
        <v>80</v>
      </c>
      <c r="C14" s="116"/>
      <c r="D14" s="116" t="s">
        <v>80</v>
      </c>
      <c r="E14" s="116"/>
      <c r="F14" s="115" t="s">
        <v>80</v>
      </c>
      <c r="G14" s="116"/>
      <c r="H14" s="117" t="str">
        <f>B14</f>
        <v>-</v>
      </c>
    </row>
    <row r="15" spans="1:8" s="61" customFormat="1" ht="12">
      <c r="A15" s="58"/>
      <c r="B15" s="115"/>
      <c r="C15" s="116"/>
      <c r="D15" s="116"/>
      <c r="E15" s="116"/>
      <c r="F15" s="115"/>
      <c r="G15" s="116"/>
      <c r="H15" s="115"/>
    </row>
    <row r="16" spans="1:8" s="63" customFormat="1" ht="12">
      <c r="A16" s="64" t="s">
        <v>85</v>
      </c>
      <c r="B16" s="119">
        <f>SUM(B10:B15)</f>
        <v>15701100</v>
      </c>
      <c r="C16" s="120"/>
      <c r="D16" s="119">
        <f>SUM(D10:D15)</f>
        <v>278</v>
      </c>
      <c r="E16" s="120"/>
      <c r="F16" s="119">
        <f>SUM(F10:F15)</f>
        <v>11552996</v>
      </c>
      <c r="G16" s="120"/>
      <c r="H16" s="119">
        <f>SUM(H10:H15)</f>
        <v>27254374</v>
      </c>
    </row>
    <row r="17" spans="1:10" s="61" customFormat="1" ht="12">
      <c r="A17" s="59"/>
      <c r="B17" s="121"/>
      <c r="C17" s="112"/>
      <c r="D17" s="121"/>
      <c r="E17" s="112"/>
      <c r="F17" s="121"/>
      <c r="G17" s="112"/>
      <c r="H17" s="121"/>
    </row>
    <row r="18" spans="1:10" s="61" customFormat="1" ht="12">
      <c r="A18" s="200" t="s">
        <v>83</v>
      </c>
      <c r="B18" s="121">
        <f>ББ!D50</f>
        <v>25879475</v>
      </c>
      <c r="C18" s="112"/>
      <c r="D18" s="112">
        <f>ББ!C51</f>
        <v>278</v>
      </c>
      <c r="E18" s="112"/>
      <c r="F18" s="119">
        <f>ББ!D52</f>
        <v>17058450</v>
      </c>
      <c r="G18" s="112"/>
      <c r="H18" s="121">
        <f>F18+D18+B18</f>
        <v>42938203</v>
      </c>
    </row>
    <row r="19" spans="1:10" s="61" customFormat="1" ht="12">
      <c r="A19" s="200"/>
      <c r="B19" s="121"/>
      <c r="C19" s="112"/>
      <c r="D19" s="126"/>
      <c r="E19" s="112"/>
      <c r="F19" s="117"/>
      <c r="G19" s="117"/>
      <c r="H19" s="115"/>
    </row>
    <row r="20" spans="1:10" s="61" customFormat="1" ht="12">
      <c r="A20" s="58" t="s">
        <v>79</v>
      </c>
      <c r="B20" s="126" t="s">
        <v>80</v>
      </c>
      <c r="C20" s="115"/>
      <c r="D20" s="126" t="s">
        <v>80</v>
      </c>
      <c r="E20" s="116"/>
      <c r="F20" s="115">
        <f>ББ!C52-ББ!D52</f>
        <v>8659877</v>
      </c>
      <c r="G20" s="116"/>
      <c r="H20" s="115">
        <f>F20</f>
        <v>8659877</v>
      </c>
    </row>
    <row r="21" spans="1:10" s="61" customFormat="1" ht="12">
      <c r="A21" s="58" t="s">
        <v>81</v>
      </c>
      <c r="B21" s="126" t="s">
        <v>80</v>
      </c>
      <c r="C21" s="115"/>
      <c r="D21" s="126" t="s">
        <v>80</v>
      </c>
      <c r="E21" s="116"/>
      <c r="F21" s="115" t="s">
        <v>80</v>
      </c>
      <c r="G21" s="116"/>
      <c r="H21" s="115" t="str">
        <f>F21</f>
        <v>-</v>
      </c>
    </row>
    <row r="22" spans="1:10" s="61" customFormat="1" ht="12.75" thickBot="1">
      <c r="A22" s="58" t="s">
        <v>82</v>
      </c>
      <c r="B22" s="113">
        <f>ББ!C50-ББ!D50</f>
        <v>12543319</v>
      </c>
      <c r="C22" s="115"/>
      <c r="D22" s="126" t="s">
        <v>80</v>
      </c>
      <c r="E22" s="116"/>
      <c r="F22" s="115" t="s">
        <v>80</v>
      </c>
      <c r="G22" s="116"/>
      <c r="H22" s="115">
        <f>B22</f>
        <v>12543319</v>
      </c>
    </row>
    <row r="23" spans="1:10" s="61" customFormat="1" ht="12">
      <c r="A23" s="58"/>
      <c r="B23" s="122"/>
      <c r="C23" s="116"/>
      <c r="D23" s="123"/>
      <c r="E23" s="116"/>
      <c r="F23" s="122"/>
      <c r="G23" s="116"/>
      <c r="H23" s="122"/>
    </row>
    <row r="24" spans="1:10" s="63" customFormat="1" ht="12.75" thickBot="1">
      <c r="A24" s="64" t="s">
        <v>86</v>
      </c>
      <c r="B24" s="124">
        <f>B18+B22</f>
        <v>38422794</v>
      </c>
      <c r="C24" s="120"/>
      <c r="D24" s="125">
        <v>278</v>
      </c>
      <c r="E24" s="120"/>
      <c r="F24" s="124">
        <f>F18+F20+F19</f>
        <v>25718327</v>
      </c>
      <c r="G24" s="120"/>
      <c r="H24" s="124">
        <f>H18+H20+H19+H22</f>
        <v>64141399</v>
      </c>
    </row>
    <row r="25" spans="1:10" s="61" customFormat="1" ht="12.75" thickTop="1">
      <c r="B25" s="66"/>
      <c r="F25" s="65"/>
      <c r="G25" s="37"/>
      <c r="H25" s="65"/>
      <c r="J25" s="66"/>
    </row>
    <row r="26" spans="1:10" s="61" customFormat="1" ht="12">
      <c r="B26" s="66"/>
      <c r="F26" s="65"/>
      <c r="G26" s="37"/>
      <c r="H26" s="65"/>
      <c r="J26" s="66"/>
    </row>
    <row r="27" spans="1:10" s="61" customFormat="1" ht="12">
      <c r="F27" s="67"/>
      <c r="G27" s="67"/>
      <c r="H27" s="67"/>
    </row>
    <row r="28" spans="1:10" s="61" customFormat="1" ht="12.75">
      <c r="A28" s="193" t="str">
        <f>ОПиУ!A49</f>
        <v>Заместитель Председателя Правления _______________________ /Лер Е.О.  Дата  подписания 06.08.2021 г.</v>
      </c>
      <c r="B28" s="193"/>
      <c r="C28" s="193"/>
      <c r="D28" s="193"/>
      <c r="F28" s="66"/>
    </row>
    <row r="29" spans="1:10" s="61" customFormat="1" ht="12.75">
      <c r="A29" s="57"/>
      <c r="B29" s="57"/>
      <c r="C29" s="57"/>
      <c r="D29" s="57"/>
    </row>
    <row r="30" spans="1:10" s="61" customFormat="1" ht="12.75">
      <c r="A30" s="193" t="str">
        <f>ОПиУ!A51</f>
        <v>Главный бухгалтер ___________________________ / Хон Т.Э. Дата подписания 06.08.2021 г.</v>
      </c>
      <c r="B30" s="193"/>
      <c r="C30" s="193"/>
      <c r="D30" s="193"/>
    </row>
    <row r="31" spans="1:10" s="61" customFormat="1" ht="12.75">
      <c r="A31" s="193"/>
      <c r="B31" s="193"/>
      <c r="C31" s="193"/>
      <c r="D31" s="193"/>
    </row>
    <row r="32" spans="1:10" s="61" customFormat="1" ht="12.75">
      <c r="A32" s="194" t="s">
        <v>84</v>
      </c>
      <c r="B32" s="194"/>
      <c r="C32" s="194"/>
      <c r="D32" s="194"/>
    </row>
    <row r="33" spans="1:8" s="61" customFormat="1" ht="12.75">
      <c r="A33" s="38" t="s">
        <v>49</v>
      </c>
      <c r="B33" s="68"/>
      <c r="C33" s="69"/>
      <c r="D33" s="68"/>
      <c r="E33" s="69"/>
      <c r="F33" s="68"/>
      <c r="G33" s="69"/>
      <c r="H33" s="68"/>
    </row>
    <row r="34" spans="1:8" s="61" customFormat="1" ht="12">
      <c r="B34" s="184">
        <f>ББ!C50-B24</f>
        <v>0</v>
      </c>
      <c r="D34" s="184">
        <f>ББ!C51-D24</f>
        <v>0</v>
      </c>
      <c r="F34" s="70">
        <f>ББ!C52-F24</f>
        <v>0</v>
      </c>
      <c r="G34" s="70"/>
      <c r="H34" s="70">
        <f>ББ!C54-H24</f>
        <v>0</v>
      </c>
    </row>
    <row r="35" spans="1:8" s="61" customFormat="1" ht="12">
      <c r="F35" s="66"/>
      <c r="H35" s="66"/>
    </row>
    <row r="36" spans="1:8" s="61" customFormat="1" ht="12"/>
    <row r="37" spans="1:8" s="61" customFormat="1" ht="12"/>
    <row r="38" spans="1:8" s="61" customFormat="1">
      <c r="A38" s="71"/>
    </row>
    <row r="39" spans="1:8" s="61" customFormat="1">
      <c r="A39" s="71"/>
    </row>
    <row r="40" spans="1:8" s="61" customFormat="1" ht="12"/>
    <row r="41" spans="1:8" s="61" customFormat="1" ht="12"/>
    <row r="42" spans="1:8" s="61" customFormat="1" ht="12"/>
    <row r="43" spans="1:8" s="61" customFormat="1" ht="12"/>
    <row r="44" spans="1:8" s="61" customFormat="1" ht="12"/>
    <row r="45" spans="1:8" s="61" customFormat="1" ht="12"/>
    <row r="46" spans="1:8" s="61" customFormat="1" ht="12"/>
    <row r="47" spans="1:8" s="61" customFormat="1" ht="12"/>
    <row r="48" spans="1:8" s="61" customFormat="1" ht="12"/>
    <row r="49" s="61" customFormat="1" ht="12"/>
    <row r="50" s="61" customFormat="1" ht="12"/>
    <row r="51" s="61" customFormat="1" ht="12"/>
    <row r="52" s="61" customFormat="1" ht="12"/>
    <row r="53" s="61" customFormat="1" ht="12"/>
    <row r="54" s="61" customFormat="1" ht="12"/>
    <row r="55" s="61" customFormat="1" ht="12"/>
    <row r="56" s="61" customFormat="1" ht="12"/>
    <row r="57" s="61" customFormat="1" ht="12"/>
    <row r="58" s="61" customFormat="1" ht="12"/>
    <row r="59" s="61" customFormat="1" ht="12"/>
    <row r="60" s="61" customFormat="1" ht="12"/>
    <row r="61" s="61" customFormat="1" ht="12"/>
    <row r="62" s="61" customFormat="1" ht="12"/>
    <row r="63" s="61" customFormat="1" ht="12"/>
    <row r="64" s="61" customFormat="1" ht="12"/>
    <row r="65" s="61" customFormat="1" ht="12"/>
    <row r="66" s="61" customFormat="1" ht="12"/>
    <row r="67" s="61" customFormat="1" ht="12"/>
    <row r="68" s="61" customFormat="1" ht="12"/>
    <row r="69" s="61" customFormat="1" ht="12"/>
    <row r="70" s="61" customFormat="1" ht="12"/>
    <row r="71" s="61" customFormat="1" ht="12"/>
    <row r="72" s="61" customFormat="1" ht="12"/>
    <row r="73" s="61" customFormat="1" ht="12"/>
    <row r="74" s="61" customFormat="1" ht="12"/>
    <row r="75" s="61" customFormat="1" ht="12"/>
    <row r="76" s="61" customFormat="1" ht="12"/>
    <row r="77" s="61" customFormat="1" ht="12"/>
    <row r="78" s="61" customFormat="1" ht="12"/>
    <row r="79" s="61" customFormat="1" ht="12"/>
    <row r="80" s="61" customFormat="1" ht="12"/>
    <row r="81" s="61" customFormat="1" ht="12"/>
    <row r="82" s="61" customFormat="1" ht="12"/>
    <row r="83" s="61" customFormat="1" ht="12"/>
    <row r="84" s="61" customFormat="1" ht="12"/>
    <row r="85" s="61" customFormat="1" ht="12"/>
    <row r="86" s="61" customFormat="1" ht="12"/>
    <row r="87" s="61" customFormat="1" ht="12"/>
    <row r="88" s="61" customFormat="1" ht="12"/>
    <row r="89" s="61" customFormat="1" ht="12"/>
    <row r="90" s="61" customFormat="1" ht="12"/>
    <row r="91" s="61" customFormat="1" ht="12"/>
    <row r="92" s="61" customFormat="1" ht="12"/>
    <row r="93" s="61" customFormat="1" ht="12"/>
    <row r="94" s="61" customFormat="1" ht="12"/>
    <row r="95" s="61" customFormat="1" ht="12"/>
    <row r="96" s="61" customFormat="1" ht="12"/>
    <row r="97" s="61" customFormat="1" ht="12"/>
    <row r="98" s="61" customFormat="1" ht="12"/>
    <row r="99" s="61" customFormat="1" ht="12"/>
    <row r="100" s="61" customFormat="1" ht="12"/>
    <row r="101" s="61" customFormat="1" ht="12"/>
    <row r="102" s="61" customFormat="1" ht="12"/>
    <row r="103" s="61" customFormat="1" ht="12"/>
    <row r="104" s="61" customFormat="1" ht="12"/>
    <row r="105" s="61" customFormat="1" ht="12"/>
    <row r="106" s="61" customFormat="1" ht="12"/>
    <row r="107" s="61" customFormat="1" ht="12"/>
    <row r="108" s="61" customFormat="1" ht="12"/>
    <row r="109" s="61" customFormat="1" ht="12"/>
    <row r="110" s="61" customFormat="1" ht="12"/>
    <row r="111" s="61" customFormat="1" ht="12"/>
    <row r="112" s="61" customFormat="1" ht="12"/>
    <row r="113" s="61" customFormat="1" ht="12"/>
    <row r="114" s="61" customFormat="1" ht="12"/>
    <row r="115" s="61" customFormat="1" ht="12"/>
    <row r="116" s="61" customFormat="1" ht="12"/>
    <row r="117" s="61" customFormat="1" ht="12"/>
    <row r="118" s="61" customFormat="1" ht="12"/>
    <row r="119" s="61" customFormat="1" ht="12"/>
    <row r="120" s="61" customFormat="1" ht="12"/>
    <row r="121" s="61" customFormat="1" ht="12"/>
    <row r="122" s="61" customFormat="1" ht="12"/>
    <row r="123" s="61" customFormat="1" ht="12"/>
    <row r="124" s="61" customFormat="1" ht="12"/>
    <row r="125" s="61" customFormat="1" ht="12"/>
    <row r="126" s="61" customFormat="1" ht="12"/>
    <row r="127" s="61" customFormat="1" ht="12"/>
    <row r="128" s="61" customFormat="1" ht="12"/>
    <row r="129" s="61" customFormat="1" ht="12"/>
    <row r="130" s="61" customFormat="1" ht="12"/>
    <row r="131" s="61" customFormat="1" ht="12"/>
    <row r="132" s="61" customFormat="1" ht="12"/>
    <row r="133" s="61" customFormat="1" ht="12"/>
    <row r="134" s="61" customFormat="1" ht="12"/>
    <row r="135" s="61" customFormat="1" ht="12"/>
    <row r="136" s="61" customFormat="1" ht="12"/>
    <row r="137" s="61" customFormat="1" ht="12"/>
    <row r="138" s="61" customFormat="1" ht="12"/>
    <row r="139" s="61" customFormat="1" ht="12"/>
    <row r="140" s="61" customFormat="1" ht="12"/>
    <row r="141" s="61" customFormat="1" ht="12"/>
    <row r="142" s="61" customFormat="1" ht="12"/>
    <row r="143" s="61" customFormat="1" ht="12"/>
    <row r="144" s="61" customFormat="1" ht="12"/>
    <row r="145" s="61" customFormat="1" ht="12"/>
    <row r="146" s="61" customFormat="1" ht="12"/>
    <row r="147" s="61" customFormat="1" ht="12"/>
    <row r="148" s="61" customFormat="1" ht="12"/>
    <row r="149" s="61" customFormat="1" ht="12"/>
    <row r="150" s="61" customFormat="1" ht="12"/>
  </sheetData>
  <mergeCells count="18">
    <mergeCell ref="G7:G8"/>
    <mergeCell ref="A7:A8"/>
    <mergeCell ref="C7:C8"/>
    <mergeCell ref="D7:D8"/>
    <mergeCell ref="E7:E8"/>
    <mergeCell ref="F7:F8"/>
    <mergeCell ref="A32:D32"/>
    <mergeCell ref="A10:A11"/>
    <mergeCell ref="C10:C11"/>
    <mergeCell ref="D10:D11"/>
    <mergeCell ref="E10:E11"/>
    <mergeCell ref="H10:H11"/>
    <mergeCell ref="A18:A19"/>
    <mergeCell ref="A28:D28"/>
    <mergeCell ref="A30:D30"/>
    <mergeCell ref="A31:D31"/>
    <mergeCell ref="F10:F11"/>
    <mergeCell ref="G10:G1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ББ</vt:lpstr>
      <vt:lpstr>ОПиУ</vt:lpstr>
      <vt:lpstr>ДДС</vt:lpstr>
      <vt:lpstr>Движен капитал</vt:lpstr>
      <vt:lpstr>ББ!Область_печати</vt:lpstr>
      <vt:lpstr>'Движен капитал'!Область_печати</vt:lpstr>
      <vt:lpstr>ОПиУ!Область_печати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Шортомбаева Айгерим Едыловна</cp:lastModifiedBy>
  <cp:lastPrinted>2021-08-26T11:37:53Z</cp:lastPrinted>
  <dcterms:created xsi:type="dcterms:W3CDTF">2016-05-14T10:51:53Z</dcterms:created>
  <dcterms:modified xsi:type="dcterms:W3CDTF">2021-08-26T11:42:57Z</dcterms:modified>
</cp:coreProperties>
</file>