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freedomholdingcorporation-my.sharepoint.com/personal/saule_praliyeva_ffin_kz/Documents/Рабочий стол/Конс.отчетность/конс.отчеты на Kase/2 квартал 2025/"/>
    </mc:Choice>
  </mc:AlternateContent>
  <xr:revisionPtr revIDLastSave="14" documentId="8_{4CC40CEA-1055-4E23-A583-820D7AE4E3DE}" xr6:coauthVersionLast="47" xr6:coauthVersionMax="47" xr10:uidLastSave="{DAC19859-FBA1-4B44-91CE-478F67927861}"/>
  <bookViews>
    <workbookView xWindow="-120" yWindow="-120" windowWidth="30960" windowHeight="16800" tabRatio="642" xr2:uid="{00000000-000D-0000-FFFF-FFFF00000000}"/>
  </bookViews>
  <sheets>
    <sheet name="ББ" sheetId="3" r:id="rId1"/>
    <sheet name="ОПУиО" sheetId="4" r:id="rId2"/>
    <sheet name="ДДС" sheetId="5" r:id="rId3"/>
    <sheet name="СК" sheetId="6" r:id="rId4"/>
  </sheets>
  <externalReferences>
    <externalReference r:id="rId5"/>
  </externalReferences>
  <definedNames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DJ">[1]TS!#REF!</definedName>
    <definedName name="TextRefCopyRangeCount" hidden="1">34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ActiveRow" hidden="1">#REF!</definedName>
    <definedName name="XRefColumnsCount" hidden="1">1</definedName>
    <definedName name="XRefCopyRangeCount" hidden="1">1</definedName>
    <definedName name="XRefPaste1" hidden="1">#REF!</definedName>
    <definedName name="XRefPaste1Row" hidden="1">#REF!</definedName>
    <definedName name="XRefPasteRangeCount" hidden="1">1</definedName>
    <definedName name="_xlnm.Print_Area" localSheetId="0">ББ!$A$1:$D$57</definedName>
    <definedName name="_xlnm.Print_Area" localSheetId="2">ДДС!$A$1:$C$77</definedName>
    <definedName name="_xlnm.Print_Area" localSheetId="1">ОПУиО!$A$1:$E$46</definedName>
    <definedName name="_xlnm.Print_Area" localSheetId="3">СК!$A$1:$L$32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6" l="1"/>
  <c r="H15" i="6" l="1"/>
  <c r="B15" i="6"/>
  <c r="J13" i="6"/>
  <c r="E20" i="4" l="1"/>
  <c r="C30" i="4" l="1"/>
  <c r="C58" i="3"/>
  <c r="C20" i="3"/>
  <c r="J15" i="6" l="1"/>
  <c r="F15" i="6"/>
  <c r="D15" i="6"/>
  <c r="J20" i="6"/>
  <c r="L14" i="6" l="1"/>
  <c r="L13" i="6"/>
  <c r="L12" i="6"/>
  <c r="L11" i="6"/>
  <c r="L10" i="6"/>
  <c r="E30" i="4"/>
  <c r="L15" i="6" l="1"/>
  <c r="D20" i="3"/>
  <c r="A29" i="6"/>
  <c r="A27" i="6"/>
  <c r="L20" i="6" l="1"/>
  <c r="F22" i="6"/>
  <c r="L19" i="6"/>
  <c r="C46" i="3" l="1"/>
  <c r="C37" i="3" l="1"/>
  <c r="C48" i="3" l="1"/>
  <c r="C10" i="4"/>
  <c r="E17" i="4" l="1"/>
  <c r="E10" i="4"/>
  <c r="E13" i="4" s="1"/>
  <c r="E33" i="4" l="1"/>
  <c r="E36" i="4" s="1"/>
  <c r="D37" i="3"/>
  <c r="D46" i="3"/>
  <c r="D48" i="3" l="1"/>
  <c r="L17" i="6" l="1"/>
  <c r="L21" i="6"/>
  <c r="C17" i="4" l="1"/>
  <c r="C20" i="4" s="1"/>
  <c r="C13" i="4"/>
  <c r="C33" i="4" l="1"/>
  <c r="C36" i="4" s="1"/>
  <c r="D58" i="3"/>
  <c r="J18" i="6" l="1"/>
  <c r="L18" i="6" s="1"/>
  <c r="L22" i="6" s="1"/>
  <c r="N22" i="6" s="1"/>
  <c r="A42" i="4"/>
  <c r="A40" i="4"/>
  <c r="D10" i="4" l="1"/>
  <c r="D33" i="4" l="1"/>
  <c r="D36" i="4" s="1"/>
  <c r="H22" i="6" l="1"/>
  <c r="B22" i="6"/>
  <c r="D22" i="6" l="1"/>
  <c r="J22" i="6"/>
</calcChain>
</file>

<file path=xl/sharedStrings.xml><?xml version="1.0" encoding="utf-8"?>
<sst xmlns="http://schemas.openxmlformats.org/spreadsheetml/2006/main" count="193" uniqueCount="140">
  <si>
    <t>АКЦИОНЕРНОЕ ОБЩЕСТВО «ФРИДОМ ФИНАНС»</t>
  </si>
  <si>
    <t>Прочие активы</t>
  </si>
  <si>
    <t>ИТОГО ОБЯЗАТЕЛЬСТВА</t>
  </si>
  <si>
    <t>ИТОГО КАПИТАЛ</t>
  </si>
  <si>
    <t>Операционные расходы</t>
  </si>
  <si>
    <t>Нераспределенная прибыль</t>
  </si>
  <si>
    <t>Прочие доходы/(расходы)</t>
  </si>
  <si>
    <t>Расход по налогу на прибыль</t>
  </si>
  <si>
    <t>Место для печати</t>
  </si>
  <si>
    <t>Обязательства по аренде</t>
  </si>
  <si>
    <t>Текущие счета и депозиты клиентов</t>
  </si>
  <si>
    <t>Гудвил</t>
  </si>
  <si>
    <t>АКТИВЫ:</t>
  </si>
  <si>
    <t>Денежные средства и их эквиваленты</t>
  </si>
  <si>
    <t>Средства в банках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</si>
  <si>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</si>
  <si>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прочий совокупный доход</t>
  </si>
  <si>
    <t>Займы клиентам</t>
  </si>
  <si>
    <t>Основные средства и нематериальные активы</t>
  </si>
  <si>
    <t xml:space="preserve">Дебиторская задолженность </t>
  </si>
  <si>
    <t>Активы в форме права пользования</t>
  </si>
  <si>
    <t>Текущие налоговые активы</t>
  </si>
  <si>
    <t>ИТОГО АКТИВЫ</t>
  </si>
  <si>
    <t>ОБЯЗАТЕЛЬСТВА И КАПИТАЛ</t>
  </si>
  <si>
    <t>ОБЯЗАТЕЛЬСТВА:</t>
  </si>
  <si>
    <t xml:space="preserve">Обязательства по соглашениям РЕПО </t>
  </si>
  <si>
    <t>Средства кредитных учреждений</t>
  </si>
  <si>
    <t xml:space="preserve">Кредиторская задолженность </t>
  </si>
  <si>
    <t>Отложенные налоговые обязательства</t>
  </si>
  <si>
    <t xml:space="preserve">Прочие обязательства </t>
  </si>
  <si>
    <t>КАПИТАЛ:</t>
  </si>
  <si>
    <t>Акционерный капитал</t>
  </si>
  <si>
    <t>Фонд переоценки финансовых активов, оцениваемых по справедливой стоимости через прочий совокупный доход</t>
  </si>
  <si>
    <t xml:space="preserve"> </t>
  </si>
  <si>
    <t>ИТОГО ОБЯЗАТЕЛЬСТВА И КАПИТАЛ</t>
  </si>
  <si>
    <t>Процентные доходы, рассчитанные c использованием метода эффективной процентной ставки</t>
  </si>
  <si>
    <t>Процентные доходы по финансовым активам, оцениваемым по справедливой стоимости через прибыль или убыток</t>
  </si>
  <si>
    <t>Процентный расход</t>
  </si>
  <si>
    <t>Доходы по услугам и комиссии</t>
  </si>
  <si>
    <t>Расходы по услугам и комиссии</t>
  </si>
  <si>
    <t>Чистая прибыль по финансовым активам, оцениваемым по справедливой стоимости через прибыль или убыток</t>
  </si>
  <si>
    <t>Чистая прибыль/(убыток) по операциям с иностранной валютой</t>
  </si>
  <si>
    <t>Доход по дивидендам</t>
  </si>
  <si>
    <t>ЧИСТЫЕ НЕПРОЦЕНТНЫЕ ДОХОДЫ</t>
  </si>
  <si>
    <t>ПРИБЫЛЬ ДО НАЛОГООБЛОЖЕНИЯ</t>
  </si>
  <si>
    <t>ЧИСТАЯ ПРИБЫЛЬ ЗА ГОД</t>
  </si>
  <si>
    <t>Дополнительный оплаченный капитал</t>
  </si>
  <si>
    <t>Финансовые обязательства, оцениваемые по справедливой стоимости через прибыль или убыток</t>
  </si>
  <si>
    <t>ЧИСТЫЙ ПРОЦЕНТНЫЙ Доход/(РАСХОД) ДО РАСХОДОВ ПО КРЕДИТНЫМ УБЫТКАМ</t>
  </si>
  <si>
    <t>Отложенные затраты на приобретение</t>
  </si>
  <si>
    <t>(Расходы по кредитным убыткам)/восстановление расходов по кредитным убыткам</t>
  </si>
  <si>
    <t>ЧИСТЫЙ ПРОЦЕНТНЫЙ Доход/(РАСХОД)</t>
  </si>
  <si>
    <t>Телефон: +7 (727) 311-10-64 вн.432</t>
  </si>
  <si>
    <t>Прочие резервы</t>
  </si>
  <si>
    <t>Обязательства по продолжению участия</t>
  </si>
  <si>
    <t>ДВИЖЕНИЕ ДЕНЕЖНЫХ СРЕДСТВ ОТ ОПЕРАЦИОННОЙ ДЕЯТЕЛЬНОСТИ:</t>
  </si>
  <si>
    <t xml:space="preserve">Прибыль до налогообложения </t>
  </si>
  <si>
    <t>Корректировки:</t>
  </si>
  <si>
    <t>Нереализованная (прибыль)/убыток по операциям с финансовыми активами, оцениваемыми по справедливой стоимости через прибыль или убыток</t>
  </si>
  <si>
    <t>Расходы по ожидаемым кредитным убыткам/(восстановление расходов по ожидаемым кредитным убыткам)</t>
  </si>
  <si>
    <t>Чистая нереализованная прибыль по операциям с иностранной валютой</t>
  </si>
  <si>
    <t>Износ основных средств и амортизация нематериальных активов</t>
  </si>
  <si>
    <t>Амортизация активов в форме праве пользования</t>
  </si>
  <si>
    <t>Процентные расходы по обязательствам по аренде</t>
  </si>
  <si>
    <t>Начисленные расходы по неиспользованным отпускам</t>
  </si>
  <si>
    <t>Чистое изменение в начисленных процентах</t>
  </si>
  <si>
    <t>Денежные средства от операционной деятельности</t>
  </si>
  <si>
    <t>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</si>
  <si>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</si>
  <si>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</si>
  <si>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активы, оцениваемые по справедливой стоимости через прибыль или убыток</t>
  </si>
  <si>
    <t>Дебиторская задолженность</t>
  </si>
  <si>
    <t xml:space="preserve">Займы клиентам </t>
  </si>
  <si>
    <t>(Уменьшение)/увеличение в операционных обязательствах:</t>
  </si>
  <si>
    <t xml:space="preserve">Текущие счета и депозиты клиентов </t>
  </si>
  <si>
    <t>Кредиторская задолженность</t>
  </si>
  <si>
    <t>Прочие обязательства</t>
  </si>
  <si>
    <t>Денежные средства (использованные в)/от операционной деятельности до налогообложения</t>
  </si>
  <si>
    <t>Налог на прибыль уплаченный</t>
  </si>
  <si>
    <t>Чистые денежные средства (использованные в)/от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</si>
  <si>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</si>
  <si>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</si>
  <si>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</si>
  <si>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 xml:space="preserve">Чистый приток денежных средств от приобретения дочернего предприятия </t>
  </si>
  <si>
    <t>Чистые денежные средства от/(использованные в) инвестиционной деятельности</t>
  </si>
  <si>
    <t>ДВИЖЕНИЕ ДЕНЕЖНЫХ СРЕДСТВ ОТ ФИНАНСОВОЙ ДЕЯТЕЛЬНОСТИ:</t>
  </si>
  <si>
    <t>Погашение обязательств по аренде</t>
  </si>
  <si>
    <t>Поступления от выпуска простых акций</t>
  </si>
  <si>
    <t xml:space="preserve">Чистые денежные средства от/(использованные в) финансовой деятельности  </t>
  </si>
  <si>
    <t>ЧИСТОЕ УВЕЛИЧЕНИЕ ДЕНЕЖНЫХ СРЕДСТВ И ИХ ЭКВИВАЛЕНТОВ</t>
  </si>
  <si>
    <t>Влияние изменений валютного курса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</si>
  <si>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</si>
  <si>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</si>
  <si>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Промежуточный консолидированный сокращенный отчет об изменених капитала</t>
  </si>
  <si>
    <t>(в тысячах казахстанских тенге)</t>
  </si>
  <si>
    <t>Акционерный капитал – простые</t>
  </si>
  <si>
    <t>Фонд переоценки инвестиций, имеющихся в наличии для продажи</t>
  </si>
  <si>
    <t>Итого</t>
  </si>
  <si>
    <t>акции</t>
  </si>
  <si>
    <t>капитал</t>
  </si>
  <si>
    <t>Чистая прибыль</t>
  </si>
  <si>
    <t>-</t>
  </si>
  <si>
    <t>Выпуск простых акций</t>
  </si>
  <si>
    <t>Прочий совокупный доход</t>
  </si>
  <si>
    <t>Амортизация премии и дисконта</t>
  </si>
  <si>
    <t>Средства, полученные в рамках государственной программы финансирования ипотечных кредитов</t>
  </si>
  <si>
    <t>Финансовые активы, оцениваемые по амортизированной стоимости</t>
  </si>
  <si>
    <t>Активы по договорам перестрахования</t>
  </si>
  <si>
    <t xml:space="preserve">
Обязательства по договорам страхования</t>
  </si>
  <si>
    <t>Финансовые активы, оцениваемым через прочий совокупный доход</t>
  </si>
  <si>
    <t>Чистая прибыль от реализации инвестиций, оцениваемым через прочий совокупный доход</t>
  </si>
  <si>
    <t>Активы по договорам страхования</t>
  </si>
  <si>
    <t>1 января 2024 года</t>
  </si>
  <si>
    <t>Приобретение финансовых активов, оцениваемых по справедливой стоимости через прочий совокупный доход</t>
  </si>
  <si>
    <t>Обязательства по договорам страхования</t>
  </si>
  <si>
    <t>Выручка по страхованию</t>
  </si>
  <si>
    <t>Расходы по страховым услугам</t>
  </si>
  <si>
    <t>Результат оказания страховых услуг</t>
  </si>
  <si>
    <t>31 декабря 2024 года</t>
  </si>
  <si>
    <t xml:space="preserve">
Обязательства по договорам перестрахования</t>
  </si>
  <si>
    <t>РЕЗУЛЬТАТ  СТРАХОВОЙ ДЕЯТЕЛЬНОСТИ</t>
  </si>
  <si>
    <t>1 января 2025 года</t>
  </si>
  <si>
    <t>Финансовые доходы/расходы по выпущенным договорам страхования</t>
  </si>
  <si>
    <t>Финансовые доходы/расходы по удерживаемым договорам перестрахования</t>
  </si>
  <si>
    <t>Чистые расходы (доходы) по перестрахованию</t>
  </si>
  <si>
    <t>(Прибыль)/убыток от выбытия основных средств и нематериальных активов</t>
  </si>
  <si>
    <t>Обязательства по договорам перестрахования</t>
  </si>
  <si>
    <t>Обязательства по соглашениям РЕПО</t>
  </si>
  <si>
    <t>Поступления от продажи финансовых активов, оцениваемых по справедливой стоимости через прочий совокупный доход</t>
  </si>
  <si>
    <t>Покупка инвестиций, оцениваемых по амортизированной стоимости</t>
  </si>
  <si>
    <t xml:space="preserve">Промежуточный консолидированный сокращенный отчет о финансовом положении по состоянию на 30 июня 2025г                                                                                                                                                                                                                                                                                                                                                                                                                                                                             (в тысячах казахстанских тенге)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</si>
  <si>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30 июня 2025 года</t>
  </si>
  <si>
    <t xml:space="preserve">Промежуточный консолидированный сокращенный отчет о совокупном доходе по состоянию на 30 июня 2025г  (в тысячах казахстанских тенге)              </t>
  </si>
  <si>
    <t>за шесть месяцев, завершившиеся на 30 июня 2025 года</t>
  </si>
  <si>
    <t>за шесть месяцев, завершившиеся на 30 июня 2024 года</t>
  </si>
  <si>
    <t>Промежуточный консолидированный сокращенный отчет о движении денежных средств за период, закончившийся на 30 июня 2025г (в тысячах казахстанских тенге)</t>
  </si>
  <si>
    <t>на 30 июня 2025 ГОДА</t>
  </si>
  <si>
    <t>Главный бухгалтер ________________________________ / Хон Т.Э. Дата 08.07.2025 г.</t>
  </si>
  <si>
    <t>Заместитель Председателя Правления _____________________________ Колегов А.Р.  Дата  08.07.2025 г.</t>
  </si>
  <si>
    <t>30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</si>
</sst>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.00_);_(* \(#,##0.00\);_(* &quot;-&quot;??_);_(@_)"/>
    <numFmt numFmtId="166" formatCode="_-* #,##0_р_._-;\-* #,##0_р_._-;_-* &quot;-&quot;_р_._-;_-@_-"/>
    <numFmt numFmtId="167" formatCode="_-* #,##0.00_р_._-;\-* #,##0.00_р_._-;_-* &quot;-&quot;??_р_._-;_-@_-"/>
    <numFmt numFmtId="168" formatCode="_([$€]* #,##0.00_);_([$€]* \(#,##0.00\);_([$€]* &quot;-&quot;??_);_(@_)"/>
    <numFmt numFmtId="169" formatCode="_-* #,##0.00_K_Z_T_-;\-* #,##0.00_K_Z_T_-;_-* &quot;-&quot;??_K_Z_T_-;_-@_-"/>
    <numFmt numFmtId="170" formatCode="_-* #,##0.00[$€]_-;\-* #,##0.00[$€]_-;_-* &quot;-&quot;??[$€]_-;_-@_-"/>
    <numFmt numFmtId="171" formatCode="_-* #&quot;,&quot;##0\ _р_._-;\-* #&quot;,&quot;##0\ _р_._-;_-* &quot;-&quot;\ _р_._-;_-@_-"/>
    <numFmt numFmtId="172" formatCode="_-* #&quot;,&quot;##0.00\ _р_._-;\-* #&quot;,&quot;##0.00\ _р_._-;_-* &quot;-&quot;??\ _р_._-;_-@_-"/>
    <numFmt numFmtId="173" formatCode="_(* #,##0_);_(* \(#,##0\);_(* &quot;-&quot;??_);_(@_)"/>
    <numFmt numFmtId="174" formatCode="[$-409]d\-mmm\-yy;@"/>
    <numFmt numFmtId="175" formatCode="_(* #,##0_);_(* \(#,##0\);_(* &quot;-&quot;_);_(@_)"/>
    <numFmt numFmtId="176" formatCode="_-* #,##0_-;\-* #,##0_-;_-* &quot;-&quot;??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name val="돋움"/>
      <family val="3"/>
      <charset val="129"/>
    </font>
    <font>
      <sz val="10"/>
      <name val="Antiqua"/>
    </font>
    <font>
      <sz val="8"/>
      <name val="Arial"/>
      <family val="2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b/>
      <sz val="10"/>
      <name val="Calibri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5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6">
    <xf numFmtId="0" fontId="0" fillId="0" borderId="0"/>
    <xf numFmtId="0" fontId="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168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0" fillId="0" borderId="0"/>
    <xf numFmtId="0" fontId="31" fillId="0" borderId="0">
      <alignment horizontal="right" vertical="top"/>
    </xf>
    <xf numFmtId="0" fontId="31" fillId="0" borderId="0">
      <alignment horizontal="left" vertical="top"/>
    </xf>
    <xf numFmtId="0" fontId="31" fillId="0" borderId="0">
      <alignment horizontal="right" vertical="top"/>
    </xf>
    <xf numFmtId="0" fontId="32" fillId="0" borderId="0">
      <alignment horizontal="center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2" fillId="0" borderId="0">
      <alignment horizontal="center" vertical="top"/>
    </xf>
    <xf numFmtId="0" fontId="33" fillId="0" borderId="0">
      <alignment horizontal="center" vertical="top"/>
    </xf>
    <xf numFmtId="0" fontId="32" fillId="0" borderId="0">
      <alignment horizontal="center" vertical="top"/>
    </xf>
    <xf numFmtId="0" fontId="32" fillId="0" borderId="0">
      <alignment horizontal="center" vertical="top"/>
    </xf>
    <xf numFmtId="0" fontId="31" fillId="0" borderId="0">
      <alignment horizontal="left" vertical="top"/>
    </xf>
    <xf numFmtId="0" fontId="31" fillId="0" borderId="0">
      <alignment horizontal="right" vertical="top"/>
    </xf>
    <xf numFmtId="0" fontId="31" fillId="0" borderId="0">
      <alignment horizontal="right" vertical="top"/>
    </xf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7" fillId="0" borderId="0"/>
    <xf numFmtId="0" fontId="9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12" fillId="0" borderId="0"/>
    <xf numFmtId="0" fontId="3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7" fillId="23" borderId="8" applyNumberFormat="0" applyFont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0" borderId="9" applyNumberFormat="0" applyFill="0" applyAlignment="0" applyProtection="0"/>
    <xf numFmtId="0" fontId="6" fillId="0" borderId="0"/>
    <xf numFmtId="0" fontId="28" fillId="0" borderId="0" applyNumberForma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9" fillId="4" borderId="0" applyNumberFormat="0" applyBorder="0" applyAlignment="0" applyProtection="0"/>
    <xf numFmtId="0" fontId="10" fillId="0" borderId="0">
      <alignment vertical="center"/>
    </xf>
    <xf numFmtId="167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74" fontId="35" fillId="0" borderId="0"/>
    <xf numFmtId="0" fontId="4" fillId="0" borderId="0"/>
    <xf numFmtId="0" fontId="2" fillId="0" borderId="0"/>
    <xf numFmtId="0" fontId="4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9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0" fillId="0" borderId="0"/>
    <xf numFmtId="0" fontId="4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9" fillId="0" borderId="0" applyFont="0" applyFill="0" applyBorder="0" applyAlignment="0" applyProtection="0"/>
    <xf numFmtId="0" fontId="5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4" fillId="0" borderId="0" xfId="0" applyFont="1" applyAlignment="1">
      <alignment horizontal="left"/>
    </xf>
    <xf numFmtId="0" fontId="36" fillId="0" borderId="0" xfId="0" applyFont="1"/>
    <xf numFmtId="0" fontId="38" fillId="0" borderId="0" xfId="0" applyFont="1" applyAlignment="1">
      <alignment vertical="center"/>
    </xf>
    <xf numFmtId="0" fontId="38" fillId="0" borderId="0" xfId="0" applyFont="1"/>
    <xf numFmtId="0" fontId="38" fillId="0" borderId="11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173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vertical="center" wrapText="1"/>
    </xf>
    <xf numFmtId="0" fontId="34" fillId="0" borderId="11" xfId="0" applyFont="1" applyBorder="1" applyAlignment="1">
      <alignment vertical="center"/>
    </xf>
    <xf numFmtId="173" fontId="34" fillId="0" borderId="11" xfId="0" applyNumberFormat="1" applyFont="1" applyBorder="1" applyAlignment="1">
      <alignment horizontal="right" vertical="center"/>
    </xf>
    <xf numFmtId="173" fontId="38" fillId="0" borderId="0" xfId="0" applyNumberFormat="1" applyFont="1" applyAlignment="1">
      <alignment vertical="center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173" fontId="34" fillId="0" borderId="0" xfId="0" applyNumberFormat="1" applyFont="1" applyAlignment="1">
      <alignment vertical="center"/>
    </xf>
    <xf numFmtId="0" fontId="38" fillId="0" borderId="12" xfId="0" applyFont="1" applyBorder="1" applyAlignment="1">
      <alignment vertical="center"/>
    </xf>
    <xf numFmtId="173" fontId="38" fillId="0" borderId="12" xfId="0" applyNumberFormat="1" applyFont="1" applyBorder="1" applyAlignment="1">
      <alignment horizontal="right" vertical="center"/>
    </xf>
    <xf numFmtId="0" fontId="34" fillId="0" borderId="0" xfId="0" applyFont="1"/>
    <xf numFmtId="0" fontId="38" fillId="0" borderId="0" xfId="0" applyFont="1" applyAlignment="1">
      <alignment horizontal="right" vertical="center"/>
    </xf>
    <xf numFmtId="0" fontId="38" fillId="0" borderId="11" xfId="0" applyFont="1" applyBorder="1" applyAlignment="1">
      <alignment vertical="center"/>
    </xf>
    <xf numFmtId="173" fontId="38" fillId="0" borderId="11" xfId="0" applyNumberFormat="1" applyFont="1" applyBorder="1" applyAlignment="1">
      <alignment vertical="center"/>
    </xf>
    <xf numFmtId="173" fontId="38" fillId="0" borderId="0" xfId="0" applyNumberFormat="1" applyFont="1" applyAlignment="1">
      <alignment horizontal="right" vertical="center"/>
    </xf>
    <xf numFmtId="0" fontId="38" fillId="0" borderId="10" xfId="0" applyFont="1" applyBorder="1" applyAlignment="1">
      <alignment vertical="center"/>
    </xf>
    <xf numFmtId="173" fontId="38" fillId="0" borderId="10" xfId="0" applyNumberFormat="1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173" fontId="34" fillId="0" borderId="10" xfId="0" applyNumberFormat="1" applyFont="1" applyBorder="1" applyAlignment="1">
      <alignment horizontal="right" vertical="center"/>
    </xf>
    <xf numFmtId="173" fontId="38" fillId="0" borderId="11" xfId="0" applyNumberFormat="1" applyFont="1" applyBorder="1" applyAlignment="1">
      <alignment horizontal="right" vertical="center"/>
    </xf>
    <xf numFmtId="3" fontId="34" fillId="0" borderId="0" xfId="0" applyNumberFormat="1" applyFont="1" applyAlignment="1">
      <alignment vertical="center"/>
    </xf>
    <xf numFmtId="175" fontId="38" fillId="0" borderId="0" xfId="0" applyNumberFormat="1" applyFont="1" applyAlignment="1">
      <alignment horizontal="right" vertical="center"/>
    </xf>
    <xf numFmtId="0" fontId="38" fillId="0" borderId="0" xfId="0" applyFont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43" fillId="24" borderId="0" xfId="0" applyFont="1" applyFill="1"/>
    <xf numFmtId="0" fontId="44" fillId="24" borderId="0" xfId="0" applyFont="1" applyFill="1" applyAlignment="1">
      <alignment horizontal="justify" vertical="center"/>
    </xf>
    <xf numFmtId="0" fontId="37" fillId="24" borderId="0" xfId="0" applyFont="1" applyFill="1" applyAlignment="1">
      <alignment vertical="center"/>
    </xf>
    <xf numFmtId="0" fontId="45" fillId="24" borderId="0" xfId="0" applyFont="1" applyFill="1" applyAlignment="1">
      <alignment vertical="center"/>
    </xf>
    <xf numFmtId="0" fontId="39" fillId="24" borderId="0" xfId="0" applyFont="1" applyFill="1" applyAlignment="1">
      <alignment vertical="center" wrapText="1"/>
    </xf>
    <xf numFmtId="0" fontId="39" fillId="24" borderId="0" xfId="0" applyFont="1" applyFill="1" applyAlignment="1">
      <alignment horizontal="center" vertical="center" wrapText="1"/>
    </xf>
    <xf numFmtId="3" fontId="39" fillId="24" borderId="0" xfId="0" applyNumberFormat="1" applyFont="1" applyFill="1" applyAlignment="1">
      <alignment horizontal="center" vertical="center" wrapText="1"/>
    </xf>
    <xf numFmtId="0" fontId="40" fillId="24" borderId="0" xfId="0" applyFont="1" applyFill="1" applyAlignment="1">
      <alignment vertical="center" wrapText="1"/>
    </xf>
    <xf numFmtId="173" fontId="39" fillId="24" borderId="0" xfId="0" applyNumberFormat="1" applyFont="1" applyFill="1" applyAlignment="1">
      <alignment horizontal="center" vertical="center" wrapText="1"/>
    </xf>
    <xf numFmtId="0" fontId="40" fillId="24" borderId="0" xfId="0" applyFont="1" applyFill="1"/>
    <xf numFmtId="3" fontId="40" fillId="24" borderId="0" xfId="0" applyNumberFormat="1" applyFont="1" applyFill="1"/>
    <xf numFmtId="3" fontId="40" fillId="24" borderId="0" xfId="0" applyNumberFormat="1" applyFont="1" applyFill="1" applyAlignment="1">
      <alignment horizontal="center" vertical="center"/>
    </xf>
    <xf numFmtId="0" fontId="40" fillId="24" borderId="0" xfId="0" applyFont="1" applyFill="1" applyAlignment="1">
      <alignment horizontal="center" vertical="center" wrapText="1"/>
    </xf>
    <xf numFmtId="0" fontId="39" fillId="24" borderId="0" xfId="0" applyFont="1" applyFill="1"/>
    <xf numFmtId="0" fontId="34" fillId="0" borderId="0" xfId="0" applyFont="1" applyAlignment="1">
      <alignment horizontal="left" wrapText="1"/>
    </xf>
    <xf numFmtId="3" fontId="43" fillId="0" borderId="0" xfId="0" applyNumberFormat="1" applyFont="1"/>
    <xf numFmtId="0" fontId="43" fillId="0" borderId="0" xfId="0" applyFont="1"/>
    <xf numFmtId="0" fontId="39" fillId="0" borderId="0" xfId="0" applyFont="1" applyAlignment="1">
      <alignment horizontal="right" vertical="center" wrapText="1"/>
    </xf>
    <xf numFmtId="0" fontId="47" fillId="0" borderId="0" xfId="0" applyFont="1"/>
    <xf numFmtId="176" fontId="47" fillId="0" borderId="0" xfId="108" applyNumberFormat="1" applyFont="1" applyFill="1" applyAlignment="1">
      <alignment wrapText="1"/>
    </xf>
    <xf numFmtId="173" fontId="47" fillId="0" borderId="0" xfId="0" applyNumberFormat="1" applyFont="1"/>
    <xf numFmtId="173" fontId="43" fillId="0" borderId="0" xfId="0" applyNumberFormat="1" applyFont="1"/>
    <xf numFmtId="0" fontId="47" fillId="0" borderId="0" xfId="0" applyFont="1" applyAlignment="1">
      <alignment wrapText="1"/>
    </xf>
    <xf numFmtId="3" fontId="39" fillId="0" borderId="0" xfId="0" applyNumberFormat="1" applyFont="1" applyAlignment="1">
      <alignment horizontal="right" vertical="center"/>
    </xf>
    <xf numFmtId="0" fontId="43" fillId="0" borderId="0" xfId="0" applyFont="1" applyAlignment="1">
      <alignment wrapText="1"/>
    </xf>
    <xf numFmtId="0" fontId="38" fillId="0" borderId="12" xfId="0" applyFont="1" applyBorder="1" applyAlignment="1">
      <alignment vertical="center" wrapText="1"/>
    </xf>
    <xf numFmtId="0" fontId="38" fillId="0" borderId="0" xfId="0" applyFont="1" applyAlignment="1">
      <alignment wrapText="1"/>
    </xf>
    <xf numFmtId="173" fontId="48" fillId="0" borderId="0" xfId="0" applyNumberFormat="1" applyFont="1"/>
    <xf numFmtId="175" fontId="43" fillId="0" borderId="0" xfId="0" applyNumberFormat="1" applyFont="1"/>
    <xf numFmtId="175" fontId="47" fillId="0" borderId="0" xfId="0" applyNumberFormat="1" applyFont="1"/>
    <xf numFmtId="0" fontId="40" fillId="0" borderId="0" xfId="0" applyFont="1"/>
    <xf numFmtId="3" fontId="43" fillId="24" borderId="0" xfId="0" applyNumberFormat="1" applyFont="1" applyFill="1"/>
    <xf numFmtId="173" fontId="43" fillId="24" borderId="0" xfId="0" applyNumberFormat="1" applyFont="1" applyFill="1"/>
    <xf numFmtId="0" fontId="39" fillId="24" borderId="0" xfId="0" applyFont="1" applyFill="1" applyAlignment="1">
      <alignment horizontal="right" vertical="center" wrapText="1"/>
    </xf>
    <xf numFmtId="173" fontId="40" fillId="24" borderId="0" xfId="0" applyNumberFormat="1" applyFont="1" applyFill="1"/>
    <xf numFmtId="173" fontId="40" fillId="24" borderId="0" xfId="0" applyNumberFormat="1" applyFont="1" applyFill="1" applyAlignment="1">
      <alignment horizontal="center" vertical="center" wrapText="1"/>
    </xf>
    <xf numFmtId="173" fontId="39" fillId="24" borderId="13" xfId="0" applyNumberFormat="1" applyFont="1" applyFill="1" applyBorder="1" applyAlignment="1">
      <alignment horizontal="center" vertical="center" wrapText="1"/>
    </xf>
    <xf numFmtId="173" fontId="38" fillId="0" borderId="12" xfId="108" applyNumberFormat="1" applyFont="1" applyFill="1" applyBorder="1" applyAlignment="1">
      <alignment vertical="center"/>
    </xf>
    <xf numFmtId="0" fontId="34" fillId="0" borderId="0" xfId="0" applyFont="1" applyAlignment="1">
      <alignment horizontal="left" wrapText="1"/>
    </xf>
    <xf numFmtId="0" fontId="39" fillId="24" borderId="0" xfId="0" applyFont="1" applyFill="1" applyAlignment="1">
      <alignment horizontal="center" vertical="center" wrapText="1"/>
    </xf>
    <xf numFmtId="0" fontId="39" fillId="24" borderId="0" xfId="0" applyFont="1" applyFill="1" applyAlignment="1">
      <alignment vertical="center" wrapText="1"/>
    </xf>
    <xf numFmtId="0" fontId="34" fillId="0" borderId="0" xfId="0" applyFont="1" applyFill="1" applyAlignment="1">
      <alignment vertical="center" wrapText="1"/>
    </xf>
    <xf numFmtId="0" fontId="47" fillId="0" borderId="0" xfId="0" applyFont="1" applyFill="1"/>
    <xf numFmtId="0" fontId="43" fillId="0" borderId="0" xfId="0" applyFont="1" applyFill="1"/>
    <xf numFmtId="14" fontId="38" fillId="0" borderId="0" xfId="0" applyNumberFormat="1" applyFont="1" applyFill="1" applyAlignment="1">
      <alignment horizontal="left" vertical="center"/>
    </xf>
    <xf numFmtId="0" fontId="38" fillId="0" borderId="11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173" fontId="47" fillId="0" borderId="0" xfId="0" applyNumberFormat="1" applyFont="1" applyFill="1"/>
    <xf numFmtId="173" fontId="43" fillId="0" borderId="0" xfId="0" applyNumberFormat="1" applyFont="1" applyFill="1"/>
    <xf numFmtId="0" fontId="46" fillId="0" borderId="0" xfId="0" applyFont="1" applyFill="1" applyAlignment="1">
      <alignment vertical="center" wrapText="1"/>
    </xf>
    <xf numFmtId="0" fontId="34" fillId="0" borderId="11" xfId="0" applyFont="1" applyFill="1" applyBorder="1" applyAlignment="1">
      <alignment vertical="center" wrapText="1"/>
    </xf>
    <xf numFmtId="173" fontId="47" fillId="0" borderId="11" xfId="0" applyNumberFormat="1" applyFont="1" applyFill="1" applyBorder="1"/>
    <xf numFmtId="173" fontId="38" fillId="0" borderId="0" xfId="0" applyNumberFormat="1" applyFont="1" applyFill="1"/>
    <xf numFmtId="173" fontId="48" fillId="0" borderId="0" xfId="0" applyNumberFormat="1" applyFont="1" applyFill="1"/>
    <xf numFmtId="0" fontId="40" fillId="0" borderId="0" xfId="0" applyFont="1" applyFill="1"/>
    <xf numFmtId="0" fontId="34" fillId="0" borderId="0" xfId="115" applyFont="1" applyFill="1" applyAlignment="1">
      <alignment vertical="center" wrapText="1"/>
    </xf>
    <xf numFmtId="0" fontId="41" fillId="0" borderId="0" xfId="0" applyFont="1" applyFill="1" applyAlignment="1">
      <alignment vertical="center" wrapText="1"/>
    </xf>
    <xf numFmtId="0" fontId="47" fillId="0" borderId="0" xfId="0" applyFont="1" applyFill="1" applyAlignment="1">
      <alignment wrapText="1"/>
    </xf>
    <xf numFmtId="173" fontId="38" fillId="0" borderId="11" xfId="0" applyNumberFormat="1" applyFont="1" applyFill="1" applyBorder="1"/>
    <xf numFmtId="0" fontId="42" fillId="0" borderId="0" xfId="0" applyFont="1" applyFill="1" applyAlignment="1">
      <alignment vertical="center" wrapText="1"/>
    </xf>
    <xf numFmtId="173" fontId="38" fillId="0" borderId="11" xfId="0" applyNumberFormat="1" applyFont="1" applyFill="1" applyBorder="1" applyAlignment="1">
      <alignment horizontal="right"/>
    </xf>
    <xf numFmtId="175" fontId="43" fillId="0" borderId="0" xfId="0" applyNumberFormat="1" applyFont="1" applyFill="1"/>
    <xf numFmtId="175" fontId="38" fillId="0" borderId="0" xfId="0" applyNumberFormat="1" applyFont="1" applyFill="1" applyAlignment="1">
      <alignment horizontal="right"/>
    </xf>
    <xf numFmtId="175" fontId="47" fillId="0" borderId="0" xfId="0" applyNumberFormat="1" applyFont="1" applyFill="1"/>
    <xf numFmtId="0" fontId="38" fillId="0" borderId="0" xfId="0" applyFont="1" applyFill="1"/>
    <xf numFmtId="0" fontId="34" fillId="0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/>
    </xf>
    <xf numFmtId="3" fontId="39" fillId="0" borderId="0" xfId="0" applyNumberFormat="1" applyFont="1" applyFill="1" applyAlignment="1">
      <alignment horizontal="right" vertical="center"/>
    </xf>
    <xf numFmtId="0" fontId="43" fillId="0" borderId="0" xfId="0" applyFont="1" applyFill="1" applyAlignment="1">
      <alignment wrapText="1"/>
    </xf>
  </cellXfs>
  <cellStyles count="136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Comma 11" xfId="110" xr:uid="{CDFC362D-78A6-4EAE-8E52-6A458EBF4A51}"/>
    <cellStyle name="Comma 2" xfId="82" xr:uid="{00000000-0005-0000-0000-000012000000}"/>
    <cellStyle name="Euro" xfId="20" xr:uid="{00000000-0005-0000-0000-000013000000}"/>
    <cellStyle name="Euro 2" xfId="21" xr:uid="{00000000-0005-0000-0000-000014000000}"/>
    <cellStyle name="Euro 3" xfId="22" xr:uid="{00000000-0005-0000-0000-000015000000}"/>
    <cellStyle name="Normal 12" xfId="109" xr:uid="{12978AC0-70FE-4E48-BFDF-EC2B6F1D9CD8}"/>
    <cellStyle name="Normal 2" xfId="23" xr:uid="{00000000-0005-0000-0000-000016000000}"/>
    <cellStyle name="Normal 2 2 3" xfId="114" xr:uid="{5E7D6AE1-ACF6-4BE6-9003-AB0DADA2435A}"/>
    <cellStyle name="Normal 3" xfId="1" xr:uid="{00000000-0005-0000-0000-000017000000}"/>
    <cellStyle name="Normal_10Q_30.06.2005" xfId="111" xr:uid="{1DDB92F2-807D-467F-A99C-5A6578A2E60D}"/>
    <cellStyle name="S0" xfId="24" xr:uid="{00000000-0005-0000-0000-000018000000}"/>
    <cellStyle name="S1" xfId="25" xr:uid="{00000000-0005-0000-0000-000019000000}"/>
    <cellStyle name="S10" xfId="26" xr:uid="{00000000-0005-0000-0000-00001A000000}"/>
    <cellStyle name="S11" xfId="27" xr:uid="{00000000-0005-0000-0000-00001B000000}"/>
    <cellStyle name="S12" xfId="28" xr:uid="{00000000-0005-0000-0000-00001C000000}"/>
    <cellStyle name="S13" xfId="29" xr:uid="{00000000-0005-0000-0000-00001D000000}"/>
    <cellStyle name="S14" xfId="30" xr:uid="{00000000-0005-0000-0000-00001E000000}"/>
    <cellStyle name="S2" xfId="31" xr:uid="{00000000-0005-0000-0000-00001F000000}"/>
    <cellStyle name="S3" xfId="32" xr:uid="{00000000-0005-0000-0000-000020000000}"/>
    <cellStyle name="S4" xfId="33" xr:uid="{00000000-0005-0000-0000-000021000000}"/>
    <cellStyle name="S5" xfId="34" xr:uid="{00000000-0005-0000-0000-000022000000}"/>
    <cellStyle name="S6" xfId="35" xr:uid="{00000000-0005-0000-0000-000023000000}"/>
    <cellStyle name="S7" xfId="36" xr:uid="{00000000-0005-0000-0000-000024000000}"/>
    <cellStyle name="S8" xfId="37" xr:uid="{00000000-0005-0000-0000-000025000000}"/>
    <cellStyle name="S9" xfId="38" xr:uid="{00000000-0005-0000-0000-000026000000}"/>
    <cellStyle name="Акцент1 2" xfId="39" xr:uid="{00000000-0005-0000-0000-000027000000}"/>
    <cellStyle name="Акцент2 2" xfId="40" xr:uid="{00000000-0005-0000-0000-000028000000}"/>
    <cellStyle name="Акцент3 2" xfId="41" xr:uid="{00000000-0005-0000-0000-000029000000}"/>
    <cellStyle name="Акцент4 2" xfId="42" xr:uid="{00000000-0005-0000-0000-00002A000000}"/>
    <cellStyle name="Акцент5 2" xfId="43" xr:uid="{00000000-0005-0000-0000-00002B000000}"/>
    <cellStyle name="Акцент6 2" xfId="44" xr:uid="{00000000-0005-0000-0000-00002C000000}"/>
    <cellStyle name="Ввод  2" xfId="45" xr:uid="{00000000-0005-0000-0000-00002D000000}"/>
    <cellStyle name="Вывод 2" xfId="46" xr:uid="{00000000-0005-0000-0000-00002E000000}"/>
    <cellStyle name="Вычисление 2" xfId="47" xr:uid="{00000000-0005-0000-0000-00002F000000}"/>
    <cellStyle name="Гиперссылка 2" xfId="48" xr:uid="{00000000-0005-0000-0000-000030000000}"/>
    <cellStyle name="Заголовок 1 2" xfId="49" xr:uid="{00000000-0005-0000-0000-000031000000}"/>
    <cellStyle name="Заголовок 2 2" xfId="50" xr:uid="{00000000-0005-0000-0000-000032000000}"/>
    <cellStyle name="Заголовок 3 2" xfId="51" xr:uid="{00000000-0005-0000-0000-000033000000}"/>
    <cellStyle name="Заголовок 4 2" xfId="52" xr:uid="{00000000-0005-0000-0000-000034000000}"/>
    <cellStyle name="Итог 2" xfId="53" xr:uid="{00000000-0005-0000-0000-000035000000}"/>
    <cellStyle name="Контрольная ячейка 2" xfId="54" xr:uid="{00000000-0005-0000-0000-000036000000}"/>
    <cellStyle name="Название 2" xfId="55" xr:uid="{00000000-0005-0000-0000-000037000000}"/>
    <cellStyle name="Нейтральный 2" xfId="56" xr:uid="{00000000-0005-0000-0000-000038000000}"/>
    <cellStyle name="Обычный" xfId="0" builtinId="0"/>
    <cellStyle name="Обычный 17" xfId="128" xr:uid="{21A99378-9F5C-46CF-B048-30BCFD1573F8}"/>
    <cellStyle name="Обычный 2" xfId="57" xr:uid="{00000000-0005-0000-0000-00003A000000}"/>
    <cellStyle name="Обычный 2 2" xfId="58" xr:uid="{00000000-0005-0000-0000-00003B000000}"/>
    <cellStyle name="Обычный 2 2 2" xfId="112" xr:uid="{CD64A3F7-80D5-4C01-B770-BDA3AEBC58F1}"/>
    <cellStyle name="Обычный 2 2 3" xfId="119" xr:uid="{7FB33D8B-5B77-4602-9E49-64D1D09704A2}"/>
    <cellStyle name="Обычный 2 2 4" xfId="126" xr:uid="{FFE4689F-8C1C-44A6-99F5-321868BA69BB}"/>
    <cellStyle name="Обычный 2 3" xfId="59" xr:uid="{00000000-0005-0000-0000-00003C000000}"/>
    <cellStyle name="Обычный 2 3 2" xfId="115" xr:uid="{77E786CA-2FA1-466E-AC5A-7C40E154B46D}"/>
    <cellStyle name="Обычный 2 3 3" xfId="123" xr:uid="{28D9691B-C962-49EB-A014-7EADDB2521E7}"/>
    <cellStyle name="Обычный 2 4" xfId="60" xr:uid="{00000000-0005-0000-0000-00003D000000}"/>
    <cellStyle name="Обычный 2 4 2" xfId="118" xr:uid="{9A4CDC4D-1FFD-482A-B913-5BC4ACDE947A}"/>
    <cellStyle name="Обычный 2 5" xfId="121" xr:uid="{CCFC0992-3760-446C-9FB8-B0F1DE5E3364}"/>
    <cellStyle name="Обычный 27" xfId="113" xr:uid="{5A4F9501-E95E-4F49-A8EC-CBF50465A8D7}"/>
    <cellStyle name="Обычный 3" xfId="61" xr:uid="{00000000-0005-0000-0000-00003E000000}"/>
    <cellStyle name="Обычный 3 2" xfId="62" xr:uid="{00000000-0005-0000-0000-00003F000000}"/>
    <cellStyle name="Обычный 3 2 2" xfId="63" xr:uid="{00000000-0005-0000-0000-000040000000}"/>
    <cellStyle name="Обычный 3 2 3" xfId="64" xr:uid="{00000000-0005-0000-0000-000041000000}"/>
    <cellStyle name="Обычный 3 3" xfId="65" xr:uid="{00000000-0005-0000-0000-000042000000}"/>
    <cellStyle name="Обычный 3 4" xfId="127" xr:uid="{C6AB46C8-E68F-44BF-95C8-9E8A3B7A0C2B}"/>
    <cellStyle name="Обычный 4" xfId="66" xr:uid="{00000000-0005-0000-0000-000043000000}"/>
    <cellStyle name="Обычный 4 2" xfId="130" xr:uid="{492B1342-7F0D-43C5-85E1-3653A19A0748}"/>
    <cellStyle name="Обычный 5" xfId="67" xr:uid="{00000000-0005-0000-0000-000044000000}"/>
    <cellStyle name="Обычный 5 2" xfId="68" xr:uid="{00000000-0005-0000-0000-000045000000}"/>
    <cellStyle name="Обычный 5 2 2" xfId="132" xr:uid="{52569296-5AE4-42BA-B0F0-7ACCBEF488B3}"/>
    <cellStyle name="Обычный 5 3" xfId="125" xr:uid="{3A4A02EB-69E6-4559-80FA-F5925EE0C78E}"/>
    <cellStyle name="Обычный 6" xfId="69" xr:uid="{00000000-0005-0000-0000-000046000000}"/>
    <cellStyle name="Обычный 6 2" xfId="134" xr:uid="{9A357DF3-41D9-4D8C-AECC-184574E0CF02}"/>
    <cellStyle name="Обычный 7" xfId="70" xr:uid="{00000000-0005-0000-0000-000047000000}"/>
    <cellStyle name="Обычный 8" xfId="116" xr:uid="{F1813199-4C55-44B6-8AC6-492A349E1FCD}"/>
    <cellStyle name="Плохой 2" xfId="71" xr:uid="{00000000-0005-0000-0000-00004E000000}"/>
    <cellStyle name="Пояснение 2" xfId="72" xr:uid="{00000000-0005-0000-0000-00004F000000}"/>
    <cellStyle name="Примечание 2" xfId="73" xr:uid="{00000000-0005-0000-0000-000050000000}"/>
    <cellStyle name="Процентный 2" xfId="74" xr:uid="{00000000-0005-0000-0000-000051000000}"/>
    <cellStyle name="Процентный 2 2" xfId="75" xr:uid="{00000000-0005-0000-0000-000052000000}"/>
    <cellStyle name="Процентный 3" xfId="76" xr:uid="{00000000-0005-0000-0000-000053000000}"/>
    <cellStyle name="Процентный 4" xfId="122" xr:uid="{987C2938-37BA-4558-AE58-B140C9B7B280}"/>
    <cellStyle name="Связанная ячейка 2" xfId="77" xr:uid="{00000000-0005-0000-0000-000054000000}"/>
    <cellStyle name="Стиль 1" xfId="78" xr:uid="{00000000-0005-0000-0000-000055000000}"/>
    <cellStyle name="Текст предупреждения 2" xfId="79" xr:uid="{00000000-0005-0000-0000-000056000000}"/>
    <cellStyle name="Тысячи [0]_Birga" xfId="80" xr:uid="{00000000-0005-0000-0000-000057000000}"/>
    <cellStyle name="Тысячи_Birga" xfId="81" xr:uid="{00000000-0005-0000-0000-000058000000}"/>
    <cellStyle name="Финансовый" xfId="108" builtinId="3"/>
    <cellStyle name="Финансовый [0] 2" xfId="83" xr:uid="{00000000-0005-0000-0000-00005A000000}"/>
    <cellStyle name="Финансовый [0] 3" xfId="84" xr:uid="{00000000-0005-0000-0000-00005B000000}"/>
    <cellStyle name="Финансовый 10" xfId="85" xr:uid="{00000000-0005-0000-0000-00005C000000}"/>
    <cellStyle name="Финансовый 11" xfId="86" xr:uid="{00000000-0005-0000-0000-00005D000000}"/>
    <cellStyle name="Финансовый 12" xfId="87" xr:uid="{00000000-0005-0000-0000-00005E000000}"/>
    <cellStyle name="Финансовый 13" xfId="88" xr:uid="{00000000-0005-0000-0000-00005F000000}"/>
    <cellStyle name="Финансовый 14" xfId="117" xr:uid="{2EF5C6DE-6863-46DB-9DBF-F31A6E4FF030}"/>
    <cellStyle name="Финансовый 15" xfId="120" xr:uid="{A6C24F5B-0966-4793-9162-23E6344A822F}"/>
    <cellStyle name="Финансовый 2" xfId="89" xr:uid="{00000000-0005-0000-0000-000060000000}"/>
    <cellStyle name="Финансовый 2 2" xfId="90" xr:uid="{00000000-0005-0000-0000-000061000000}"/>
    <cellStyle name="Финансовый 2 3" xfId="91" xr:uid="{00000000-0005-0000-0000-000062000000}"/>
    <cellStyle name="Финансовый 2 4" xfId="129" xr:uid="{4A657788-27E6-4AE8-BF0E-001F491FF133}"/>
    <cellStyle name="Финансовый 3" xfId="92" xr:uid="{00000000-0005-0000-0000-000063000000}"/>
    <cellStyle name="Финансовый 3 2" xfId="93" xr:uid="{00000000-0005-0000-0000-000064000000}"/>
    <cellStyle name="Финансовый 3 3" xfId="94" xr:uid="{00000000-0005-0000-0000-000065000000}"/>
    <cellStyle name="Финансовый 3 4" xfId="131" xr:uid="{3F400438-4E25-45BA-800D-5A1C5F8F3440}"/>
    <cellStyle name="Финансовый 4" xfId="95" xr:uid="{00000000-0005-0000-0000-000066000000}"/>
    <cellStyle name="Финансовый 4 2" xfId="96" xr:uid="{00000000-0005-0000-0000-000067000000}"/>
    <cellStyle name="Финансовый 4 3" xfId="133" xr:uid="{A2A55252-C466-43F5-B883-2AF20D7B71F7}"/>
    <cellStyle name="Финансовый 5" xfId="97" xr:uid="{00000000-0005-0000-0000-000068000000}"/>
    <cellStyle name="Финансовый 5 2" xfId="98" xr:uid="{00000000-0005-0000-0000-000069000000}"/>
    <cellStyle name="Финансовый 5 3" xfId="99" xr:uid="{00000000-0005-0000-0000-00006A000000}"/>
    <cellStyle name="Финансовый 5 4" xfId="135" xr:uid="{C95EF825-4905-4EB7-B01F-83CBF6BA762C}"/>
    <cellStyle name="Финансовый 6" xfId="100" xr:uid="{00000000-0005-0000-0000-00006B000000}"/>
    <cellStyle name="Финансовый 6 2" xfId="101" xr:uid="{00000000-0005-0000-0000-00006C000000}"/>
    <cellStyle name="Финансовый 7" xfId="102" xr:uid="{00000000-0005-0000-0000-00006D000000}"/>
    <cellStyle name="Финансовый 7 2" xfId="124" xr:uid="{DA61B44B-6DF3-4CDB-A3B0-B3F65322BEB3}"/>
    <cellStyle name="Финансовый 8" xfId="103" xr:uid="{00000000-0005-0000-0000-00006E000000}"/>
    <cellStyle name="Финансовый 8 2" xfId="104" xr:uid="{00000000-0005-0000-0000-00006F000000}"/>
    <cellStyle name="Финансовый 9" xfId="105" xr:uid="{00000000-0005-0000-0000-000070000000}"/>
    <cellStyle name="Хороший 2" xfId="106" xr:uid="{00000000-0005-0000-0000-000071000000}"/>
    <cellStyle name="표준_China Fund Subscription" xfId="107" xr:uid="{00000000-0005-0000-0000-000072000000}"/>
  </cellStyles>
  <dxfs count="0"/>
  <tableStyles count="0" defaultTableStyle="TableStyleMedium2" defaultPivotStyle="PivotStyleLight16"/>
  <colors>
    <mruColors>
      <color rgb="FFCCFF99"/>
      <color rgb="FFDE22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l.akhmettayev/Desktop/IFRS%20audit%20311220/KN_IFRS_TB_311220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TS 31.03.21"/>
      <sheetName val="TS"/>
      <sheetName val="SAD кор-ки 31.03.21"/>
      <sheetName val="700Н 31.03.21"/>
      <sheetName val="SAD кор-ки"/>
      <sheetName val="700Н 31.12.20"/>
    </sheetNames>
    <sheetDataSet>
      <sheetData sheetId="0"/>
      <sheetData sheetId="1"/>
      <sheetData sheetId="2">
        <row r="10">
          <cell r="AT10">
            <v>1.7462298274040222E-10</v>
          </cell>
        </row>
      </sheetData>
      <sheetData sheetId="3">
        <row r="1">
          <cell r="BJ1">
            <v>58</v>
          </cell>
        </row>
      </sheetData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DDED-749C-4261-BE54-694F500237E0}">
  <sheetPr>
    <tabColor rgb="FF92D050"/>
  </sheetPr>
  <dimension ref="A1:F58"/>
  <sheetViews>
    <sheetView tabSelected="1" view="pageBreakPreview" topLeftCell="A9" zoomScale="96" zoomScaleNormal="100" zoomScaleSheetLayoutView="96" workbookViewId="0">
      <selection activeCell="B40" sqref="B40"/>
    </sheetView>
  </sheetViews>
  <sheetFormatPr defaultColWidth="8.85546875" defaultRowHeight="15"/>
  <cols>
    <col min="1" max="1" width="81.42578125" style="56" customWidth="1"/>
    <col min="2" max="2" width="4.5703125" style="48" customWidth="1"/>
    <col min="3" max="4" width="14.5703125" style="48" bestFit="1" customWidth="1"/>
    <col min="5" max="5" width="10.7109375" style="48" bestFit="1" customWidth="1"/>
    <col min="6" max="6" width="9.5703125" style="48" bestFit="1" customWidth="1"/>
    <col min="7" max="16384" width="8.85546875" style="48"/>
  </cols>
  <sheetData>
    <row r="1" spans="1:4">
      <c r="A1" s="29" t="s">
        <v>0</v>
      </c>
      <c r="B1" s="3"/>
      <c r="C1" s="50"/>
      <c r="D1" s="50"/>
    </row>
    <row r="2" spans="1:4" ht="12.6" customHeight="1">
      <c r="A2" s="29"/>
      <c r="B2" s="3"/>
      <c r="C2" s="3"/>
      <c r="D2" s="50"/>
    </row>
    <row r="3" spans="1:4" ht="49.5" customHeight="1" thickBot="1">
      <c r="A3" s="31" t="s">
        <v>130</v>
      </c>
      <c r="B3" s="31"/>
      <c r="C3" s="5" t="s">
        <v>131</v>
      </c>
      <c r="D3" s="5" t="s">
        <v>118</v>
      </c>
    </row>
    <row r="4" spans="1:4">
      <c r="A4" s="29" t="s">
        <v>12</v>
      </c>
      <c r="B4" s="3"/>
      <c r="C4" s="3"/>
      <c r="D4" s="3"/>
    </row>
    <row r="5" spans="1:4">
      <c r="A5" s="8" t="s">
        <v>13</v>
      </c>
      <c r="B5" s="6">
        <v>1</v>
      </c>
      <c r="C5" s="7">
        <v>247152939</v>
      </c>
      <c r="D5" s="7">
        <v>275797979</v>
      </c>
    </row>
    <row r="6" spans="1:4">
      <c r="A6" s="8" t="s">
        <v>14</v>
      </c>
      <c r="B6" s="6"/>
      <c r="C6" s="7">
        <v>41059887</v>
      </c>
      <c r="D6" s="7">
        <v>47518955</v>
      </c>
    </row>
    <row r="7" spans="1:4">
      <c r="A7" s="8" t="s">
        <v>15</v>
      </c>
      <c r="B7" s="6">
        <v>2</v>
      </c>
      <c r="C7" s="7">
        <v>625441883</v>
      </c>
      <c r="D7" s="7">
        <v>1326379597</v>
      </c>
    </row>
    <row r="8" spans="1:4">
      <c r="A8" s="8" t="s">
        <v>106</v>
      </c>
      <c r="B8" s="6">
        <v>4</v>
      </c>
      <c r="C8" s="7">
        <v>400129553</v>
      </c>
      <c r="D8" s="7">
        <v>254009792</v>
      </c>
    </row>
    <row r="9" spans="1:4">
      <c r="A9" s="8" t="s">
        <v>16</v>
      </c>
      <c r="B9" s="6">
        <v>3</v>
      </c>
      <c r="C9" s="7">
        <v>330933494</v>
      </c>
      <c r="D9" s="7">
        <v>284912362</v>
      </c>
    </row>
    <row r="10" spans="1:4">
      <c r="A10" s="8" t="s">
        <v>17</v>
      </c>
      <c r="B10" s="6">
        <v>5</v>
      </c>
      <c r="C10" s="7">
        <v>914470533</v>
      </c>
      <c r="D10" s="7">
        <v>766625863</v>
      </c>
    </row>
    <row r="11" spans="1:4">
      <c r="A11" s="8" t="s">
        <v>18</v>
      </c>
      <c r="B11" s="6"/>
      <c r="C11" s="7">
        <v>44227936</v>
      </c>
      <c r="D11" s="7">
        <v>38909975</v>
      </c>
    </row>
    <row r="12" spans="1:4">
      <c r="A12" s="8" t="s">
        <v>19</v>
      </c>
      <c r="B12" s="6"/>
      <c r="C12" s="7">
        <v>3822164</v>
      </c>
      <c r="D12" s="7">
        <v>4881484</v>
      </c>
    </row>
    <row r="13" spans="1:4">
      <c r="A13" s="8" t="s">
        <v>107</v>
      </c>
      <c r="B13" s="6"/>
      <c r="C13" s="7">
        <v>4633055</v>
      </c>
      <c r="D13" s="7">
        <v>2224898</v>
      </c>
    </row>
    <row r="14" spans="1:4">
      <c r="A14" s="8" t="s">
        <v>111</v>
      </c>
      <c r="B14" s="6"/>
      <c r="C14" s="7">
        <v>0</v>
      </c>
      <c r="D14" s="7">
        <v>31930</v>
      </c>
    </row>
    <row r="15" spans="1:4">
      <c r="A15" s="8" t="s">
        <v>20</v>
      </c>
      <c r="B15" s="6"/>
      <c r="C15" s="7">
        <v>6961545</v>
      </c>
      <c r="D15" s="7">
        <v>6608926</v>
      </c>
    </row>
    <row r="16" spans="1:4">
      <c r="A16" s="8" t="s">
        <v>21</v>
      </c>
      <c r="B16" s="6"/>
      <c r="C16" s="7">
        <v>233960</v>
      </c>
      <c r="D16" s="7">
        <v>352250</v>
      </c>
    </row>
    <row r="17" spans="1:5">
      <c r="A17" s="8" t="s">
        <v>11</v>
      </c>
      <c r="B17" s="6"/>
      <c r="C17" s="7">
        <v>739520</v>
      </c>
      <c r="D17" s="7">
        <v>739520</v>
      </c>
    </row>
    <row r="18" spans="1:5" ht="15.75" thickBot="1">
      <c r="A18" s="30" t="s">
        <v>1</v>
      </c>
      <c r="B18" s="9"/>
      <c r="C18" s="10">
        <v>10240871</v>
      </c>
      <c r="D18" s="10">
        <v>7751476</v>
      </c>
    </row>
    <row r="19" spans="1:5">
      <c r="A19" s="8"/>
      <c r="B19" s="6"/>
      <c r="C19" s="14"/>
      <c r="D19" s="7"/>
    </row>
    <row r="20" spans="1:5" ht="15.75" thickBot="1">
      <c r="A20" s="57" t="s">
        <v>22</v>
      </c>
      <c r="B20" s="15"/>
      <c r="C20" s="16">
        <f>SUM(C5:C18)</f>
        <v>2630047340</v>
      </c>
      <c r="D20" s="16">
        <f>SUM(D5:D18)</f>
        <v>3016745007</v>
      </c>
      <c r="E20" s="47"/>
    </row>
    <row r="21" spans="1:5" ht="15.75" thickTop="1">
      <c r="A21" s="8"/>
      <c r="B21" s="6"/>
      <c r="C21" s="14"/>
      <c r="D21" s="14"/>
    </row>
    <row r="22" spans="1:5">
      <c r="A22" s="29" t="s">
        <v>23</v>
      </c>
      <c r="B22" s="3"/>
      <c r="C22" s="11"/>
      <c r="D22" s="14"/>
    </row>
    <row r="23" spans="1:5">
      <c r="A23" s="29"/>
      <c r="B23" s="3"/>
      <c r="C23" s="11"/>
      <c r="D23" s="14"/>
    </row>
    <row r="24" spans="1:5">
      <c r="A24" s="29" t="s">
        <v>24</v>
      </c>
      <c r="B24" s="3"/>
      <c r="C24" s="11"/>
      <c r="D24" s="14"/>
    </row>
    <row r="25" spans="1:5">
      <c r="A25" s="8" t="s">
        <v>47</v>
      </c>
      <c r="B25" s="6"/>
      <c r="C25" s="7">
        <v>28197</v>
      </c>
      <c r="D25" s="7">
        <v>14365</v>
      </c>
      <c r="E25" s="53"/>
    </row>
    <row r="26" spans="1:5">
      <c r="A26" s="8" t="s">
        <v>25</v>
      </c>
      <c r="B26" s="6">
        <v>6</v>
      </c>
      <c r="C26" s="7">
        <v>522753768</v>
      </c>
      <c r="D26" s="7">
        <v>1128966633</v>
      </c>
    </row>
    <row r="27" spans="1:5">
      <c r="A27" s="8" t="s">
        <v>10</v>
      </c>
      <c r="B27" s="6">
        <v>7</v>
      </c>
      <c r="C27" s="7">
        <v>1222324375</v>
      </c>
      <c r="D27" s="7">
        <v>1082643374</v>
      </c>
    </row>
    <row r="28" spans="1:5">
      <c r="A28" s="8" t="s">
        <v>26</v>
      </c>
      <c r="B28" s="6"/>
      <c r="C28" s="7">
        <v>44355976</v>
      </c>
      <c r="D28" s="7">
        <v>26535020</v>
      </c>
    </row>
    <row r="29" spans="1:5">
      <c r="A29" s="8" t="s">
        <v>27</v>
      </c>
      <c r="B29" s="6"/>
      <c r="C29" s="7">
        <v>868676</v>
      </c>
      <c r="D29" s="7">
        <v>1370948</v>
      </c>
    </row>
    <row r="30" spans="1:5">
      <c r="A30" s="8" t="s">
        <v>9</v>
      </c>
      <c r="B30" s="6"/>
      <c r="C30" s="7">
        <v>8247855</v>
      </c>
      <c r="D30" s="7">
        <v>7583540</v>
      </c>
    </row>
    <row r="31" spans="1:5" ht="30">
      <c r="A31" s="51" t="s">
        <v>119</v>
      </c>
      <c r="B31" s="6"/>
      <c r="C31" s="7">
        <v>0</v>
      </c>
      <c r="D31" s="7">
        <v>23175</v>
      </c>
    </row>
    <row r="32" spans="1:5" ht="30">
      <c r="A32" s="51" t="s">
        <v>108</v>
      </c>
      <c r="B32" s="6"/>
      <c r="C32" s="7">
        <v>239905017</v>
      </c>
      <c r="D32" s="7">
        <v>186737690</v>
      </c>
    </row>
    <row r="33" spans="1:6">
      <c r="A33" s="8" t="s">
        <v>28</v>
      </c>
      <c r="B33" s="6"/>
      <c r="C33" s="7">
        <v>1421774</v>
      </c>
      <c r="D33" s="7">
        <v>1421774</v>
      </c>
    </row>
    <row r="34" spans="1:6" ht="16.899999999999999" customHeight="1">
      <c r="A34" s="8" t="s">
        <v>54</v>
      </c>
      <c r="B34" s="6"/>
      <c r="C34" s="7">
        <v>257956634</v>
      </c>
      <c r="D34" s="7">
        <v>248307105</v>
      </c>
    </row>
    <row r="35" spans="1:6" ht="15.75" thickBot="1">
      <c r="A35" s="30" t="s">
        <v>29</v>
      </c>
      <c r="B35" s="9"/>
      <c r="C35" s="10">
        <v>14551416</v>
      </c>
      <c r="D35" s="10">
        <v>15533737</v>
      </c>
    </row>
    <row r="36" spans="1:6">
      <c r="A36" s="29"/>
      <c r="B36" s="3"/>
      <c r="C36" s="52"/>
      <c r="D36" s="52"/>
    </row>
    <row r="37" spans="1:6" ht="15.75" thickBot="1">
      <c r="A37" s="57" t="s">
        <v>2</v>
      </c>
      <c r="B37" s="15"/>
      <c r="C37" s="69">
        <f>SUM(C25:C35)</f>
        <v>2312413688</v>
      </c>
      <c r="D37" s="69">
        <f>SUM(D25:D35)</f>
        <v>2699137361</v>
      </c>
      <c r="F37" s="53"/>
    </row>
    <row r="38" spans="1:6" ht="15.75" thickTop="1">
      <c r="A38" s="29"/>
      <c r="B38" s="3"/>
      <c r="C38" s="11"/>
      <c r="D38" s="14"/>
    </row>
    <row r="39" spans="1:6">
      <c r="A39" s="29" t="s">
        <v>30</v>
      </c>
      <c r="B39" s="3"/>
      <c r="C39" s="11"/>
      <c r="D39" s="14"/>
    </row>
    <row r="40" spans="1:6">
      <c r="A40" s="8" t="s">
        <v>31</v>
      </c>
      <c r="B40" s="6">
        <v>8</v>
      </c>
      <c r="C40" s="7">
        <v>128014819</v>
      </c>
      <c r="D40" s="7">
        <v>103510819</v>
      </c>
      <c r="E40" s="47"/>
    </row>
    <row r="41" spans="1:6">
      <c r="A41" s="8" t="s">
        <v>46</v>
      </c>
      <c r="B41" s="6"/>
      <c r="C41" s="7">
        <v>11406927</v>
      </c>
      <c r="D41" s="7">
        <v>11406927</v>
      </c>
      <c r="E41" s="47"/>
      <c r="F41" s="47"/>
    </row>
    <row r="42" spans="1:6" ht="25.5">
      <c r="A42" s="8" t="s">
        <v>32</v>
      </c>
      <c r="B42" s="8"/>
      <c r="C42" s="7">
        <v>-1635152</v>
      </c>
      <c r="D42" s="7">
        <v>3153163</v>
      </c>
      <c r="E42" s="47"/>
    </row>
    <row r="43" spans="1:6">
      <c r="A43" s="8" t="s">
        <v>53</v>
      </c>
      <c r="B43" s="8"/>
      <c r="C43" s="7">
        <v>2960867</v>
      </c>
      <c r="D43" s="7">
        <v>142659</v>
      </c>
      <c r="E43" s="47"/>
    </row>
    <row r="44" spans="1:6" ht="15.75" thickBot="1">
      <c r="A44" s="30" t="s">
        <v>5</v>
      </c>
      <c r="B44" s="9"/>
      <c r="C44" s="10">
        <v>176886191</v>
      </c>
      <c r="D44" s="10">
        <v>199394078</v>
      </c>
      <c r="E44" s="47"/>
      <c r="F44" s="47"/>
    </row>
    <row r="45" spans="1:6">
      <c r="A45" s="29"/>
      <c r="B45" s="3"/>
      <c r="C45" s="52"/>
      <c r="D45" s="52"/>
      <c r="E45" s="47"/>
    </row>
    <row r="46" spans="1:6" ht="15.75" thickBot="1">
      <c r="A46" s="57" t="s">
        <v>3</v>
      </c>
      <c r="B46" s="15"/>
      <c r="C46" s="69">
        <f>SUM(C40:C44)</f>
        <v>317633652</v>
      </c>
      <c r="D46" s="69">
        <f>SUM(D40:D44)</f>
        <v>317607646</v>
      </c>
    </row>
    <row r="47" spans="1:6" ht="15.75" thickTop="1">
      <c r="A47" s="29" t="s">
        <v>33</v>
      </c>
      <c r="B47" s="3"/>
      <c r="C47" s="52"/>
      <c r="D47" s="52"/>
    </row>
    <row r="48" spans="1:6" ht="15.75" thickBot="1">
      <c r="A48" s="57" t="s">
        <v>34</v>
      </c>
      <c r="B48" s="15"/>
      <c r="C48" s="69">
        <f>C37+C46</f>
        <v>2630047340</v>
      </c>
      <c r="D48" s="69">
        <f>D37+D46</f>
        <v>3016745007</v>
      </c>
    </row>
    <row r="49" spans="1:4" ht="15.75" thickTop="1">
      <c r="A49" s="54"/>
      <c r="B49" s="50"/>
      <c r="C49" s="52"/>
      <c r="D49" s="52"/>
    </row>
    <row r="50" spans="1:4">
      <c r="A50" s="54"/>
      <c r="B50" s="50"/>
      <c r="C50" s="50"/>
      <c r="D50" s="50"/>
    </row>
    <row r="51" spans="1:4" ht="26.25">
      <c r="A51" s="58" t="s">
        <v>138</v>
      </c>
      <c r="B51" s="4"/>
      <c r="C51" s="50"/>
      <c r="D51" s="50"/>
    </row>
    <row r="52" spans="1:4">
      <c r="A52" s="58"/>
      <c r="B52" s="4"/>
      <c r="C52" s="50"/>
      <c r="D52" s="50"/>
    </row>
    <row r="53" spans="1:4">
      <c r="A53" s="58" t="s">
        <v>137</v>
      </c>
      <c r="B53" s="4"/>
      <c r="C53" s="50"/>
      <c r="D53" s="50"/>
    </row>
    <row r="56" spans="1:4">
      <c r="A56" s="46" t="s">
        <v>52</v>
      </c>
      <c r="B56" s="46"/>
      <c r="C56" s="46"/>
      <c r="D56" s="46"/>
    </row>
    <row r="57" spans="1:4">
      <c r="A57" s="46" t="s">
        <v>8</v>
      </c>
      <c r="B57" s="1"/>
      <c r="C57" s="49"/>
      <c r="D57" s="55"/>
    </row>
    <row r="58" spans="1:4">
      <c r="C58" s="53">
        <f>C20-C37-C46</f>
        <v>0</v>
      </c>
      <c r="D58" s="53">
        <f>D20-D37-D46</f>
        <v>0</v>
      </c>
    </row>
  </sheetData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D3091-B45B-4792-80E0-A6C01124A5F1}">
  <sheetPr>
    <tabColor rgb="FF92D050"/>
  </sheetPr>
  <dimension ref="A1:J46"/>
  <sheetViews>
    <sheetView view="pageBreakPreview" zoomScale="93" zoomScaleNormal="100" zoomScaleSheetLayoutView="93" workbookViewId="0">
      <selection activeCell="M24" sqref="M24"/>
    </sheetView>
  </sheetViews>
  <sheetFormatPr defaultColWidth="8.85546875" defaultRowHeight="15"/>
  <cols>
    <col min="1" max="1" width="78.5703125" style="48" customWidth="1"/>
    <col min="2" max="2" width="4.5703125" style="48" customWidth="1"/>
    <col min="3" max="3" width="18" style="48" bestFit="1" customWidth="1"/>
    <col min="4" max="4" width="2" style="48" customWidth="1"/>
    <col min="5" max="5" width="18" style="48" bestFit="1" customWidth="1"/>
    <col min="6" max="6" width="10.28515625" style="48" bestFit="1" customWidth="1"/>
    <col min="7" max="7" width="11.28515625" style="48" bestFit="1" customWidth="1"/>
    <col min="8" max="8" width="8.85546875" style="48"/>
    <col min="9" max="9" width="10.28515625" style="48" bestFit="1" customWidth="1"/>
    <col min="10" max="16384" width="8.85546875" style="48"/>
  </cols>
  <sheetData>
    <row r="1" spans="1:5">
      <c r="A1" s="17"/>
      <c r="B1" s="17"/>
      <c r="C1" s="18"/>
      <c r="D1" s="3"/>
      <c r="E1" s="18"/>
    </row>
    <row r="2" spans="1:5">
      <c r="A2" s="17"/>
      <c r="B2" s="17"/>
      <c r="C2" s="50"/>
      <c r="D2" s="3"/>
      <c r="E2" s="50"/>
    </row>
    <row r="3" spans="1:5">
      <c r="A3" s="4" t="s">
        <v>0</v>
      </c>
      <c r="B3" s="4"/>
      <c r="C3" s="50"/>
      <c r="D3" s="3"/>
      <c r="E3" s="50"/>
    </row>
    <row r="4" spans="1:5">
      <c r="A4" s="17"/>
      <c r="B4" s="17"/>
      <c r="C4" s="18"/>
      <c r="D4" s="3"/>
      <c r="E4" s="18"/>
    </row>
    <row r="5" spans="1:5" ht="39" thickBot="1">
      <c r="A5" s="31" t="s">
        <v>132</v>
      </c>
      <c r="B5" s="31"/>
      <c r="C5" s="5" t="s">
        <v>133</v>
      </c>
      <c r="D5" s="19"/>
      <c r="E5" s="5" t="s">
        <v>134</v>
      </c>
    </row>
    <row r="6" spans="1:5">
      <c r="A6" s="6" t="s">
        <v>35</v>
      </c>
      <c r="B6" s="6">
        <v>9</v>
      </c>
      <c r="C6" s="7">
        <v>86117049</v>
      </c>
      <c r="D6" s="7"/>
      <c r="E6" s="7">
        <v>61267482</v>
      </c>
    </row>
    <row r="7" spans="1:5">
      <c r="A7" s="6" t="s">
        <v>109</v>
      </c>
      <c r="B7" s="6">
        <v>9</v>
      </c>
      <c r="C7" s="7">
        <v>16028073</v>
      </c>
      <c r="D7" s="7"/>
      <c r="E7" s="7">
        <v>10986352</v>
      </c>
    </row>
    <row r="8" spans="1:5" ht="25.5">
      <c r="A8" s="8" t="s">
        <v>36</v>
      </c>
      <c r="B8" s="8">
        <v>9</v>
      </c>
      <c r="C8" s="7">
        <v>52711998</v>
      </c>
      <c r="D8" s="7"/>
      <c r="E8" s="7">
        <v>85050745</v>
      </c>
    </row>
    <row r="9" spans="1:5" ht="15.75" thickBot="1">
      <c r="A9" s="9" t="s">
        <v>37</v>
      </c>
      <c r="B9" s="9">
        <v>9</v>
      </c>
      <c r="C9" s="10">
        <v>-99268079</v>
      </c>
      <c r="D9" s="10"/>
      <c r="E9" s="10">
        <v>-106145163</v>
      </c>
    </row>
    <row r="10" spans="1:5">
      <c r="A10" s="3" t="s">
        <v>48</v>
      </c>
      <c r="B10" s="3"/>
      <c r="C10" s="11">
        <f>SUM(C6:C9)</f>
        <v>55589041</v>
      </c>
      <c r="D10" s="11">
        <f t="shared" ref="D10" si="0">D6+D8+D9</f>
        <v>0</v>
      </c>
      <c r="E10" s="11">
        <f>SUM(E6:E9)</f>
        <v>51159416</v>
      </c>
    </row>
    <row r="11" spans="1:5">
      <c r="A11" s="3"/>
      <c r="B11" s="3"/>
      <c r="C11" s="11"/>
      <c r="D11" s="11"/>
      <c r="E11" s="11"/>
    </row>
    <row r="12" spans="1:5" ht="15.75" thickBot="1">
      <c r="A12" s="9" t="s">
        <v>50</v>
      </c>
      <c r="B12" s="9"/>
      <c r="C12" s="10">
        <v>-9105784</v>
      </c>
      <c r="D12" s="20"/>
      <c r="E12" s="10">
        <v>-6582394</v>
      </c>
    </row>
    <row r="13" spans="1:5">
      <c r="A13" s="3" t="s">
        <v>51</v>
      </c>
      <c r="B13" s="3"/>
      <c r="C13" s="59">
        <f>C10+C12</f>
        <v>46483257</v>
      </c>
      <c r="D13" s="11"/>
      <c r="E13" s="59">
        <f>E10+E12</f>
        <v>44577022</v>
      </c>
    </row>
    <row r="14" spans="1:5">
      <c r="A14" s="6" t="s">
        <v>115</v>
      </c>
      <c r="B14" s="6"/>
      <c r="C14" s="7">
        <v>106894098</v>
      </c>
      <c r="D14" s="11"/>
      <c r="E14" s="7">
        <v>70680735</v>
      </c>
    </row>
    <row r="15" spans="1:5">
      <c r="A15" s="6" t="s">
        <v>116</v>
      </c>
      <c r="B15" s="6"/>
      <c r="C15" s="7">
        <v>-98405716</v>
      </c>
      <c r="D15" s="11"/>
      <c r="E15" s="7">
        <v>-58480044</v>
      </c>
    </row>
    <row r="16" spans="1:5" ht="15.75" thickBot="1">
      <c r="A16" s="9" t="s">
        <v>124</v>
      </c>
      <c r="B16" s="9"/>
      <c r="C16" s="10">
        <v>-2912353</v>
      </c>
      <c r="D16" s="20"/>
      <c r="E16" s="10">
        <v>-1530781</v>
      </c>
    </row>
    <row r="17" spans="1:8">
      <c r="A17" s="12" t="s">
        <v>117</v>
      </c>
      <c r="B17" s="12"/>
      <c r="C17" s="21">
        <f>SUM(C14:C16)</f>
        <v>5576029</v>
      </c>
      <c r="D17" s="11"/>
      <c r="E17" s="21">
        <f>SUM(E14:E16)</f>
        <v>10669910</v>
      </c>
    </row>
    <row r="18" spans="1:8">
      <c r="A18" s="13" t="s">
        <v>122</v>
      </c>
      <c r="B18" s="12"/>
      <c r="C18" s="7">
        <v>-4461605</v>
      </c>
      <c r="D18" s="14"/>
      <c r="E18" s="7">
        <v>-11359792</v>
      </c>
    </row>
    <row r="19" spans="1:8" ht="15.75" thickBot="1">
      <c r="A19" s="13" t="s">
        <v>123</v>
      </c>
      <c r="B19" s="12"/>
      <c r="C19" s="7">
        <v>380647</v>
      </c>
      <c r="D19" s="14"/>
      <c r="E19" s="7">
        <v>0</v>
      </c>
    </row>
    <row r="20" spans="1:8">
      <c r="A20" s="22" t="s">
        <v>120</v>
      </c>
      <c r="B20" s="22"/>
      <c r="C20" s="23">
        <f>+C18+C19+C17</f>
        <v>1495071</v>
      </c>
      <c r="D20" s="23"/>
      <c r="E20" s="23">
        <f>+E18+E19+E17</f>
        <v>-689882</v>
      </c>
      <c r="G20" s="60"/>
    </row>
    <row r="21" spans="1:8">
      <c r="A21" s="3"/>
      <c r="B21" s="3"/>
      <c r="C21" s="11"/>
      <c r="D21" s="11"/>
      <c r="E21" s="11"/>
      <c r="G21" s="60"/>
    </row>
    <row r="22" spans="1:8">
      <c r="A22" s="6" t="s">
        <v>38</v>
      </c>
      <c r="B22" s="6">
        <v>10</v>
      </c>
      <c r="C22" s="7">
        <v>18991407</v>
      </c>
      <c r="D22" s="7"/>
      <c r="E22" s="7">
        <v>7270188</v>
      </c>
    </row>
    <row r="23" spans="1:8">
      <c r="A23" s="6" t="s">
        <v>39</v>
      </c>
      <c r="B23" s="6">
        <v>10</v>
      </c>
      <c r="C23" s="7">
        <v>-23483622</v>
      </c>
      <c r="D23" s="7"/>
      <c r="E23" s="7">
        <v>-3808186</v>
      </c>
    </row>
    <row r="24" spans="1:8">
      <c r="A24" s="6" t="s">
        <v>110</v>
      </c>
      <c r="B24" s="6"/>
      <c r="C24" s="7">
        <v>349088</v>
      </c>
      <c r="D24" s="7"/>
      <c r="E24" s="7">
        <v>1329346</v>
      </c>
    </row>
    <row r="25" spans="1:8">
      <c r="A25" s="6" t="s">
        <v>40</v>
      </c>
      <c r="B25" s="6"/>
      <c r="C25" s="7">
        <v>-41311372</v>
      </c>
      <c r="D25" s="14"/>
      <c r="E25" s="7">
        <v>-6620272</v>
      </c>
    </row>
    <row r="26" spans="1:8">
      <c r="A26" s="6" t="s">
        <v>41</v>
      </c>
      <c r="B26" s="6"/>
      <c r="C26" s="7">
        <v>17700650</v>
      </c>
      <c r="D26" s="14"/>
      <c r="E26" s="7">
        <v>8743468</v>
      </c>
    </row>
    <row r="27" spans="1:8">
      <c r="A27" s="6" t="s">
        <v>42</v>
      </c>
      <c r="B27" s="6"/>
      <c r="C27" s="7">
        <v>680427</v>
      </c>
      <c r="D27" s="7"/>
      <c r="E27" s="7">
        <v>1694440</v>
      </c>
    </row>
    <row r="28" spans="1:8" ht="15.75" thickBot="1">
      <c r="A28" s="6" t="s">
        <v>6</v>
      </c>
      <c r="B28" s="6"/>
      <c r="C28" s="7">
        <v>267553</v>
      </c>
      <c r="D28" s="7"/>
      <c r="E28" s="7">
        <v>139483</v>
      </c>
    </row>
    <row r="29" spans="1:8">
      <c r="A29" s="24"/>
      <c r="B29" s="24"/>
      <c r="C29" s="25"/>
      <c r="D29" s="25"/>
      <c r="E29" s="25"/>
    </row>
    <row r="30" spans="1:8" ht="15.75" thickBot="1">
      <c r="A30" s="19" t="s">
        <v>43</v>
      </c>
      <c r="B30" s="19"/>
      <c r="C30" s="26">
        <f>SUM(C22:C29)</f>
        <v>-26805869</v>
      </c>
      <c r="D30" s="26"/>
      <c r="E30" s="26">
        <f>SUM(E22:E29)</f>
        <v>8748467</v>
      </c>
      <c r="G30" s="60"/>
      <c r="H30" s="60"/>
    </row>
    <row r="31" spans="1:8">
      <c r="A31" s="6"/>
      <c r="B31" s="6"/>
      <c r="C31" s="7"/>
      <c r="D31" s="14"/>
      <c r="E31" s="7"/>
    </row>
    <row r="32" spans="1:8" ht="15.75" thickBot="1">
      <c r="A32" s="9" t="s">
        <v>4</v>
      </c>
      <c r="B32" s="9">
        <v>11</v>
      </c>
      <c r="C32" s="10">
        <v>-40807994</v>
      </c>
      <c r="D32" s="10"/>
      <c r="E32" s="10">
        <v>-34824067</v>
      </c>
    </row>
    <row r="33" spans="1:10">
      <c r="A33" s="6" t="s">
        <v>44</v>
      </c>
      <c r="B33" s="6"/>
      <c r="C33" s="21">
        <f>C13+C30+C32+C20</f>
        <v>-19635535</v>
      </c>
      <c r="D33" s="21">
        <f>D20+D30+D32</f>
        <v>0</v>
      </c>
      <c r="E33" s="21">
        <f>E13+E30+E32+E20</f>
        <v>17811540</v>
      </c>
      <c r="F33" s="60"/>
      <c r="G33" s="60"/>
      <c r="I33" s="60"/>
      <c r="J33" s="60"/>
    </row>
    <row r="34" spans="1:10" ht="15.75" thickBot="1">
      <c r="A34" s="9" t="s">
        <v>7</v>
      </c>
      <c r="B34" s="9"/>
      <c r="C34" s="10">
        <v>-516109</v>
      </c>
      <c r="D34" s="10"/>
      <c r="E34" s="10">
        <v>-1062042</v>
      </c>
    </row>
    <row r="35" spans="1:10">
      <c r="A35" s="6"/>
      <c r="B35" s="6"/>
      <c r="C35" s="7"/>
      <c r="D35" s="14"/>
      <c r="E35" s="7"/>
    </row>
    <row r="36" spans="1:10" ht="15.75" thickBot="1">
      <c r="A36" s="15" t="s">
        <v>45</v>
      </c>
      <c r="B36" s="15"/>
      <c r="C36" s="16">
        <f>C33+C34</f>
        <v>-20151644</v>
      </c>
      <c r="D36" s="16">
        <f>D33+D34</f>
        <v>0</v>
      </c>
      <c r="E36" s="16">
        <f>E33+E34</f>
        <v>16749498</v>
      </c>
    </row>
    <row r="37" spans="1:10" ht="15.75" thickTop="1">
      <c r="A37" s="3"/>
      <c r="B37" s="3"/>
      <c r="C37" s="27"/>
      <c r="D37" s="6"/>
      <c r="E37" s="28"/>
    </row>
    <row r="38" spans="1:10">
      <c r="A38" s="3"/>
      <c r="B38" s="3"/>
      <c r="C38" s="27"/>
      <c r="D38" s="6"/>
      <c r="E38" s="18"/>
    </row>
    <row r="39" spans="1:10">
      <c r="A39" s="50"/>
      <c r="B39" s="50"/>
      <c r="C39" s="61"/>
      <c r="D39" s="50"/>
      <c r="E39" s="50"/>
    </row>
    <row r="40" spans="1:10">
      <c r="A40" s="4" t="str">
        <f>ББ!A51</f>
        <v>Заместитель Председателя Правления _____________________________ Колегов А.Р.  Дата  08.07.2025 г.</v>
      </c>
      <c r="B40" s="4"/>
      <c r="C40" s="50"/>
      <c r="D40" s="50"/>
      <c r="E40" s="50"/>
    </row>
    <row r="41" spans="1:10">
      <c r="A41" s="4"/>
      <c r="B41" s="4"/>
      <c r="C41" s="50"/>
      <c r="D41" s="50"/>
      <c r="E41" s="50"/>
    </row>
    <row r="42" spans="1:10">
      <c r="A42" s="4" t="str">
        <f>ББ!A53</f>
        <v>Главный бухгалтер ________________________________ / Хон Т.Э. Дата 08.07.2025 г.</v>
      </c>
      <c r="B42" s="4"/>
      <c r="C42" s="50"/>
      <c r="D42" s="50"/>
      <c r="E42" s="50"/>
    </row>
    <row r="43" spans="1:10">
      <c r="A43" s="50"/>
      <c r="B43" s="50"/>
      <c r="C43" s="50"/>
      <c r="D43" s="50"/>
      <c r="E43" s="50"/>
    </row>
    <row r="44" spans="1:10">
      <c r="A44" s="50"/>
      <c r="B44" s="50"/>
      <c r="C44" s="50"/>
      <c r="D44" s="50"/>
      <c r="E44" s="50"/>
    </row>
    <row r="45" spans="1:10">
      <c r="A45" s="70" t="s">
        <v>52</v>
      </c>
      <c r="B45" s="70"/>
      <c r="C45" s="70"/>
      <c r="D45" s="70"/>
    </row>
    <row r="46" spans="1:10">
      <c r="A46" s="1" t="s">
        <v>8</v>
      </c>
      <c r="B46" s="1"/>
      <c r="C46" s="49"/>
      <c r="D46" s="55"/>
    </row>
  </sheetData>
  <mergeCells count="1">
    <mergeCell ref="A45:D45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072F-67F6-4653-B3F4-472B5D8A8213}">
  <dimension ref="A1:F77"/>
  <sheetViews>
    <sheetView view="pageBreakPreview" topLeftCell="A8" zoomScale="96" zoomScaleNormal="100" zoomScaleSheetLayoutView="96" workbookViewId="0">
      <selection activeCell="A18" sqref="A18"/>
    </sheetView>
  </sheetViews>
  <sheetFormatPr defaultColWidth="9.140625" defaultRowHeight="15"/>
  <cols>
    <col min="1" max="1" width="80.42578125" style="101" customWidth="1"/>
    <col min="2" max="3" width="17.28515625" style="75" bestFit="1" customWidth="1"/>
    <col min="4" max="16384" width="9.140625" style="75"/>
  </cols>
  <sheetData>
    <row r="1" spans="1:6">
      <c r="A1" s="73"/>
      <c r="B1" s="74"/>
      <c r="C1" s="74"/>
      <c r="D1" s="74"/>
    </row>
    <row r="2" spans="1:6">
      <c r="A2" s="73"/>
      <c r="B2" s="74"/>
      <c r="C2" s="74"/>
      <c r="D2" s="74"/>
    </row>
    <row r="3" spans="1:6">
      <c r="A3" s="76" t="s">
        <v>0</v>
      </c>
      <c r="B3" s="74"/>
      <c r="C3" s="74"/>
      <c r="D3" s="74"/>
    </row>
    <row r="4" spans="1:6" ht="74.25" customHeight="1" thickBot="1">
      <c r="A4" s="77" t="s">
        <v>135</v>
      </c>
      <c r="B4" s="78" t="s">
        <v>133</v>
      </c>
      <c r="C4" s="78" t="s">
        <v>134</v>
      </c>
      <c r="D4" s="74"/>
    </row>
    <row r="5" spans="1:6">
      <c r="A5" s="79" t="s">
        <v>55</v>
      </c>
      <c r="B5" s="74"/>
      <c r="C5" s="74"/>
      <c r="D5" s="74"/>
    </row>
    <row r="6" spans="1:6">
      <c r="A6" s="73" t="s">
        <v>56</v>
      </c>
      <c r="B6" s="80">
        <v>-19635535</v>
      </c>
      <c r="C6" s="80">
        <v>17811540</v>
      </c>
      <c r="D6" s="74"/>
      <c r="F6" s="81"/>
    </row>
    <row r="7" spans="1:6">
      <c r="A7" s="73" t="s">
        <v>57</v>
      </c>
      <c r="B7" s="80">
        <v>0</v>
      </c>
      <c r="C7" s="80">
        <v>0</v>
      </c>
      <c r="D7" s="74"/>
    </row>
    <row r="8" spans="1:6" ht="25.5">
      <c r="A8" s="73" t="s">
        <v>58</v>
      </c>
      <c r="B8" s="80">
        <v>73605781</v>
      </c>
      <c r="C8" s="80">
        <v>3373100</v>
      </c>
      <c r="D8" s="74"/>
    </row>
    <row r="9" spans="1:6" ht="25.5">
      <c r="A9" s="73" t="s">
        <v>59</v>
      </c>
      <c r="B9" s="80">
        <v>8914397</v>
      </c>
      <c r="C9" s="80">
        <v>6586509</v>
      </c>
      <c r="D9" s="74"/>
    </row>
    <row r="10" spans="1:6">
      <c r="A10" s="73" t="s">
        <v>60</v>
      </c>
      <c r="B10" s="80">
        <v>-17450199</v>
      </c>
      <c r="C10" s="80">
        <v>-8597128</v>
      </c>
      <c r="D10" s="74"/>
    </row>
    <row r="11" spans="1:6">
      <c r="A11" s="82" t="s">
        <v>125</v>
      </c>
      <c r="B11" s="80">
        <v>170280</v>
      </c>
      <c r="C11" s="80"/>
      <c r="D11" s="74"/>
    </row>
    <row r="12" spans="1:6" ht="25.5">
      <c r="A12" s="82" t="s">
        <v>16</v>
      </c>
      <c r="B12" s="80">
        <v>-237068</v>
      </c>
      <c r="C12" s="80">
        <v>20315041</v>
      </c>
      <c r="D12" s="74"/>
    </row>
    <row r="13" spans="1:6">
      <c r="A13" s="73" t="s">
        <v>61</v>
      </c>
      <c r="B13" s="80">
        <v>2330747</v>
      </c>
      <c r="C13" s="80">
        <v>1501690</v>
      </c>
      <c r="D13" s="74"/>
    </row>
    <row r="14" spans="1:6">
      <c r="A14" s="73" t="s">
        <v>62</v>
      </c>
      <c r="B14" s="80">
        <v>1201426</v>
      </c>
      <c r="C14" s="80">
        <v>796752</v>
      </c>
      <c r="D14" s="74"/>
    </row>
    <row r="15" spans="1:6">
      <c r="A15" s="73" t="s">
        <v>104</v>
      </c>
      <c r="B15" s="80">
        <v>-3901049</v>
      </c>
      <c r="C15" s="80">
        <v>-1476316</v>
      </c>
      <c r="D15" s="74"/>
    </row>
    <row r="16" spans="1:6">
      <c r="A16" s="73" t="s">
        <v>63</v>
      </c>
      <c r="B16" s="80">
        <v>407299</v>
      </c>
      <c r="C16" s="80">
        <v>348784</v>
      </c>
      <c r="D16" s="74"/>
    </row>
    <row r="17" spans="1:4">
      <c r="A17" s="73" t="s">
        <v>64</v>
      </c>
      <c r="B17" s="80">
        <v>-97753</v>
      </c>
      <c r="C17" s="80">
        <v>13427</v>
      </c>
      <c r="D17" s="74"/>
    </row>
    <row r="18" spans="1:4" ht="15.75" thickBot="1">
      <c r="A18" s="83" t="s">
        <v>65</v>
      </c>
      <c r="B18" s="84">
        <v>89842101</v>
      </c>
      <c r="C18" s="84">
        <v>54994496</v>
      </c>
      <c r="D18" s="74"/>
    </row>
    <row r="19" spans="1:4">
      <c r="A19" s="73"/>
      <c r="B19" s="80"/>
      <c r="C19" s="80"/>
      <c r="D19" s="74"/>
    </row>
    <row r="20" spans="1:4">
      <c r="A20" s="79" t="s">
        <v>66</v>
      </c>
      <c r="B20" s="85">
        <v>135150427</v>
      </c>
      <c r="C20" s="85">
        <v>95667895</v>
      </c>
      <c r="D20" s="74"/>
    </row>
    <row r="21" spans="1:4">
      <c r="A21" s="79" t="s">
        <v>67</v>
      </c>
      <c r="B21" s="80"/>
      <c r="C21" s="80"/>
      <c r="D21" s="74"/>
    </row>
    <row r="22" spans="1:4">
      <c r="A22" s="79" t="s">
        <v>68</v>
      </c>
      <c r="B22" s="80"/>
      <c r="C22" s="80"/>
      <c r="D22" s="74"/>
    </row>
    <row r="23" spans="1:4">
      <c r="A23" s="79" t="s">
        <v>69</v>
      </c>
      <c r="B23" s="86">
        <v>452284544</v>
      </c>
      <c r="C23" s="86">
        <v>11052254</v>
      </c>
      <c r="D23" s="74"/>
    </row>
    <row r="24" spans="1:4">
      <c r="A24" s="73" t="s">
        <v>14</v>
      </c>
      <c r="B24" s="80">
        <v>6523638</v>
      </c>
      <c r="C24" s="80">
        <v>9858492</v>
      </c>
      <c r="D24" s="74"/>
    </row>
    <row r="25" spans="1:4">
      <c r="A25" s="73" t="s">
        <v>107</v>
      </c>
      <c r="B25" s="80">
        <v>-2430494</v>
      </c>
      <c r="C25" s="80">
        <v>-3129640</v>
      </c>
      <c r="D25" s="74"/>
    </row>
    <row r="26" spans="1:4">
      <c r="A26" s="87" t="s">
        <v>111</v>
      </c>
      <c r="B26" s="80">
        <v>24481926</v>
      </c>
      <c r="C26" s="80">
        <v>11408077</v>
      </c>
      <c r="D26" s="74"/>
    </row>
    <row r="27" spans="1:4">
      <c r="A27" s="73" t="s">
        <v>70</v>
      </c>
      <c r="B27" s="80">
        <v>579017146</v>
      </c>
      <c r="C27" s="80">
        <v>1699232</v>
      </c>
      <c r="D27" s="74"/>
    </row>
    <row r="28" spans="1:4">
      <c r="A28" s="73" t="s">
        <v>106</v>
      </c>
      <c r="B28" s="80">
        <v>0</v>
      </c>
      <c r="C28" s="80">
        <v>0</v>
      </c>
      <c r="D28" s="74"/>
    </row>
    <row r="29" spans="1:4">
      <c r="A29" s="73" t="s">
        <v>71</v>
      </c>
      <c r="B29" s="80">
        <v>1271017</v>
      </c>
      <c r="C29" s="80">
        <v>-1383549</v>
      </c>
      <c r="D29" s="74"/>
    </row>
    <row r="30" spans="1:4">
      <c r="A30" s="73" t="s">
        <v>72</v>
      </c>
      <c r="B30" s="80">
        <v>-159783959</v>
      </c>
      <c r="C30" s="80">
        <v>-9330712</v>
      </c>
      <c r="D30" s="74"/>
    </row>
    <row r="31" spans="1:4">
      <c r="A31" s="73" t="s">
        <v>49</v>
      </c>
      <c r="B31" s="80">
        <v>0</v>
      </c>
      <c r="C31" s="80">
        <v>0</v>
      </c>
      <c r="D31" s="74"/>
    </row>
    <row r="32" spans="1:4">
      <c r="A32" s="73" t="s">
        <v>1</v>
      </c>
      <c r="B32" s="80">
        <v>3205270</v>
      </c>
      <c r="C32" s="80">
        <v>1930354</v>
      </c>
      <c r="D32" s="74"/>
    </row>
    <row r="33" spans="1:4">
      <c r="A33" s="79" t="s">
        <v>73</v>
      </c>
      <c r="B33" s="86">
        <v>-438888248.01231003</v>
      </c>
      <c r="C33" s="86">
        <v>9982998</v>
      </c>
      <c r="D33" s="74"/>
    </row>
    <row r="34" spans="1:4">
      <c r="A34" s="73" t="s">
        <v>127</v>
      </c>
      <c r="B34" s="80">
        <v>-604671610.01231003</v>
      </c>
      <c r="C34" s="80">
        <v>-98072815</v>
      </c>
      <c r="D34" s="74"/>
    </row>
    <row r="35" spans="1:4">
      <c r="A35" s="87" t="s">
        <v>126</v>
      </c>
      <c r="B35" s="80">
        <v>2072</v>
      </c>
      <c r="C35" s="80">
        <v>472685</v>
      </c>
      <c r="D35" s="74"/>
    </row>
    <row r="36" spans="1:4">
      <c r="A36" s="87" t="s">
        <v>114</v>
      </c>
      <c r="B36" s="80">
        <v>28788650</v>
      </c>
      <c r="C36" s="80">
        <v>28571983</v>
      </c>
      <c r="D36" s="74"/>
    </row>
    <row r="37" spans="1:4">
      <c r="A37" s="87" t="s">
        <v>47</v>
      </c>
      <c r="B37" s="80">
        <v>0</v>
      </c>
      <c r="C37" s="80">
        <v>-27366</v>
      </c>
      <c r="D37" s="74"/>
    </row>
    <row r="38" spans="1:4">
      <c r="A38" s="73" t="s">
        <v>74</v>
      </c>
      <c r="B38" s="80">
        <v>110937057</v>
      </c>
      <c r="C38" s="80">
        <v>72407416</v>
      </c>
      <c r="D38" s="74"/>
    </row>
    <row r="39" spans="1:4">
      <c r="A39" s="73" t="s">
        <v>26</v>
      </c>
      <c r="B39" s="80">
        <v>17231850</v>
      </c>
      <c r="C39" s="80">
        <v>-7800244</v>
      </c>
      <c r="D39" s="74"/>
    </row>
    <row r="40" spans="1:4">
      <c r="A40" s="73" t="s">
        <v>75</v>
      </c>
      <c r="B40" s="80">
        <v>-418153</v>
      </c>
      <c r="C40" s="80">
        <v>1169970</v>
      </c>
      <c r="D40" s="74"/>
    </row>
    <row r="41" spans="1:4">
      <c r="A41" s="88" t="s">
        <v>54</v>
      </c>
      <c r="B41" s="80">
        <v>9663361</v>
      </c>
      <c r="C41" s="80">
        <v>13612145</v>
      </c>
      <c r="D41" s="74"/>
    </row>
    <row r="42" spans="1:4" ht="15.75" thickBot="1">
      <c r="A42" s="83" t="s">
        <v>76</v>
      </c>
      <c r="B42" s="84">
        <v>-421475</v>
      </c>
      <c r="C42" s="84">
        <v>-350776</v>
      </c>
      <c r="D42" s="74"/>
    </row>
    <row r="43" spans="1:4" ht="40.5" customHeight="1">
      <c r="A43" s="79" t="s">
        <v>77</v>
      </c>
      <c r="B43" s="85">
        <v>148546722.98768997</v>
      </c>
      <c r="C43" s="85">
        <v>116703147</v>
      </c>
      <c r="D43" s="74"/>
    </row>
    <row r="44" spans="1:4" ht="12.6" customHeight="1">
      <c r="A44" s="89"/>
      <c r="B44" s="80"/>
      <c r="C44" s="80"/>
      <c r="D44" s="74"/>
    </row>
    <row r="45" spans="1:4" ht="12.6" customHeight="1">
      <c r="A45" s="90"/>
      <c r="B45" s="80"/>
      <c r="C45" s="80"/>
      <c r="D45" s="74"/>
    </row>
    <row r="46" spans="1:4" ht="12.6" customHeight="1">
      <c r="A46" s="73" t="s">
        <v>78</v>
      </c>
      <c r="B46" s="80">
        <v>-404431</v>
      </c>
      <c r="C46" s="80">
        <v>-111805</v>
      </c>
      <c r="D46" s="74"/>
    </row>
    <row r="47" spans="1:4">
      <c r="A47" s="73"/>
      <c r="B47" s="80"/>
      <c r="C47" s="80"/>
      <c r="D47" s="74"/>
    </row>
    <row r="48" spans="1:4" ht="15.75" thickBot="1">
      <c r="A48" s="77" t="s">
        <v>79</v>
      </c>
      <c r="B48" s="91">
        <v>148142291.98768997</v>
      </c>
      <c r="C48" s="91">
        <v>116591342</v>
      </c>
      <c r="D48" s="74"/>
    </row>
    <row r="49" spans="1:4">
      <c r="A49" s="73"/>
      <c r="B49" s="80"/>
      <c r="C49" s="80"/>
      <c r="D49" s="74"/>
    </row>
    <row r="50" spans="1:4">
      <c r="A50" s="79" t="s">
        <v>80</v>
      </c>
      <c r="B50" s="80"/>
      <c r="C50" s="80"/>
      <c r="D50" s="74"/>
    </row>
    <row r="51" spans="1:4" ht="12.95" customHeight="1">
      <c r="A51" s="73" t="s">
        <v>81</v>
      </c>
      <c r="B51" s="80">
        <v>-11322080</v>
      </c>
      <c r="C51" s="80">
        <v>-12981722</v>
      </c>
      <c r="D51" s="74"/>
    </row>
    <row r="52" spans="1:4" ht="12.95" customHeight="1">
      <c r="A52" s="73" t="s">
        <v>129</v>
      </c>
      <c r="B52" s="80">
        <v>-149156751</v>
      </c>
      <c r="C52" s="80"/>
      <c r="D52" s="74"/>
    </row>
    <row r="53" spans="1:4" ht="26.25" customHeight="1">
      <c r="A53" s="73" t="s">
        <v>113</v>
      </c>
      <c r="B53" s="80">
        <v>-91418504</v>
      </c>
      <c r="C53" s="80">
        <v>-74078012</v>
      </c>
      <c r="D53" s="74"/>
    </row>
    <row r="54" spans="1:4">
      <c r="A54" s="73" t="s">
        <v>82</v>
      </c>
      <c r="B54" s="80">
        <v>0</v>
      </c>
      <c r="C54" s="80">
        <v>62923</v>
      </c>
      <c r="D54" s="74"/>
    </row>
    <row r="55" spans="1:4" ht="25.5">
      <c r="A55" s="73" t="s">
        <v>128</v>
      </c>
      <c r="B55" s="80">
        <v>38732864</v>
      </c>
      <c r="C55" s="80">
        <v>43635527</v>
      </c>
      <c r="D55" s="74"/>
    </row>
    <row r="56" spans="1:4" ht="15.75" thickBot="1">
      <c r="A56" s="83" t="s">
        <v>83</v>
      </c>
      <c r="B56" s="84">
        <v>0</v>
      </c>
      <c r="C56" s="84">
        <v>0</v>
      </c>
      <c r="D56" s="74"/>
    </row>
    <row r="57" spans="1:4">
      <c r="A57" s="73"/>
      <c r="B57" s="80"/>
      <c r="C57" s="80"/>
      <c r="D57" s="74"/>
    </row>
    <row r="58" spans="1:4" ht="15.75" thickBot="1">
      <c r="A58" s="77" t="s">
        <v>84</v>
      </c>
      <c r="B58" s="91">
        <v>-213164471</v>
      </c>
      <c r="C58" s="91">
        <v>-43361284</v>
      </c>
      <c r="D58" s="74"/>
    </row>
    <row r="59" spans="1:4" ht="12.95" customHeight="1">
      <c r="A59" s="79" t="s">
        <v>85</v>
      </c>
      <c r="B59" s="80"/>
      <c r="C59" s="80"/>
      <c r="D59" s="74"/>
    </row>
    <row r="60" spans="1:4">
      <c r="A60" s="73" t="s">
        <v>86</v>
      </c>
      <c r="B60" s="80">
        <v>-1515651</v>
      </c>
      <c r="C60" s="80">
        <v>-1061595</v>
      </c>
      <c r="D60" s="74"/>
    </row>
    <row r="61" spans="1:4">
      <c r="A61" s="73" t="s">
        <v>87</v>
      </c>
      <c r="B61" s="80">
        <v>24504000</v>
      </c>
      <c r="C61" s="80">
        <v>0</v>
      </c>
      <c r="D61" s="74"/>
    </row>
    <row r="62" spans="1:4" ht="25.5">
      <c r="A62" s="73" t="s">
        <v>105</v>
      </c>
      <c r="B62" s="80">
        <v>0</v>
      </c>
      <c r="C62" s="80">
        <v>0</v>
      </c>
      <c r="D62" s="74"/>
    </row>
    <row r="63" spans="1:4">
      <c r="A63" s="73"/>
      <c r="B63" s="80"/>
      <c r="C63" s="80"/>
      <c r="D63" s="74"/>
    </row>
    <row r="64" spans="1:4" ht="15.75" thickBot="1">
      <c r="A64" s="77" t="s">
        <v>88</v>
      </c>
      <c r="B64" s="91">
        <v>22988349</v>
      </c>
      <c r="C64" s="91">
        <v>-1061595</v>
      </c>
      <c r="D64" s="74"/>
    </row>
    <row r="65" spans="1:5">
      <c r="A65" s="73"/>
      <c r="B65" s="80"/>
      <c r="C65" s="80"/>
      <c r="D65" s="74"/>
    </row>
    <row r="66" spans="1:5" ht="15.75" thickBot="1">
      <c r="A66" s="83" t="s">
        <v>89</v>
      </c>
      <c r="B66" s="91">
        <v>-42033830.012310028</v>
      </c>
      <c r="C66" s="91">
        <v>72168463</v>
      </c>
      <c r="D66" s="74"/>
    </row>
    <row r="67" spans="1:5">
      <c r="A67" s="92" t="s">
        <v>90</v>
      </c>
      <c r="B67" s="80">
        <v>13388790</v>
      </c>
      <c r="C67" s="80">
        <v>4561790</v>
      </c>
      <c r="D67" s="74"/>
    </row>
    <row r="68" spans="1:5" ht="15.75" thickBot="1">
      <c r="A68" s="77" t="s">
        <v>91</v>
      </c>
      <c r="B68" s="91">
        <v>275797979</v>
      </c>
      <c r="C68" s="91">
        <v>236278909</v>
      </c>
      <c r="D68" s="74"/>
    </row>
    <row r="69" spans="1:5" ht="13.5" customHeight="1" thickBot="1">
      <c r="A69" s="77" t="s">
        <v>92</v>
      </c>
      <c r="B69" s="93">
        <v>247152939</v>
      </c>
      <c r="C69" s="93">
        <v>313009162</v>
      </c>
      <c r="D69" s="74"/>
      <c r="E69" s="94"/>
    </row>
    <row r="70" spans="1:5" ht="13.5" customHeight="1">
      <c r="A70" s="79"/>
      <c r="B70" s="95">
        <v>1.2310028076171875E-2</v>
      </c>
      <c r="C70" s="95">
        <v>0</v>
      </c>
      <c r="D70" s="74"/>
      <c r="E70" s="94"/>
    </row>
    <row r="71" spans="1:5">
      <c r="A71" s="90"/>
      <c r="B71" s="96"/>
      <c r="C71" s="96"/>
      <c r="D71" s="74"/>
    </row>
    <row r="72" spans="1:5">
      <c r="A72" s="97" t="s">
        <v>138</v>
      </c>
      <c r="B72" s="74"/>
      <c r="C72" s="74"/>
      <c r="D72" s="74"/>
    </row>
    <row r="73" spans="1:5">
      <c r="A73" s="97"/>
      <c r="B73" s="74"/>
      <c r="C73" s="74"/>
      <c r="D73" s="74"/>
    </row>
    <row r="74" spans="1:5">
      <c r="A74" s="97" t="s">
        <v>137</v>
      </c>
      <c r="B74" s="74"/>
      <c r="C74" s="74"/>
      <c r="D74" s="74"/>
    </row>
    <row r="75" spans="1:5">
      <c r="A75" s="74"/>
      <c r="B75" s="74"/>
      <c r="C75" s="74"/>
      <c r="D75" s="74"/>
    </row>
    <row r="76" spans="1:5">
      <c r="A76" s="98" t="s">
        <v>52</v>
      </c>
      <c r="B76" s="98"/>
      <c r="C76" s="98"/>
      <c r="D76" s="98"/>
    </row>
    <row r="77" spans="1:5">
      <c r="A77" s="99" t="s">
        <v>8</v>
      </c>
      <c r="B77" s="100"/>
      <c r="C77" s="100"/>
      <c r="D77" s="100"/>
    </row>
  </sheetData>
  <mergeCells count="1">
    <mergeCell ref="A76:D76"/>
  </mergeCells>
  <pageMargins left="0.7" right="0.7" top="0.75" bottom="0.75" header="0.3" footer="0.3"/>
  <pageSetup paperSize="9" scale="70" orientation="portrait" r:id="rId1"/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0EE60-B6E1-45E8-84F2-142411E38853}">
  <sheetPr>
    <tabColor rgb="FF92D050"/>
  </sheetPr>
  <dimension ref="A1:AH140"/>
  <sheetViews>
    <sheetView view="pageBreakPreview" zoomScaleNormal="100" zoomScaleSheetLayoutView="100" workbookViewId="0">
      <selection activeCell="B34" sqref="B34"/>
    </sheetView>
  </sheetViews>
  <sheetFormatPr defaultColWidth="8.85546875" defaultRowHeight="15"/>
  <cols>
    <col min="1" max="1" width="18.28515625" style="32" customWidth="1"/>
    <col min="2" max="2" width="15.140625" style="32" customWidth="1"/>
    <col min="3" max="3" width="4.28515625" style="32" customWidth="1"/>
    <col min="4" max="4" width="11.85546875" style="32" customWidth="1"/>
    <col min="5" max="5" width="3.7109375" style="32" customWidth="1"/>
    <col min="6" max="6" width="18.85546875" style="32" customWidth="1"/>
    <col min="7" max="7" width="2.7109375" style="32" customWidth="1"/>
    <col min="8" max="8" width="9.5703125" style="32" customWidth="1"/>
    <col min="9" max="9" width="5.140625" style="32" customWidth="1"/>
    <col min="10" max="10" width="13.140625" style="32" customWidth="1"/>
    <col min="11" max="11" width="3.140625" style="32" customWidth="1"/>
    <col min="12" max="12" width="13.5703125" style="32" bestFit="1" customWidth="1"/>
    <col min="13" max="13" width="2.7109375" style="32" customWidth="1"/>
    <col min="14" max="14" width="14.28515625" style="32" customWidth="1"/>
    <col min="15" max="16384" width="8.85546875" style="32"/>
  </cols>
  <sheetData>
    <row r="1" spans="1:34">
      <c r="A1" s="2" t="s">
        <v>0</v>
      </c>
    </row>
    <row r="2" spans="1:34" ht="15.75">
      <c r="A2" s="33"/>
    </row>
    <row r="3" spans="1:34">
      <c r="A3" s="34" t="s">
        <v>93</v>
      </c>
    </row>
    <row r="4" spans="1:34">
      <c r="A4" s="34" t="s">
        <v>136</v>
      </c>
    </row>
    <row r="5" spans="1:34">
      <c r="A5" s="35" t="s">
        <v>94</v>
      </c>
    </row>
    <row r="7" spans="1:34" s="41" customFormat="1" ht="24" customHeight="1">
      <c r="A7" s="72"/>
      <c r="B7" s="37" t="s">
        <v>95</v>
      </c>
      <c r="C7" s="37"/>
      <c r="D7" s="71" t="s">
        <v>46</v>
      </c>
      <c r="E7" s="37"/>
      <c r="F7" s="71" t="s">
        <v>96</v>
      </c>
      <c r="G7" s="71"/>
      <c r="H7" s="37" t="s">
        <v>53</v>
      </c>
      <c r="I7" s="37"/>
      <c r="J7" s="71" t="s">
        <v>5</v>
      </c>
      <c r="K7" s="71"/>
      <c r="L7" s="37" t="s">
        <v>97</v>
      </c>
    </row>
    <row r="8" spans="1:34" s="41" customFormat="1" ht="12">
      <c r="A8" s="72"/>
      <c r="B8" s="37" t="s">
        <v>98</v>
      </c>
      <c r="C8" s="37"/>
      <c r="D8" s="71"/>
      <c r="E8" s="37"/>
      <c r="F8" s="71"/>
      <c r="G8" s="71"/>
      <c r="H8" s="37"/>
      <c r="I8" s="37"/>
      <c r="J8" s="71"/>
      <c r="K8" s="71"/>
      <c r="L8" s="37" t="s">
        <v>99</v>
      </c>
    </row>
    <row r="9" spans="1:34" s="41" customFormat="1" ht="12">
      <c r="A9" s="38"/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34" s="41" customFormat="1" ht="20.25" customHeight="1">
      <c r="A10" s="36" t="s">
        <v>112</v>
      </c>
      <c r="B10" s="40">
        <v>98510824</v>
      </c>
      <c r="C10" s="40"/>
      <c r="D10" s="40">
        <v>11406927</v>
      </c>
      <c r="E10" s="40"/>
      <c r="F10" s="40">
        <v>2793565</v>
      </c>
      <c r="G10" s="40"/>
      <c r="H10" s="40">
        <v>117516</v>
      </c>
      <c r="I10" s="40"/>
      <c r="J10" s="40">
        <v>125257472</v>
      </c>
      <c r="K10" s="40"/>
      <c r="L10" s="40">
        <f>SUM(B10:J10)</f>
        <v>238086304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</row>
    <row r="11" spans="1:34" s="62" customFormat="1">
      <c r="A11" s="39" t="s">
        <v>100</v>
      </c>
      <c r="B11" s="40" t="s">
        <v>101</v>
      </c>
      <c r="C11" s="40"/>
      <c r="D11" s="40" t="s">
        <v>101</v>
      </c>
      <c r="E11" s="40"/>
      <c r="F11" s="67" t="s">
        <v>101</v>
      </c>
      <c r="G11" s="67"/>
      <c r="H11" s="67" t="s">
        <v>101</v>
      </c>
      <c r="I11" s="67"/>
      <c r="J11" s="67">
        <v>16749498</v>
      </c>
      <c r="K11" s="40"/>
      <c r="L11" s="67">
        <f>SUM(B11:J11)</f>
        <v>16749498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</row>
    <row r="12" spans="1:34" s="41" customFormat="1" ht="27.6" customHeight="1">
      <c r="A12" s="39" t="s">
        <v>103</v>
      </c>
      <c r="B12" s="40" t="s">
        <v>101</v>
      </c>
      <c r="C12" s="40"/>
      <c r="D12" s="40" t="s">
        <v>101</v>
      </c>
      <c r="E12" s="40"/>
      <c r="F12" s="67">
        <v>-940105</v>
      </c>
      <c r="G12" s="67"/>
      <c r="H12" s="67">
        <v>46273</v>
      </c>
      <c r="I12" s="67"/>
      <c r="J12" s="67"/>
      <c r="K12" s="40"/>
      <c r="L12" s="67">
        <f>SUM(B12:J12)</f>
        <v>-893832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</row>
    <row r="13" spans="1:34" s="41" customFormat="1">
      <c r="A13" s="39" t="s">
        <v>53</v>
      </c>
      <c r="B13" s="40" t="s">
        <v>101</v>
      </c>
      <c r="C13" s="40"/>
      <c r="D13" s="40" t="s">
        <v>101</v>
      </c>
      <c r="E13" s="40"/>
      <c r="F13" s="40" t="s">
        <v>101</v>
      </c>
      <c r="G13" s="40"/>
      <c r="H13" s="67">
        <v>-188500</v>
      </c>
      <c r="I13" s="40"/>
      <c r="J13" s="67">
        <f>-H13</f>
        <v>188500</v>
      </c>
      <c r="K13" s="40"/>
      <c r="L13" s="67">
        <f>SUM(B13:J13)</f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spans="1:34" s="62" customFormat="1" ht="21.75" customHeight="1">
      <c r="A14" s="39" t="s">
        <v>102</v>
      </c>
      <c r="B14" s="40" t="s">
        <v>101</v>
      </c>
      <c r="C14" s="40"/>
      <c r="D14" s="40" t="s">
        <v>101</v>
      </c>
      <c r="E14" s="40"/>
      <c r="F14" s="40" t="s">
        <v>101</v>
      </c>
      <c r="G14" s="40"/>
      <c r="H14" s="40"/>
      <c r="I14" s="40"/>
      <c r="J14" s="40"/>
      <c r="K14" s="40"/>
      <c r="L14" s="67">
        <f t="shared" ref="L14" si="0">SUM(B14:J14)</f>
        <v>0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s="41" customFormat="1" ht="12" customHeight="1" thickBot="1">
      <c r="A15" s="12" t="s">
        <v>139</v>
      </c>
      <c r="B15" s="68">
        <f>SUM(B10:B14)</f>
        <v>98510824</v>
      </c>
      <c r="C15" s="40"/>
      <c r="D15" s="68">
        <f>SUM(D10:D14)</f>
        <v>11406927</v>
      </c>
      <c r="E15" s="40"/>
      <c r="F15" s="68">
        <f>SUM(F10:F14)</f>
        <v>1853460</v>
      </c>
      <c r="G15" s="40"/>
      <c r="H15" s="68">
        <f>SUM(H10:H14)</f>
        <v>-24711</v>
      </c>
      <c r="I15" s="40"/>
      <c r="J15" s="68">
        <f>SUM(J10:J14)</f>
        <v>142195470</v>
      </c>
      <c r="K15" s="40"/>
      <c r="L15" s="68">
        <f>L10+L11+L14+L13+L12</f>
        <v>253941970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</row>
    <row r="16" spans="1:34" s="41" customFormat="1" ht="12" customHeight="1" thickTop="1">
      <c r="A16" s="36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</row>
    <row r="17" spans="1:34" s="41" customFormat="1" ht="21" customHeight="1">
      <c r="A17" s="36" t="s">
        <v>121</v>
      </c>
      <c r="B17" s="40">
        <v>103510819</v>
      </c>
      <c r="C17" s="40"/>
      <c r="D17" s="40">
        <v>11406927</v>
      </c>
      <c r="E17" s="40"/>
      <c r="F17" s="40">
        <v>3153163</v>
      </c>
      <c r="G17" s="40"/>
      <c r="H17" s="40">
        <v>142659</v>
      </c>
      <c r="I17" s="40"/>
      <c r="J17" s="40">
        <v>199394078</v>
      </c>
      <c r="K17" s="40"/>
      <c r="L17" s="40">
        <f>SUM(B17:J17)</f>
        <v>317607646</v>
      </c>
      <c r="N17" s="63">
        <f>L17-ББ!D46</f>
        <v>0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</row>
    <row r="18" spans="1:34" s="41" customFormat="1">
      <c r="A18" s="39" t="s">
        <v>100</v>
      </c>
      <c r="B18" s="40" t="s">
        <v>101</v>
      </c>
      <c r="C18" s="40"/>
      <c r="D18" s="40" t="s">
        <v>101</v>
      </c>
      <c r="E18" s="40"/>
      <c r="F18" s="67" t="s">
        <v>101</v>
      </c>
      <c r="G18" s="67"/>
      <c r="H18" s="67" t="s">
        <v>101</v>
      </c>
      <c r="I18" s="67"/>
      <c r="J18" s="67">
        <f>ОПУиО!C36</f>
        <v>-20151644</v>
      </c>
      <c r="K18" s="40"/>
      <c r="L18" s="67">
        <f>SUM(B18:J18)</f>
        <v>-20151644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1:34" s="41" customFormat="1" ht="26.25" customHeight="1">
      <c r="A19" s="39" t="s">
        <v>103</v>
      </c>
      <c r="B19" s="40" t="s">
        <v>101</v>
      </c>
      <c r="C19" s="40"/>
      <c r="D19" s="40" t="s">
        <v>101</v>
      </c>
      <c r="E19" s="40"/>
      <c r="F19" s="67">
        <v>-4788315</v>
      </c>
      <c r="G19" s="67"/>
      <c r="H19" s="67">
        <v>461965</v>
      </c>
      <c r="I19" s="67"/>
      <c r="J19" s="67"/>
      <c r="K19" s="40"/>
      <c r="L19" s="67">
        <f>SUM(B19:J19)</f>
        <v>-4326350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1:34" s="41" customFormat="1">
      <c r="A20" s="39" t="s">
        <v>53</v>
      </c>
      <c r="B20" s="40" t="s">
        <v>101</v>
      </c>
      <c r="C20" s="40"/>
      <c r="D20" s="40" t="s">
        <v>101</v>
      </c>
      <c r="E20" s="40"/>
      <c r="F20" s="40" t="s">
        <v>101</v>
      </c>
      <c r="G20" s="40"/>
      <c r="H20" s="67">
        <v>2356243</v>
      </c>
      <c r="I20" s="40"/>
      <c r="J20" s="67">
        <f>-H20</f>
        <v>-2356243</v>
      </c>
      <c r="K20" s="40"/>
      <c r="L20" s="67">
        <f>SUM(B20:J20)</f>
        <v>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4" s="41" customFormat="1" ht="13.5" customHeight="1">
      <c r="A21" s="39" t="s">
        <v>102</v>
      </c>
      <c r="B21" s="67">
        <v>24504000</v>
      </c>
      <c r="C21" s="40"/>
      <c r="D21" s="40" t="s">
        <v>101</v>
      </c>
      <c r="E21" s="40"/>
      <c r="F21" s="40" t="s">
        <v>101</v>
      </c>
      <c r="G21" s="40"/>
      <c r="H21" s="40"/>
      <c r="I21" s="40"/>
      <c r="J21" s="40"/>
      <c r="K21" s="40"/>
      <c r="L21" s="67">
        <f t="shared" ref="L21" si="1">SUM(B21:J21)</f>
        <v>24504000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spans="1:34" s="62" customFormat="1" ht="22.5" customHeight="1" thickBot="1">
      <c r="A22" s="12" t="s">
        <v>131</v>
      </c>
      <c r="B22" s="68">
        <f>ББ!C40</f>
        <v>128014819</v>
      </c>
      <c r="C22" s="40"/>
      <c r="D22" s="68">
        <f>ББ!C41</f>
        <v>11406927</v>
      </c>
      <c r="E22" s="40"/>
      <c r="F22" s="68">
        <f>ББ!C42</f>
        <v>-1635152</v>
      </c>
      <c r="G22" s="40"/>
      <c r="H22" s="68">
        <f>ББ!C43</f>
        <v>2960867</v>
      </c>
      <c r="I22" s="40"/>
      <c r="J22" s="68">
        <f>ББ!C44</f>
        <v>176886191</v>
      </c>
      <c r="K22" s="40"/>
      <c r="L22" s="68">
        <f>L17+L18+L21+L20+L19</f>
        <v>317633652</v>
      </c>
      <c r="N22" s="64">
        <f>L22-ББ!C46</f>
        <v>0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4" s="41" customFormat="1" ht="15.75" thickTop="1">
      <c r="B23" s="42"/>
      <c r="C23" s="42"/>
      <c r="D23" s="42"/>
      <c r="J23" s="43"/>
      <c r="K23" s="44"/>
      <c r="L23" s="43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4" s="41" customFormat="1">
      <c r="B24" s="42"/>
      <c r="C24" s="42"/>
      <c r="J24" s="43"/>
      <c r="K24" s="44"/>
      <c r="L24" s="43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4" s="41" customFormat="1">
      <c r="B25" s="42"/>
      <c r="C25" s="42"/>
      <c r="J25" s="43"/>
      <c r="K25" s="44"/>
      <c r="L25" s="43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4" s="41" customFormat="1" ht="12">
      <c r="J26" s="43"/>
      <c r="K26" s="44"/>
      <c r="L26" s="43"/>
    </row>
    <row r="27" spans="1:34" s="41" customFormat="1" ht="12">
      <c r="A27" s="45" t="str">
        <f>ББ!A51</f>
        <v>Заместитель Председателя Правления _____________________________ Колегов А.Р.  Дата  08.07.2025 г.</v>
      </c>
      <c r="B27" s="45"/>
      <c r="J27" s="43"/>
      <c r="K27" s="44"/>
      <c r="L27" s="43"/>
    </row>
    <row r="28" spans="1:34" s="41" customFormat="1" ht="18.75" customHeight="1">
      <c r="A28" s="45"/>
      <c r="B28" s="45"/>
      <c r="J28" s="43"/>
      <c r="K28" s="44"/>
      <c r="L28" s="43"/>
    </row>
    <row r="29" spans="1:34" s="41" customFormat="1" ht="16.899999999999999" customHeight="1">
      <c r="A29" s="45" t="str">
        <f>ББ!A53</f>
        <v>Главный бухгалтер ________________________________ / Хон Т.Э. Дата 08.07.2025 г.</v>
      </c>
      <c r="B29" s="45"/>
      <c r="J29" s="43"/>
      <c r="K29" s="44"/>
      <c r="L29" s="43"/>
    </row>
    <row r="30" spans="1:34" s="41" customFormat="1" ht="12">
      <c r="J30" s="43"/>
      <c r="K30" s="44"/>
      <c r="L30" s="43"/>
    </row>
    <row r="31" spans="1:34" s="41" customFormat="1" ht="12">
      <c r="A31" s="41" t="s">
        <v>52</v>
      </c>
      <c r="J31" s="43"/>
      <c r="K31" s="44"/>
      <c r="L31" s="43"/>
    </row>
    <row r="32" spans="1:34" s="41" customFormat="1" ht="12">
      <c r="A32" s="41" t="s">
        <v>8</v>
      </c>
      <c r="H32" s="65"/>
      <c r="I32" s="65"/>
      <c r="J32" s="43"/>
      <c r="K32" s="44"/>
      <c r="L32" s="43"/>
    </row>
    <row r="33" spans="2:12" s="41" customFormat="1" ht="12">
      <c r="J33" s="43"/>
      <c r="K33" s="44"/>
      <c r="L33" s="43"/>
    </row>
    <row r="34" spans="2:12" s="41" customFormat="1" ht="12">
      <c r="J34" s="43"/>
      <c r="K34" s="44"/>
      <c r="L34" s="43"/>
    </row>
    <row r="35" spans="2:12" s="41" customFormat="1" ht="12"/>
    <row r="36" spans="2:12" s="41" customFormat="1" ht="12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</row>
    <row r="37" spans="2:12" s="41" customFormat="1" ht="12"/>
    <row r="38" spans="2:12" s="41" customFormat="1" ht="12"/>
    <row r="39" spans="2:12" s="41" customFormat="1" ht="12"/>
    <row r="40" spans="2:12" s="41" customFormat="1" ht="12"/>
    <row r="41" spans="2:12" s="41" customFormat="1" ht="12"/>
    <row r="42" spans="2:12" s="41" customFormat="1" ht="12"/>
    <row r="43" spans="2:12" s="41" customFormat="1" ht="12"/>
    <row r="44" spans="2:12" s="41" customFormat="1" ht="12"/>
    <row r="45" spans="2:12" s="41" customFormat="1" ht="12"/>
    <row r="46" spans="2:12" s="41" customFormat="1" ht="12"/>
    <row r="47" spans="2:12" s="41" customFormat="1" ht="12"/>
    <row r="48" spans="2:12" s="41" customFormat="1" ht="12"/>
    <row r="49" s="41" customFormat="1" ht="12"/>
    <row r="50" s="41" customFormat="1" ht="12"/>
    <row r="51" s="41" customFormat="1" ht="12"/>
    <row r="52" s="41" customFormat="1" ht="12"/>
    <row r="53" s="41" customFormat="1" ht="12"/>
    <row r="54" s="41" customFormat="1" ht="12"/>
    <row r="55" s="41" customFormat="1" ht="12"/>
    <row r="56" s="41" customFormat="1" ht="12"/>
    <row r="57" s="41" customFormat="1" ht="12"/>
    <row r="58" s="41" customFormat="1" ht="12"/>
    <row r="59" s="41" customFormat="1" ht="12"/>
    <row r="60" s="41" customFormat="1" ht="12"/>
    <row r="61" s="41" customFormat="1" ht="12"/>
    <row r="62" s="41" customFormat="1" ht="12"/>
    <row r="63" s="41" customFormat="1" ht="12"/>
    <row r="64" s="41" customFormat="1" ht="12"/>
    <row r="65" s="41" customFormat="1" ht="12"/>
    <row r="66" s="41" customFormat="1" ht="12"/>
    <row r="67" s="41" customFormat="1" ht="12"/>
    <row r="68" s="41" customFormat="1" ht="12"/>
    <row r="69" s="41" customFormat="1" ht="12"/>
    <row r="70" s="41" customFormat="1" ht="12"/>
    <row r="71" s="41" customFormat="1" ht="12"/>
    <row r="72" s="41" customFormat="1" ht="12"/>
    <row r="73" s="41" customFormat="1" ht="12"/>
    <row r="74" s="41" customFormat="1" ht="12"/>
    <row r="75" s="41" customFormat="1" ht="12"/>
    <row r="76" s="41" customFormat="1" ht="12"/>
    <row r="77" s="41" customFormat="1" ht="12"/>
    <row r="78" s="41" customFormat="1" ht="12"/>
    <row r="79" s="41" customFormat="1" ht="12"/>
    <row r="80" s="41" customFormat="1" ht="12"/>
    <row r="81" s="41" customFormat="1" ht="12"/>
    <row r="82" s="41" customFormat="1" ht="12"/>
    <row r="83" s="41" customFormat="1" ht="12"/>
    <row r="84" s="41" customFormat="1" ht="12"/>
    <row r="85" s="41" customFormat="1" ht="12"/>
    <row r="86" s="41" customFormat="1" ht="12"/>
    <row r="87" s="41" customFormat="1" ht="12"/>
    <row r="88" s="41" customFormat="1" ht="12"/>
    <row r="89" s="41" customFormat="1" ht="12"/>
    <row r="90" s="41" customFormat="1" ht="12"/>
    <row r="91" s="41" customFormat="1" ht="12"/>
    <row r="92" s="41" customFormat="1" ht="12"/>
    <row r="93" s="41" customFormat="1" ht="12"/>
    <row r="94" s="41" customFormat="1" ht="12"/>
    <row r="95" s="41" customFormat="1" ht="12"/>
    <row r="96" s="41" customFormat="1" ht="12"/>
    <row r="97" s="41" customFormat="1" ht="12"/>
    <row r="98" s="41" customFormat="1" ht="12"/>
    <row r="99" s="41" customFormat="1" ht="12"/>
    <row r="100" s="41" customFormat="1" ht="12"/>
    <row r="101" s="41" customFormat="1" ht="12"/>
    <row r="102" s="41" customFormat="1" ht="12"/>
    <row r="103" s="41" customFormat="1" ht="12"/>
    <row r="104" s="41" customFormat="1" ht="12"/>
    <row r="105" s="41" customFormat="1" ht="12"/>
    <row r="106" s="41" customFormat="1" ht="12"/>
    <row r="107" s="41" customFormat="1" ht="12"/>
    <row r="108" s="41" customFormat="1" ht="12"/>
    <row r="109" s="41" customFormat="1" ht="12"/>
    <row r="110" s="41" customFormat="1" ht="12"/>
    <row r="111" s="41" customFormat="1" ht="12"/>
    <row r="112" s="41" customFormat="1" ht="12"/>
    <row r="113" s="41" customFormat="1" ht="12"/>
    <row r="114" s="41" customFormat="1" ht="12"/>
    <row r="115" s="41" customFormat="1" ht="12"/>
    <row r="116" s="41" customFormat="1" ht="12"/>
    <row r="117" s="41" customFormat="1" ht="12"/>
    <row r="118" s="41" customFormat="1" ht="12"/>
    <row r="119" s="41" customFormat="1" ht="12"/>
    <row r="120" s="41" customFormat="1" ht="12"/>
    <row r="121" s="41" customFormat="1" ht="12"/>
    <row r="122" s="41" customFormat="1" ht="12"/>
    <row r="123" s="41" customFormat="1" ht="12"/>
    <row r="124" s="41" customFormat="1" ht="12"/>
    <row r="125" s="41" customFormat="1" ht="12"/>
    <row r="126" s="41" customFormat="1" ht="12"/>
    <row r="127" s="41" customFormat="1" ht="12"/>
    <row r="128" s="41" customFormat="1" ht="12"/>
    <row r="129" s="41" customFormat="1" ht="12"/>
    <row r="130" s="41" customFormat="1" ht="12"/>
    <row r="131" s="41" customFormat="1" ht="12"/>
    <row r="132" s="41" customFormat="1" ht="12"/>
    <row r="133" s="41" customFormat="1" ht="12"/>
    <row r="134" s="41" customFormat="1" ht="12"/>
    <row r="135" s="41" customFormat="1" ht="12"/>
    <row r="136" s="41" customFormat="1" ht="12"/>
    <row r="137" s="41" customFormat="1" ht="12"/>
    <row r="138" s="41" customFormat="1" ht="12"/>
    <row r="139" s="41" customFormat="1" ht="12"/>
    <row r="140" s="41" customFormat="1" ht="12"/>
  </sheetData>
  <mergeCells count="6">
    <mergeCell ref="G7:G8"/>
    <mergeCell ref="J7:J8"/>
    <mergeCell ref="K7:K8"/>
    <mergeCell ref="A7:A8"/>
    <mergeCell ref="D7:D8"/>
    <mergeCell ref="F7:F8"/>
  </mergeCells>
  <pageMargins left="0.7" right="0.7" top="0.75" bottom="0.75" header="0.3" footer="0.3"/>
  <pageSetup paperSize="9" scale="74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ОПУиО</vt:lpstr>
      <vt:lpstr>ДДС</vt:lpstr>
      <vt:lpstr>СК</vt:lpstr>
      <vt:lpstr>ББ!Область_печати</vt:lpstr>
      <vt:lpstr>ДДС!Область_печати</vt:lpstr>
      <vt:lpstr>ОПУиО!Область_печати</vt:lpstr>
      <vt:lpstr>СК!Область_печати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S</dc:creator>
  <cp:lastModifiedBy>Пралиева Сауле Амреевна</cp:lastModifiedBy>
  <cp:lastPrinted>2025-08-14T10:31:53Z</cp:lastPrinted>
  <dcterms:created xsi:type="dcterms:W3CDTF">2016-05-14T10:51:53Z</dcterms:created>
  <dcterms:modified xsi:type="dcterms:W3CDTF">2025-08-14T11:54:54Z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0-bc88714345d2_Enabled">
    <vt:lpwstr>true</vt:lpwstr>
  </property>
  <property fmtid="{D5CDD505-2E9C-101B-9397-08002B2CF9AE}" pid="3" name="MSIP_Label_defa4170-0d19-0005-0000-bc88714345d2_SetDate">
    <vt:lpwstr>2022-06-16T04:08:21Z</vt:lpwstr>
  </property>
  <property fmtid="{D5CDD505-2E9C-101B-9397-08002B2CF9AE}" pid="4" name="MSIP_Label_defa4170-0d19-0005-0000-bc88714345d2_Method">
    <vt:lpwstr>Privileged</vt:lpwstr>
  </property>
  <property fmtid="{D5CDD505-2E9C-101B-9397-08002B2CF9AE}" pid="5" name="MSIP_Label_defa4170-0d19-0005-0000-bc88714345d2_Name">
    <vt:lpwstr>defa4170-0d19-0005-0000-bc88714345d2</vt:lpwstr>
  </property>
  <property fmtid="{D5CDD505-2E9C-101B-9397-08002B2CF9AE}" pid="6" name="MSIP_Label_defa4170-0d19-0005-0000-bc88714345d2_SiteId">
    <vt:lpwstr>7470e6aa-7ba3-459b-b601-e987fc0a153a</vt:lpwstr>
  </property>
  <property fmtid="{D5CDD505-2E9C-101B-9397-08002B2CF9AE}" pid="7" name="MSIP_Label_defa4170-0d19-0005-0000-bc88714345d2_ActionId">
    <vt:lpwstr>1601c9a6-d573-441e-9ce2-b04de9230d00</vt:lpwstr>
  </property>
  <property fmtid="{D5CDD505-2E9C-101B-9397-08002B2CF9AE}" pid="8" name="MSIP_Label_defa4170-0d19-0005-0000-bc88714345d2_ContentBits">
    <vt:lpwstr>0</vt:lpwstr>
  </property>
</Properties>
</file>