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saule.praliyeva\Desktop\Конс.отчетность\отчет за 3 квартал 23г. для сдачи\"/>
    </mc:Choice>
  </mc:AlternateContent>
  <xr:revisionPtr revIDLastSave="0" documentId="13_ncr:1_{5823EAC9-DB1A-4E95-8B19-862312FC0C92}" xr6:coauthVersionLast="47" xr6:coauthVersionMax="47" xr10:uidLastSave="{00000000-0000-0000-0000-000000000000}"/>
  <bookViews>
    <workbookView xWindow="-120" yWindow="-120" windowWidth="29040" windowHeight="15840" tabRatio="699" xr2:uid="{00000000-000D-0000-FFFF-FFFF00000000}"/>
  </bookViews>
  <sheets>
    <sheet name="ББ" sheetId="3" r:id="rId1"/>
    <sheet name="ОПУиО" sheetId="4" r:id="rId2"/>
    <sheet name="Капитал" sheetId="5" r:id="rId3"/>
    <sheet name="ДДС" sheetId="6" r:id="rId4"/>
  </sheets>
  <externalReferences>
    <externalReference r:id="rId5"/>
  </externalReferences>
  <definedNames>
    <definedName name="AS2DocOpenMode" hidden="1">"AS2DocumentEdit"</definedName>
    <definedName name="AS2HasNoAutoHeaderFooter" hidden="1">" "</definedName>
    <definedName name="AS2NamedRange" hidden="1">9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BG_Del" hidden="1">15</definedName>
    <definedName name="BG_Ins" hidden="1">4</definedName>
    <definedName name="BG_Mod" hidden="1">6</definedName>
    <definedName name="DJ">[1]TS!#REF!</definedName>
    <definedName name="TextRefCopyRangeCount" hidden="1">34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#REF!</definedName>
    <definedName name="XRefActiveRow" hidden="1">#REF!</definedName>
    <definedName name="XRefColumnsCount" hidden="1">1</definedName>
    <definedName name="XRefCopyRangeCount" hidden="1">1</definedName>
    <definedName name="XRefPaste1" hidden="1">#REF!</definedName>
    <definedName name="XRefPaste1Row" hidden="1">#REF!</definedName>
    <definedName name="XRefPasteRangeCount" hidden="1">1</definedName>
    <definedName name="_xlnm.Print_Area" localSheetId="0">ББ!$A$1:$D$63</definedName>
    <definedName name="_xlnm.Print_Area" localSheetId="3">ДДС!$A$1:$C$82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6" i="3" l="1"/>
  <c r="B10" i="4"/>
  <c r="B13" i="4" s="1"/>
  <c r="D10" i="4"/>
  <c r="D13" i="4" s="1"/>
  <c r="E74" i="6" l="1"/>
  <c r="E73" i="6"/>
  <c r="B37" i="4"/>
  <c r="B34" i="4"/>
  <c r="F32" i="4" s="1"/>
  <c r="B22" i="4"/>
  <c r="B16" i="4"/>
  <c r="B18" i="4"/>
  <c r="B21" i="4"/>
  <c r="G32" i="4"/>
  <c r="G10" i="4"/>
  <c r="F10" i="4"/>
  <c r="F74" i="6"/>
  <c r="F73" i="6"/>
  <c r="C70" i="6"/>
  <c r="B70" i="6"/>
  <c r="F68" i="6"/>
  <c r="E68" i="6"/>
  <c r="B68" i="6"/>
  <c r="F61" i="6"/>
  <c r="E61" i="6"/>
  <c r="B61" i="6"/>
  <c r="B50" i="6"/>
  <c r="B45" i="6"/>
  <c r="F37" i="6"/>
  <c r="E37" i="6"/>
  <c r="F28" i="6"/>
  <c r="E28" i="6"/>
  <c r="B28" i="6"/>
  <c r="F23" i="6"/>
  <c r="E23" i="6"/>
  <c r="J39" i="5"/>
  <c r="H39" i="5"/>
  <c r="F39" i="5"/>
  <c r="D39" i="5"/>
  <c r="B39" i="5"/>
  <c r="C68" i="6" l="1"/>
  <c r="C61" i="6"/>
  <c r="B37" i="6" l="1"/>
  <c r="B25" i="6"/>
  <c r="C25" i="6" l="1"/>
  <c r="L25" i="5" l="1"/>
  <c r="B23" i="5"/>
  <c r="L23" i="5" s="1"/>
  <c r="H22" i="5"/>
  <c r="F22" i="5"/>
  <c r="L22" i="5" s="1"/>
  <c r="J20" i="5"/>
  <c r="D20" i="5"/>
  <c r="L20" i="5" s="1"/>
  <c r="L18" i="5"/>
  <c r="L16" i="5"/>
  <c r="J16" i="5"/>
  <c r="F16" i="5"/>
  <c r="D16" i="5"/>
  <c r="B16" i="5"/>
  <c r="L15" i="5"/>
  <c r="L14" i="5"/>
  <c r="L12" i="5"/>
  <c r="C37" i="6" l="1"/>
  <c r="C28" i="6"/>
  <c r="C45" i="6" l="1"/>
  <c r="C50" i="6" s="1"/>
  <c r="D37" i="4" l="1"/>
  <c r="D40" i="4" s="1"/>
  <c r="D34" i="4"/>
  <c r="D22" i="4"/>
  <c r="D21" i="4"/>
  <c r="D18" i="4"/>
  <c r="D16" i="4"/>
  <c r="B40" i="4" l="1"/>
  <c r="E6" i="6"/>
  <c r="C23" i="3"/>
  <c r="F23" i="3" s="1"/>
  <c r="C52" i="3"/>
  <c r="C42" i="3"/>
  <c r="D52" i="3"/>
  <c r="G52" i="3" s="1"/>
  <c r="D42" i="3"/>
  <c r="G42" i="3" s="1"/>
  <c r="D23" i="3"/>
  <c r="G23" i="3" s="1"/>
  <c r="F42" i="3" l="1"/>
  <c r="C54" i="3"/>
  <c r="C66" i="3" s="1"/>
  <c r="L39" i="5"/>
  <c r="F52" i="3"/>
  <c r="D54" i="3"/>
  <c r="D66" i="3" s="1"/>
  <c r="C12" i="4"/>
  <c r="C10" i="4" l="1"/>
  <c r="C37" i="4" l="1"/>
  <c r="C40" i="4" s="1"/>
</calcChain>
</file>

<file path=xl/sharedStrings.xml><?xml version="1.0" encoding="utf-8"?>
<sst xmlns="http://schemas.openxmlformats.org/spreadsheetml/2006/main" count="218" uniqueCount="157">
  <si>
    <t>АКЦИОНЕРНОЕ ОБЩЕСТВО «ФРИДОМ ФИНАНС»</t>
  </si>
  <si>
    <t>Прочие активы</t>
  </si>
  <si>
    <t>ИТОГО ОБЯЗАТЕЛЬСТВА</t>
  </si>
  <si>
    <t>ИТОГО КАПИТАЛ</t>
  </si>
  <si>
    <t>Операционные расходы</t>
  </si>
  <si>
    <t>Нераспределенная прибыль</t>
  </si>
  <si>
    <t>Прочие доходы/(расходы)</t>
  </si>
  <si>
    <t>Расход по налогу на прибыль</t>
  </si>
  <si>
    <t>Место для печати</t>
  </si>
  <si>
    <t>Обязательства по аренде</t>
  </si>
  <si>
    <t>Субординированный долг</t>
  </si>
  <si>
    <t>Текущие счета и депозиты клиентов</t>
  </si>
  <si>
    <t>Гудвил</t>
  </si>
  <si>
    <t>АКТИВЫ:</t>
  </si>
  <si>
    <t>Денежные средства и их эквиваленты</t>
  </si>
  <si>
    <t>Средства в банках</t>
  </si>
  <si>
    <t xml:space="preserve">Финансовые активы, оцениваемые по справедливой стоимости через прибыль или убыток </t>
  </si>
  <si>
    <t>Финансовые активы, оцениваемые по справедливой стоимости через прочий совокупный доход</t>
  </si>
  <si>
    <t>Займы клиентам</t>
  </si>
  <si>
    <t>Основные средства и нематериальные активы</t>
  </si>
  <si>
    <t xml:space="preserve">Дебиторская задолженность </t>
  </si>
  <si>
    <t>Активы в форме права пользования</t>
  </si>
  <si>
    <t>Текущие налоговые активы</t>
  </si>
  <si>
    <t>ИТОГО АКТИВЫ</t>
  </si>
  <si>
    <t>ОБЯЗАТЕЛЬСТВА И КАПИТАЛ</t>
  </si>
  <si>
    <t>ОБЯЗАТЕЛЬСТВА:</t>
  </si>
  <si>
    <t xml:space="preserve">Обязательства по соглашениям РЕПО </t>
  </si>
  <si>
    <t>Средства кредитных учреждений</t>
  </si>
  <si>
    <t xml:space="preserve">Кредиторская задолженность </t>
  </si>
  <si>
    <t>Отложенные налоговые обязательства</t>
  </si>
  <si>
    <t xml:space="preserve">Прочие обязательства </t>
  </si>
  <si>
    <t>КАПИТАЛ:</t>
  </si>
  <si>
    <t>Акционерный капитал</t>
  </si>
  <si>
    <t>Фонд переоценки финансовых активов, оцениваемых по справедливой стоимости через прочий совокупный доход</t>
  </si>
  <si>
    <t xml:space="preserve"> </t>
  </si>
  <si>
    <t>ИТОГО ОБЯЗАТЕЛЬСТВА И КАПИТАЛ</t>
  </si>
  <si>
    <t>Процентные доходы, рассчитанные c использованием метода эффективной процентной ставки</t>
  </si>
  <si>
    <t>Процентные доходы по финансовым активам, оцениваемым по справедливой стоимости через прибыль или убыток</t>
  </si>
  <si>
    <t>Процентный расход</t>
  </si>
  <si>
    <t>Доходы по услугам и комиссии</t>
  </si>
  <si>
    <t>Расходы по услугам и комиссии</t>
  </si>
  <si>
    <t>Чистая прибыль по финансовым активам, оцениваемым по справедливой стоимости через прибыль или убыток</t>
  </si>
  <si>
    <t>Чистая прибыль/(убыток) по операциям с иностранной валютой</t>
  </si>
  <si>
    <t>Доход по дивидендам</t>
  </si>
  <si>
    <t>ЧИСТЫЕ НЕПРОЦЕНТНЫЕ ДОХОДЫ</t>
  </si>
  <si>
    <t>ПРИБЫЛЬ ДО НАЛОГООБЛОЖЕНИЯ</t>
  </si>
  <si>
    <t>ЧИСТАЯ ПРИБЫЛЬ ЗА ГОД</t>
  </si>
  <si>
    <t>Дополнительный оплаченный капитал</t>
  </si>
  <si>
    <t>Финансовые обязательства, оцениваемые по справедливой стоимости через прибыль или убыток</t>
  </si>
  <si>
    <t>ЧИСТЫЙ ПРОЦЕНТНЫЙ Доход/(РАСХОД) ДО РАСХОДОВ ПО КРЕДИТНЫМ УБЫТКАМ</t>
  </si>
  <si>
    <t>Резерв незаработанной премии, доля перестраховщиков</t>
  </si>
  <si>
    <t>Резерв убытков, доля перестраховщиков</t>
  </si>
  <si>
    <t>Отложенные затраты на приобретение</t>
  </si>
  <si>
    <t>Отложенные налоговые активы</t>
  </si>
  <si>
    <t>Резерв незаработанной премии</t>
  </si>
  <si>
    <t>Резерв убытков</t>
  </si>
  <si>
    <t>Страховые премии, общая сумма</t>
  </si>
  <si>
    <t>Премии, переданные на перестрахование</t>
  </si>
  <si>
    <t>Страховые премии, за вычетом доли перестраховщиков</t>
  </si>
  <si>
    <t>Изменение в резерве незаработанных премий, нетто перестрахования</t>
  </si>
  <si>
    <t>Заработанные премии, за вычетом доли перестраховщиков</t>
  </si>
  <si>
    <t>Претензии выплаченные, за вычетом доли перестраховщиков</t>
  </si>
  <si>
    <t>Изменение резервов убытков, нетто перестрахования</t>
  </si>
  <si>
    <t>Произошедшие убытки, за вычетом доли перестраховщиков</t>
  </si>
  <si>
    <t>Результаты страховой деятельности</t>
  </si>
  <si>
    <t>Доход от выгодной приобретения</t>
  </si>
  <si>
    <t>Чистая прибыль от реализации инвестиций, имеющихся в наличии для продажи</t>
  </si>
  <si>
    <t>Резерв на покрытие убытков от обесценения</t>
  </si>
  <si>
    <t>(Расходы по кредитным убыткам)/восстановление расходов по кредитным убыткам</t>
  </si>
  <si>
    <t>ЧИСТЫЙ ПРОЦЕНТНЫЙ Доход/(РАСХОД)</t>
  </si>
  <si>
    <t>30 сентября 2023 года</t>
  </si>
  <si>
    <t xml:space="preserve">Промежуточный консолидированный сокращенный отчет о финансовом положении по состоянию на 30 сентября 2023г                                                                                                                                                                                                                                                                                                                                                                                                                                                                             (в тысячах казахстанских тенге)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</si>
  <si>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31 декабря 2022 года</t>
  </si>
  <si>
    <t>Внеоборотные активы, предназначенные для продажи</t>
  </si>
  <si>
    <t>Подлежащий оплате за приобретение</t>
  </si>
  <si>
    <t>Обязательства по продолжению участия</t>
  </si>
  <si>
    <t>Резервный капитал</t>
  </si>
  <si>
    <t>Прочие резервы</t>
  </si>
  <si>
    <t>Телефон: +7 (727) 311-10-64 вн.432</t>
  </si>
  <si>
    <t>Заместитель Председателя Правления _____________________________ /Салыкбаев А.К. Дата  06.10.2023г.</t>
  </si>
  <si>
    <t>Главный бухгалтер ________________________________ / Хон Т.Э. Дата 06.10.2023 г.</t>
  </si>
  <si>
    <t>Финансовые активы, оцениваемые по амортизированной стоимости</t>
  </si>
  <si>
    <t>Чистая прибыль</t>
  </si>
  <si>
    <t>Выпуск простых акций</t>
  </si>
  <si>
    <t>за девять месяцев, завершившиеся   30 сентября 2023 года</t>
  </si>
  <si>
    <t>за девять месяцев, завершившиеся    30 сентября 2022 года</t>
  </si>
  <si>
    <t xml:space="preserve">Промежуточный консолидированный сокращенный отчет о совокупном доходе  за 30 сентября 2023г  (в тысячах казахстанских тенге)              </t>
  </si>
  <si>
    <t>ДВИЖЕНИЕ ДЕНЕЖНЫХ СРЕДСТВ ОТ ОПЕРАЦИОННОЙ ДЕЯТЕЛЬНОСТИ:</t>
  </si>
  <si>
    <t xml:space="preserve">Прибыль до налогообложения </t>
  </si>
  <si>
    <t>Корректировки:</t>
  </si>
  <si>
    <t>Нереализованная (прибыль)/убыток по операциям с финансовыми активами, оцениваемыми по справедливой стоимости через прибыль или убыток</t>
  </si>
  <si>
    <t>Расходы по ожидаемым кредитным убыткам/(восстановление расходов по ожидаемым кредитным убыткам)</t>
  </si>
  <si>
    <t>Чистая нереализованная прибыль по операциям с иностранной валютой</t>
  </si>
  <si>
    <t>Изменение резервов убытков</t>
  </si>
  <si>
    <t>Изменение резерва незаработанных премий</t>
  </si>
  <si>
    <t>Износ основных средств и амортизация нематериальных активов</t>
  </si>
  <si>
    <t>Амортизация активов в форме праве пользования</t>
  </si>
  <si>
    <t>Амортизация премии и дисконта</t>
  </si>
  <si>
    <t>Процентные расходы по обязательствам по аренде</t>
  </si>
  <si>
    <t>Начисленные расходы по неиспользованным отпускам</t>
  </si>
  <si>
    <t>Чистое изменение в начисленных процентах</t>
  </si>
  <si>
    <t>Денежные средства от операционной деятельности</t>
  </si>
  <si>
    <t>до изменений в операционных активах и обязательствах</t>
  </si>
  <si>
    <t>Изменения в операционных активах и обязательствах</t>
  </si>
  <si>
    <t>(Увеличение)/уменьшение операционных активов:</t>
  </si>
  <si>
    <t>Обязательства по соглашениям обратного РЕПО</t>
  </si>
  <si>
    <t>Финансовые активы, оцениваемые по справедливой стоимости через прибыль или убыток</t>
  </si>
  <si>
    <t>Дебиторская задолженность</t>
  </si>
  <si>
    <t xml:space="preserve">Займы клиентам </t>
  </si>
  <si>
    <t>(Уменьшение)/увеличение в операционных обязательствах:</t>
  </si>
  <si>
    <t>Обязательства по соглашениям прямого РЕПО</t>
  </si>
  <si>
    <t xml:space="preserve">Текущие счета и депозиты клиентов </t>
  </si>
  <si>
    <t>Кредиторская задолженность</t>
  </si>
  <si>
    <t>Прочие обязательства</t>
  </si>
  <si>
    <t>Денежные средства (использованные в)/от операционной деятельности до налогообложения</t>
  </si>
  <si>
    <t>Налог на прибыль уплаченный</t>
  </si>
  <si>
    <t>Чистые денежные средства (использованные в)/от операционной деятельности</t>
  </si>
  <si>
    <t>ДВИЖЕНИЕ ДЕНЕЖНЫХ СРЕДСТВ ОТ ИНВЕСТИЦИОННОЙ ДЕЯТЕЛЬНОСТИ:</t>
  </si>
  <si>
    <t>Приобретение основных средств и нематериальных активов</t>
  </si>
  <si>
    <t>Покупка инвестиций, имеющихся в наличии для продажи</t>
  </si>
  <si>
    <t>Поступления от продажи основных средств и нематериальных активов</t>
  </si>
  <si>
    <t>Поступления от продажи инвестиций, имеющихся в наличии для продажи</t>
  </si>
  <si>
    <t xml:space="preserve">Чистый приток денежных средств от приобретения дочернего предприятия </t>
  </si>
  <si>
    <t>Чистые денежные средства от/(использованные в) инвестиционной деятельности</t>
  </si>
  <si>
    <t>ДВИЖЕНИЕ ДЕНЕЖНЫХ СРЕДСТВ ОТ ФИНАНСОВОЙ ДЕЯТЕЛЬНОСТИ:</t>
  </si>
  <si>
    <t>Погашение обязательств по аренде</t>
  </si>
  <si>
    <t>Поступления от выпуска простых акций</t>
  </si>
  <si>
    <t xml:space="preserve">Чистые денежные средства от/(использованные в) финансовой деятельности  </t>
  </si>
  <si>
    <t>ЧИСТОЕ УВЕЛИЧЕНИЕ ДЕНЕЖНЫХ СРЕДСТВ И ИХ ЭКВИВАЛЕНТОВ</t>
  </si>
  <si>
    <t>Влияние изменений валютного курса на денежные средства и их эквиваленты</t>
  </si>
  <si>
    <t>ДЕНЕЖНЫЕ СРЕДСТВА И ИХ ЭКВИВАЛЕНТЫ, на начало года</t>
  </si>
  <si>
    <t>ДЕНЕЖНЫЕ СРЕДСТВА И ИХ ЭКВИВАЛЕНТЫ, на конец года</t>
  </si>
  <si>
    <t>за девять месяцев, завершившиеся на 30 сентября 2022 года</t>
  </si>
  <si>
    <t>Денежные средства, полученные при приобретении</t>
  </si>
  <si>
    <t>Поступления от выпуска долговых ценных бумаг</t>
  </si>
  <si>
    <t>Погашение выпущенных долговых ценных бумаг</t>
  </si>
  <si>
    <t>Промежуточный консолидированный сокращенный отчет о движении денежных средств за период, закончившийся на 30 сентября 2023г (в тысячах казахстанских тенге)</t>
  </si>
  <si>
    <t>за девять месяцев, завершившиеся на 30 сентября 2023 года</t>
  </si>
  <si>
    <t>Промежуточный консолидированный сокращенный отчет об изменених капитала</t>
  </si>
  <si>
    <t>(в тысячах казахстанских тенге)</t>
  </si>
  <si>
    <t>Акционерный капитал – простые</t>
  </si>
  <si>
    <t>Фонд переоценки инвестиций, имеющихся в наличии для продажи</t>
  </si>
  <si>
    <t>Накопленная прибыль</t>
  </si>
  <si>
    <t>Итого</t>
  </si>
  <si>
    <t>акции</t>
  </si>
  <si>
    <t>капитал</t>
  </si>
  <si>
    <t>-</t>
  </si>
  <si>
    <t>Выплата дивидендов</t>
  </si>
  <si>
    <t>30 сентября 2022 года</t>
  </si>
  <si>
    <t>на 30 сентября 2023 ГОДА</t>
  </si>
  <si>
    <t>31 декабря 2021 года</t>
  </si>
  <si>
    <t>Резервы</t>
  </si>
  <si>
    <t>Нереализованная (прибыль)/убыток по финансовым обязательствам, имеющихся в наличии для продажи</t>
  </si>
  <si>
    <t>Амортизация отложенных затрат на приобретение</t>
  </si>
  <si>
    <t>Инвестиции в уставный капитал дочернего предприятия</t>
  </si>
  <si>
    <t>Влияние изменений кредитного убытка</t>
  </si>
  <si>
    <t>Заместитель Председателя Правления _______________________ /Салыкбаев А.К.  Дата 06.10.2023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</si>
</sst>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&quot;$&quot;* #,##0_);_(&quot;$&quot;* \(#,##0\);_(&quot;$&quot;* &quot;-&quot;_);_(@_)"/>
    <numFmt numFmtId="165" formatCode="_(* #,##0.00_);_(* \(#,##0.00\);_(* &quot;-&quot;??_);_(@_)"/>
    <numFmt numFmtId="166" formatCode="_-* #,##0_р_._-;\-* #,##0_р_._-;_-* &quot;-&quot;_р_._-;_-@_-"/>
    <numFmt numFmtId="167" formatCode="_-* #,##0.00_р_._-;\-* #,##0.00_р_._-;_-* &quot;-&quot;??_р_._-;_-@_-"/>
    <numFmt numFmtId="168" formatCode="_([$€]* #,##0.00_);_([$€]* \(#,##0.00\);_([$€]* &quot;-&quot;??_);_(@_)"/>
    <numFmt numFmtId="169" formatCode="_-* #,##0.00_K_Z_T_-;\-* #,##0.00_K_Z_T_-;_-* &quot;-&quot;??_K_Z_T_-;_-@_-"/>
    <numFmt numFmtId="170" formatCode="_-* #,##0.00[$€]_-;\-* #,##0.00[$€]_-;_-* &quot;-&quot;??[$€]_-;_-@_-"/>
    <numFmt numFmtId="171" formatCode="_-* #&quot;,&quot;##0\ _р_._-;\-* #&quot;,&quot;##0\ _р_._-;_-* &quot;-&quot;\ _р_._-;_-@_-"/>
    <numFmt numFmtId="172" formatCode="_-* #&quot;,&quot;##0.00\ _р_._-;\-* #&quot;,&quot;##0.00\ _р_._-;_-* &quot;-&quot;??\ _р_._-;_-@_-"/>
    <numFmt numFmtId="173" formatCode="_(* #,##0_);_(* \(#,##0\);_(* &quot;-&quot;??_);_(@_)"/>
    <numFmt numFmtId="174" formatCode="[$-409]d\-mmm\-yy;@"/>
    <numFmt numFmtId="175" formatCode="_(* #,##0_);_(* \(#,##0\);_(* &quot;-&quot;_);_(@_)"/>
  </numFmts>
  <fonts count="6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돋움"/>
      <family val="3"/>
      <charset val="129"/>
    </font>
    <font>
      <sz val="10"/>
      <name val="Antiqua"/>
    </font>
    <font>
      <sz val="8"/>
      <name val="Arial"/>
      <family val="2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</font>
    <font>
      <b/>
      <sz val="10"/>
      <name val="Calibri"/>
      <family val="2"/>
      <charset val="204"/>
    </font>
    <font>
      <sz val="10"/>
      <name val="Calibri"/>
      <family val="2"/>
      <charset val="204"/>
    </font>
    <font>
      <b/>
      <sz val="10"/>
      <name val="Arial"/>
      <family val="2"/>
      <charset val="204"/>
    </font>
    <font>
      <sz val="9"/>
      <name val="Calibri"/>
      <family val="2"/>
      <charset val="204"/>
    </font>
    <font>
      <b/>
      <sz val="9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0"/>
      <name val="Calibri Light"/>
      <family val="2"/>
      <charset val="204"/>
      <scheme val="major"/>
    </font>
    <font>
      <b/>
      <sz val="9"/>
      <name val="Times New Roman"/>
      <family val="1"/>
      <charset val="204"/>
    </font>
    <font>
      <sz val="5"/>
      <name val="Calibri"/>
      <family val="2"/>
      <charset val="204"/>
    </font>
    <font>
      <i/>
      <sz val="10"/>
      <name val="Calibri"/>
      <family val="2"/>
      <charset val="204"/>
    </font>
    <font>
      <sz val="10"/>
      <color theme="1"/>
      <name val="Calibri"/>
      <family val="2"/>
    </font>
    <font>
      <b/>
      <sz val="12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theme="1"/>
      <name val="Calibri"/>
      <family val="2"/>
      <charset val="204"/>
    </font>
    <font>
      <sz val="11"/>
      <color theme="2"/>
      <name val="Calibri"/>
      <family val="2"/>
      <scheme val="minor"/>
    </font>
    <font>
      <sz val="9"/>
      <color theme="2"/>
      <name val="Times New Roman"/>
      <family val="1"/>
      <charset val="204"/>
    </font>
    <font>
      <sz val="11"/>
      <color theme="6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9"/>
      <color theme="0" tint="-4.9989318521683403E-2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15">
    <xf numFmtId="0" fontId="0" fillId="0" borderId="0"/>
    <xf numFmtId="0" fontId="3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168" fontId="6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29" fillId="0" borderId="0"/>
    <xf numFmtId="0" fontId="30" fillId="0" borderId="0">
      <alignment horizontal="right" vertical="top"/>
    </xf>
    <xf numFmtId="0" fontId="30" fillId="0" borderId="0">
      <alignment horizontal="left" vertical="top"/>
    </xf>
    <xf numFmtId="0" fontId="30" fillId="0" borderId="0">
      <alignment horizontal="right" vertical="top"/>
    </xf>
    <xf numFmtId="0" fontId="31" fillId="0" borderId="0">
      <alignment horizontal="center" vertical="top"/>
    </xf>
    <xf numFmtId="0" fontId="30" fillId="0" borderId="0">
      <alignment horizontal="left" vertical="top"/>
    </xf>
    <xf numFmtId="0" fontId="30" fillId="0" borderId="0">
      <alignment horizontal="left" vertical="top"/>
    </xf>
    <xf numFmtId="0" fontId="30" fillId="0" borderId="0">
      <alignment horizontal="left" vertical="top"/>
    </xf>
    <xf numFmtId="0" fontId="30" fillId="0" borderId="0">
      <alignment horizontal="left" vertical="top"/>
    </xf>
    <xf numFmtId="0" fontId="31" fillId="0" borderId="0">
      <alignment horizontal="center" vertical="top"/>
    </xf>
    <xf numFmtId="0" fontId="32" fillId="0" borderId="0">
      <alignment horizontal="center" vertical="top"/>
    </xf>
    <xf numFmtId="0" fontId="31" fillId="0" borderId="0">
      <alignment horizontal="center" vertical="top"/>
    </xf>
    <xf numFmtId="0" fontId="31" fillId="0" borderId="0">
      <alignment horizontal="center" vertical="top"/>
    </xf>
    <xf numFmtId="0" fontId="30" fillId="0" borderId="0">
      <alignment horizontal="left" vertical="top"/>
    </xf>
    <xf numFmtId="0" fontId="30" fillId="0" borderId="0">
      <alignment horizontal="right" vertical="top"/>
    </xf>
    <xf numFmtId="0" fontId="30" fillId="0" borderId="0">
      <alignment horizontal="right" vertical="top"/>
    </xf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7" borderId="1" applyNumberFormat="0" applyAlignment="0" applyProtection="0"/>
    <xf numFmtId="0" fontId="15" fillId="20" borderId="2" applyNumberFormat="0" applyAlignment="0" applyProtection="0"/>
    <xf numFmtId="0" fontId="16" fillId="20" borderId="1" applyNumberFormat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21" borderId="7" applyNumberFormat="0" applyAlignment="0" applyProtection="0"/>
    <xf numFmtId="0" fontId="22" fillId="0" borderId="0" applyNumberFormat="0" applyFill="0" applyBorder="0" applyAlignment="0" applyProtection="0"/>
    <xf numFmtId="0" fontId="23" fillId="22" borderId="0" applyNumberFormat="0" applyBorder="0" applyAlignment="0" applyProtection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29" fillId="0" borderId="0"/>
    <xf numFmtId="0" fontId="6" fillId="0" borderId="0"/>
    <xf numFmtId="0" fontId="8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11" fillId="0" borderId="0"/>
    <xf numFmtId="0" fontId="2" fillId="0" borderId="0"/>
    <xf numFmtId="0" fontId="24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6" fillId="23" borderId="8" applyNumberFormat="0" applyFont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0" borderId="9" applyNumberFormat="0" applyFill="0" applyAlignment="0" applyProtection="0"/>
    <xf numFmtId="0" fontId="5" fillId="0" borderId="0"/>
    <xf numFmtId="0" fontId="27" fillId="0" borderId="0" applyNumberFormat="0" applyFill="0" applyBorder="0" applyAlignment="0" applyProtection="0"/>
    <xf numFmtId="171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28" fillId="4" borderId="0" applyNumberFormat="0" applyBorder="0" applyAlignment="0" applyProtection="0"/>
    <xf numFmtId="0" fontId="9" fillId="0" borderId="0">
      <alignment vertical="center"/>
    </xf>
    <xf numFmtId="167" fontId="2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74" fontId="36" fillId="0" borderId="0"/>
    <xf numFmtId="0" fontId="3" fillId="0" borderId="0"/>
    <xf numFmtId="0" fontId="1" fillId="0" borderId="0"/>
    <xf numFmtId="0" fontId="3" fillId="0" borderId="0"/>
  </cellStyleXfs>
  <cellXfs count="125">
    <xf numFmtId="0" fontId="0" fillId="0" borderId="0" xfId="0"/>
    <xf numFmtId="0" fontId="35" fillId="0" borderId="0" xfId="0" applyFont="1" applyAlignment="1">
      <alignment horizontal="left"/>
    </xf>
    <xf numFmtId="0" fontId="37" fillId="0" borderId="0" xfId="0" applyFont="1" applyAlignment="1">
      <alignment vertical="center"/>
    </xf>
    <xf numFmtId="0" fontId="33" fillId="24" borderId="11" xfId="0" applyFont="1" applyFill="1" applyBorder="1" applyAlignment="1">
      <alignment vertical="center" wrapText="1"/>
    </xf>
    <xf numFmtId="0" fontId="37" fillId="0" borderId="11" xfId="0" applyFont="1" applyBorder="1" applyAlignment="1">
      <alignment horizontal="center" vertical="center" wrapText="1"/>
    </xf>
    <xf numFmtId="0" fontId="38" fillId="0" borderId="0" xfId="0" applyFont="1" applyAlignment="1">
      <alignment vertical="center"/>
    </xf>
    <xf numFmtId="3" fontId="38" fillId="0" borderId="0" xfId="0" applyNumberFormat="1" applyFont="1" applyAlignment="1">
      <alignment horizontal="right" vertical="center"/>
    </xf>
    <xf numFmtId="3" fontId="38" fillId="0" borderId="0" xfId="0" applyNumberFormat="1" applyFont="1" applyAlignment="1">
      <alignment vertical="center"/>
    </xf>
    <xf numFmtId="0" fontId="38" fillId="0" borderId="11" xfId="0" applyFont="1" applyBorder="1" applyAlignment="1">
      <alignment vertical="center"/>
    </xf>
    <xf numFmtId="3" fontId="38" fillId="0" borderId="11" xfId="0" applyNumberFormat="1" applyFont="1" applyBorder="1" applyAlignment="1">
      <alignment horizontal="right" vertical="center"/>
    </xf>
    <xf numFmtId="0" fontId="37" fillId="0" borderId="12" xfId="0" applyFont="1" applyBorder="1" applyAlignment="1">
      <alignment vertical="center"/>
    </xf>
    <xf numFmtId="0" fontId="38" fillId="0" borderId="0" xfId="0" applyFont="1" applyAlignment="1">
      <alignment vertical="center" wrapText="1"/>
    </xf>
    <xf numFmtId="3" fontId="0" fillId="0" borderId="0" xfId="0" applyNumberFormat="1"/>
    <xf numFmtId="0" fontId="39" fillId="0" borderId="0" xfId="0" applyFont="1"/>
    <xf numFmtId="3" fontId="34" fillId="24" borderId="0" xfId="0" applyNumberFormat="1" applyFont="1" applyFill="1" applyAlignment="1">
      <alignment horizontal="right" vertical="center"/>
    </xf>
    <xf numFmtId="0" fontId="38" fillId="0" borderId="0" xfId="0" applyFont="1"/>
    <xf numFmtId="0" fontId="37" fillId="0" borderId="0" xfId="0" applyFont="1" applyAlignment="1">
      <alignment horizontal="right" vertical="center"/>
    </xf>
    <xf numFmtId="0" fontId="37" fillId="0" borderId="0" xfId="0" applyFont="1"/>
    <xf numFmtId="0" fontId="37" fillId="0" borderId="11" xfId="0" applyFont="1" applyBorder="1" applyAlignment="1">
      <alignment vertical="center"/>
    </xf>
    <xf numFmtId="175" fontId="38" fillId="0" borderId="0" xfId="0" applyNumberFormat="1" applyFont="1" applyAlignment="1">
      <alignment horizontal="right" vertical="center"/>
    </xf>
    <xf numFmtId="175" fontId="38" fillId="0" borderId="11" xfId="0" applyNumberFormat="1" applyFont="1" applyBorder="1" applyAlignment="1">
      <alignment horizontal="right" vertical="center"/>
    </xf>
    <xf numFmtId="175" fontId="37" fillId="0" borderId="11" xfId="0" applyNumberFormat="1" applyFont="1" applyBorder="1" applyAlignment="1">
      <alignment horizontal="right" vertical="center"/>
    </xf>
    <xf numFmtId="175" fontId="37" fillId="0" borderId="11" xfId="0" applyNumberFormat="1" applyFont="1" applyBorder="1" applyAlignment="1">
      <alignment vertical="center"/>
    </xf>
    <xf numFmtId="0" fontId="38" fillId="0" borderId="10" xfId="0" applyFont="1" applyBorder="1" applyAlignment="1">
      <alignment vertical="center"/>
    </xf>
    <xf numFmtId="175" fontId="37" fillId="0" borderId="10" xfId="0" applyNumberFormat="1" applyFont="1" applyBorder="1" applyAlignment="1">
      <alignment vertical="center"/>
    </xf>
    <xf numFmtId="175" fontId="38" fillId="0" borderId="0" xfId="0" applyNumberFormat="1" applyFont="1" applyAlignment="1">
      <alignment vertical="center"/>
    </xf>
    <xf numFmtId="0" fontId="37" fillId="0" borderId="10" xfId="0" applyFont="1" applyBorder="1" applyAlignment="1">
      <alignment vertical="center"/>
    </xf>
    <xf numFmtId="175" fontId="38" fillId="0" borderId="10" xfId="0" applyNumberFormat="1" applyFont="1" applyBorder="1" applyAlignment="1">
      <alignment horizontal="right" vertical="center"/>
    </xf>
    <xf numFmtId="175" fontId="37" fillId="0" borderId="12" xfId="0" applyNumberFormat="1" applyFont="1" applyBorder="1" applyAlignment="1">
      <alignment horizontal="right" vertical="center"/>
    </xf>
    <xf numFmtId="173" fontId="0" fillId="0" borderId="0" xfId="0" applyNumberFormat="1"/>
    <xf numFmtId="175" fontId="0" fillId="0" borderId="0" xfId="0" applyNumberFormat="1"/>
    <xf numFmtId="175" fontId="37" fillId="0" borderId="0" xfId="0" applyNumberFormat="1" applyFont="1" applyAlignment="1">
      <alignment vertical="center"/>
    </xf>
    <xf numFmtId="0" fontId="38" fillId="0" borderId="0" xfId="0" applyFont="1" applyAlignment="1">
      <alignment horizontal="right" vertical="center"/>
    </xf>
    <xf numFmtId="3" fontId="37" fillId="0" borderId="12" xfId="0" applyNumberFormat="1" applyFont="1" applyBorder="1" applyAlignment="1">
      <alignment horizontal="right" vertical="center"/>
    </xf>
    <xf numFmtId="167" fontId="38" fillId="0" borderId="0" xfId="108" applyFont="1" applyFill="1" applyAlignment="1">
      <alignment horizontal="right" vertical="center"/>
    </xf>
    <xf numFmtId="173" fontId="37" fillId="0" borderId="12" xfId="108" applyNumberFormat="1" applyFont="1" applyFill="1" applyBorder="1" applyAlignment="1">
      <alignment vertical="center"/>
    </xf>
    <xf numFmtId="3" fontId="34" fillId="0" borderId="0" xfId="0" applyNumberFormat="1" applyFont="1" applyAlignment="1">
      <alignment horizontal="right" vertical="center"/>
    </xf>
    <xf numFmtId="0" fontId="40" fillId="0" borderId="0" xfId="0" applyFont="1" applyAlignment="1">
      <alignment vertical="center" wrapText="1"/>
    </xf>
    <xf numFmtId="0" fontId="40" fillId="0" borderId="11" xfId="0" applyFont="1" applyBorder="1" applyAlignment="1">
      <alignment vertical="center" wrapText="1"/>
    </xf>
    <xf numFmtId="0" fontId="41" fillId="0" borderId="0" xfId="0" applyFont="1" applyAlignment="1">
      <alignment vertical="center" wrapText="1"/>
    </xf>
    <xf numFmtId="175" fontId="37" fillId="0" borderId="0" xfId="0" applyNumberFormat="1" applyFont="1" applyAlignment="1">
      <alignment horizontal="right" vertical="center"/>
    </xf>
    <xf numFmtId="0" fontId="41" fillId="0" borderId="11" xfId="0" applyFont="1" applyBorder="1" applyAlignment="1">
      <alignment vertical="center" wrapText="1"/>
    </xf>
    <xf numFmtId="0" fontId="41" fillId="0" borderId="13" xfId="0" applyFont="1" applyBorder="1" applyAlignment="1">
      <alignment vertical="center" wrapText="1"/>
    </xf>
    <xf numFmtId="175" fontId="37" fillId="0" borderId="13" xfId="0" applyNumberFormat="1" applyFont="1" applyBorder="1" applyAlignment="1">
      <alignment vertical="center"/>
    </xf>
    <xf numFmtId="0" fontId="35" fillId="0" borderId="0" xfId="0" applyFont="1" applyAlignment="1">
      <alignment horizontal="left" wrapText="1"/>
    </xf>
    <xf numFmtId="3" fontId="38" fillId="0" borderId="11" xfId="0" applyNumberFormat="1" applyFont="1" applyBorder="1" applyAlignment="1">
      <alignment vertical="center"/>
    </xf>
    <xf numFmtId="0" fontId="33" fillId="0" borderId="11" xfId="0" applyFont="1" applyBorder="1" applyAlignment="1">
      <alignment vertical="center" wrapText="1"/>
    </xf>
    <xf numFmtId="0" fontId="34" fillId="0" borderId="0" xfId="0" applyFont="1" applyAlignment="1">
      <alignment horizontal="right" vertical="center" wrapText="1"/>
    </xf>
    <xf numFmtId="0" fontId="43" fillId="0" borderId="0" xfId="0" applyFont="1"/>
    <xf numFmtId="0" fontId="43" fillId="0" borderId="11" xfId="0" applyFont="1" applyBorder="1"/>
    <xf numFmtId="175" fontId="43" fillId="0" borderId="0" xfId="0" applyNumberFormat="1" applyFont="1"/>
    <xf numFmtId="173" fontId="44" fillId="0" borderId="0" xfId="0" applyNumberFormat="1" applyFont="1" applyAlignment="1">
      <alignment horizontal="right" vertical="center"/>
    </xf>
    <xf numFmtId="175" fontId="37" fillId="0" borderId="13" xfId="0" applyNumberFormat="1" applyFont="1" applyBorder="1" applyAlignment="1">
      <alignment horizontal="right" vertical="center"/>
    </xf>
    <xf numFmtId="0" fontId="45" fillId="0" borderId="0" xfId="0" applyFont="1" applyAlignment="1">
      <alignment horizontal="right" vertical="center" wrapText="1"/>
    </xf>
    <xf numFmtId="3" fontId="45" fillId="0" borderId="0" xfId="0" applyNumberFormat="1" applyFont="1" applyAlignment="1">
      <alignment horizontal="right" vertical="center"/>
    </xf>
    <xf numFmtId="14" fontId="37" fillId="0" borderId="0" xfId="0" applyNumberFormat="1" applyFont="1" applyAlignment="1">
      <alignment horizontal="left" vertical="center"/>
    </xf>
    <xf numFmtId="0" fontId="39" fillId="0" borderId="11" xfId="0" applyFont="1" applyBorder="1" applyAlignment="1">
      <alignment horizontal="center" vertical="center" wrapText="1"/>
    </xf>
    <xf numFmtId="0" fontId="37" fillId="0" borderId="0" xfId="0" applyFont="1" applyAlignment="1">
      <alignment vertical="center" wrapText="1"/>
    </xf>
    <xf numFmtId="0" fontId="38" fillId="0" borderId="11" xfId="0" applyFont="1" applyBorder="1" applyAlignment="1">
      <alignment vertical="center" wrapText="1"/>
    </xf>
    <xf numFmtId="175" fontId="0" fillId="0" borderId="11" xfId="0" applyNumberFormat="1" applyBorder="1"/>
    <xf numFmtId="175" fontId="39" fillId="0" borderId="0" xfId="0" applyNumberFormat="1" applyFont="1"/>
    <xf numFmtId="175" fontId="42" fillId="0" borderId="0" xfId="0" applyNumberFormat="1" applyFont="1"/>
    <xf numFmtId="0" fontId="46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37" fillId="0" borderId="11" xfId="0" applyFont="1" applyBorder="1" applyAlignment="1">
      <alignment vertical="center" wrapText="1"/>
    </xf>
    <xf numFmtId="175" fontId="39" fillId="0" borderId="11" xfId="0" applyNumberFormat="1" applyFont="1" applyBorder="1"/>
    <xf numFmtId="0" fontId="47" fillId="0" borderId="0" xfId="0" applyFont="1" applyAlignment="1">
      <alignment vertical="center" wrapText="1"/>
    </xf>
    <xf numFmtId="3" fontId="39" fillId="0" borderId="11" xfId="0" applyNumberFormat="1" applyFont="1" applyBorder="1"/>
    <xf numFmtId="175" fontId="39" fillId="0" borderId="11" xfId="0" applyNumberFormat="1" applyFont="1" applyBorder="1" applyAlignment="1">
      <alignment horizontal="right"/>
    </xf>
    <xf numFmtId="175" fontId="39" fillId="0" borderId="0" xfId="0" applyNumberFormat="1" applyFont="1" applyAlignment="1">
      <alignment horizontal="right"/>
    </xf>
    <xf numFmtId="0" fontId="35" fillId="0" borderId="0" xfId="0" applyFont="1" applyAlignment="1">
      <alignment horizontal="left" wrapText="1"/>
    </xf>
    <xf numFmtId="0" fontId="48" fillId="0" borderId="0" xfId="0" applyFont="1" applyAlignment="1">
      <alignment vertical="center" wrapText="1"/>
    </xf>
    <xf numFmtId="0" fontId="37" fillId="0" borderId="0" xfId="0" applyFont="1" applyFill="1"/>
    <xf numFmtId="0" fontId="0" fillId="0" borderId="0" xfId="0" applyFill="1"/>
    <xf numFmtId="0" fontId="49" fillId="0" borderId="0" xfId="0" applyFont="1" applyFill="1" applyAlignment="1">
      <alignment horizontal="justify" vertical="center"/>
    </xf>
    <xf numFmtId="0" fontId="52" fillId="0" borderId="0" xfId="0" applyFont="1" applyFill="1"/>
    <xf numFmtId="3" fontId="53" fillId="0" borderId="0" xfId="0" applyNumberFormat="1" applyFont="1" applyFill="1" applyAlignment="1">
      <alignment horizontal="center" vertical="center"/>
    </xf>
    <xf numFmtId="0" fontId="53" fillId="0" borderId="0" xfId="0" applyFont="1" applyFill="1" applyAlignment="1">
      <alignment horizontal="center" vertical="center" wrapText="1"/>
    </xf>
    <xf numFmtId="0" fontId="33" fillId="0" borderId="0" xfId="0" applyFont="1" applyFill="1" applyAlignment="1">
      <alignment vertical="center"/>
    </xf>
    <xf numFmtId="0" fontId="50" fillId="0" borderId="0" xfId="0" applyFont="1" applyFill="1" applyAlignment="1">
      <alignment vertical="center"/>
    </xf>
    <xf numFmtId="0" fontId="51" fillId="0" borderId="0" xfId="0" applyFont="1" applyFill="1" applyAlignment="1">
      <alignment vertical="center" wrapText="1"/>
    </xf>
    <xf numFmtId="0" fontId="34" fillId="0" borderId="0" xfId="0" applyFont="1" applyFill="1" applyAlignment="1">
      <alignment horizontal="center" vertical="center" wrapText="1"/>
    </xf>
    <xf numFmtId="0" fontId="34" fillId="0" borderId="0" xfId="0" applyFont="1" applyFill="1" applyAlignment="1">
      <alignment horizontal="center" vertical="center" wrapText="1"/>
    </xf>
    <xf numFmtId="0" fontId="52" fillId="0" borderId="0" xfId="0" applyFont="1" applyFill="1" applyAlignment="1">
      <alignment vertical="center" wrapText="1"/>
    </xf>
    <xf numFmtId="0" fontId="34" fillId="0" borderId="0" xfId="0" applyFont="1" applyFill="1" applyAlignment="1">
      <alignment vertical="center" wrapText="1"/>
    </xf>
    <xf numFmtId="173" fontId="34" fillId="0" borderId="0" xfId="0" applyNumberFormat="1" applyFont="1" applyFill="1" applyAlignment="1">
      <alignment horizontal="center" vertical="center"/>
    </xf>
    <xf numFmtId="173" fontId="34" fillId="0" borderId="0" xfId="0" applyNumberFormat="1" applyFont="1" applyFill="1" applyAlignment="1">
      <alignment horizontal="center" vertical="center" wrapText="1"/>
    </xf>
    <xf numFmtId="173" fontId="53" fillId="0" borderId="0" xfId="108" applyNumberFormat="1" applyFont="1" applyFill="1" applyBorder="1" applyAlignment="1">
      <alignment horizontal="center" vertical="center"/>
    </xf>
    <xf numFmtId="173" fontId="52" fillId="0" borderId="0" xfId="0" applyNumberFormat="1" applyFont="1" applyFill="1" applyAlignment="1">
      <alignment horizontal="center"/>
    </xf>
    <xf numFmtId="0" fontId="53" fillId="0" borderId="0" xfId="0" applyFont="1" applyFill="1" applyAlignment="1">
      <alignment vertical="center" wrapText="1"/>
    </xf>
    <xf numFmtId="173" fontId="53" fillId="0" borderId="0" xfId="108" applyNumberFormat="1" applyFont="1" applyFill="1" applyBorder="1" applyAlignment="1">
      <alignment vertical="center"/>
    </xf>
    <xf numFmtId="173" fontId="52" fillId="0" borderId="0" xfId="108" applyNumberFormat="1" applyFont="1" applyFill="1" applyBorder="1" applyAlignment="1">
      <alignment horizontal="center"/>
    </xf>
    <xf numFmtId="173" fontId="53" fillId="0" borderId="0" xfId="0" applyNumberFormat="1" applyFont="1" applyFill="1" applyAlignment="1">
      <alignment horizontal="center" vertical="center" wrapText="1"/>
    </xf>
    <xf numFmtId="173" fontId="53" fillId="0" borderId="0" xfId="0" applyNumberFormat="1" applyFont="1" applyFill="1" applyAlignment="1">
      <alignment horizontal="center" vertical="center"/>
    </xf>
    <xf numFmtId="173" fontId="53" fillId="0" borderId="0" xfId="108" applyNumberFormat="1" applyFont="1" applyFill="1" applyBorder="1" applyAlignment="1">
      <alignment horizontal="center" vertical="center" wrapText="1"/>
    </xf>
    <xf numFmtId="0" fontId="34" fillId="0" borderId="0" xfId="0" applyFont="1" applyFill="1" applyAlignment="1">
      <alignment vertical="center" wrapText="1"/>
    </xf>
    <xf numFmtId="173" fontId="53" fillId="0" borderId="0" xfId="108" applyNumberFormat="1" applyFont="1" applyFill="1" applyBorder="1" applyAlignment="1">
      <alignment horizontal="center"/>
    </xf>
    <xf numFmtId="173" fontId="53" fillId="0" borderId="11" xfId="108" applyNumberFormat="1" applyFont="1" applyFill="1" applyBorder="1" applyAlignment="1">
      <alignment horizontal="center" vertical="center"/>
    </xf>
    <xf numFmtId="173" fontId="53" fillId="0" borderId="10" xfId="0" applyNumberFormat="1" applyFont="1" applyFill="1" applyBorder="1" applyAlignment="1">
      <alignment horizontal="center" vertical="center"/>
    </xf>
    <xf numFmtId="173" fontId="53" fillId="0" borderId="10" xfId="0" applyNumberFormat="1" applyFont="1" applyFill="1" applyBorder="1" applyAlignment="1">
      <alignment horizontal="center" vertical="center" wrapText="1"/>
    </xf>
    <xf numFmtId="173" fontId="34" fillId="0" borderId="14" xfId="0" applyNumberFormat="1" applyFont="1" applyFill="1" applyBorder="1" applyAlignment="1">
      <alignment horizontal="center" vertical="center"/>
    </xf>
    <xf numFmtId="173" fontId="34" fillId="0" borderId="0" xfId="0" applyNumberFormat="1" applyFont="1" applyFill="1" applyBorder="1" applyAlignment="1">
      <alignment horizontal="center" vertical="center"/>
    </xf>
    <xf numFmtId="3" fontId="52" fillId="0" borderId="0" xfId="0" applyNumberFormat="1" applyFont="1" applyFill="1"/>
    <xf numFmtId="0" fontId="39" fillId="0" borderId="0" xfId="0" applyFont="1" applyFill="1"/>
    <xf numFmtId="0" fontId="43" fillId="0" borderId="0" xfId="0" applyFont="1" applyFill="1"/>
    <xf numFmtId="0" fontId="35" fillId="0" borderId="0" xfId="0" applyFont="1" applyFill="1" applyAlignment="1">
      <alignment horizontal="left" wrapText="1"/>
    </xf>
    <xf numFmtId="0" fontId="35" fillId="0" borderId="0" xfId="0" applyFont="1" applyFill="1" applyAlignment="1">
      <alignment horizontal="left"/>
    </xf>
    <xf numFmtId="0" fontId="45" fillId="0" borderId="0" xfId="0" applyFont="1" applyFill="1" applyAlignment="1">
      <alignment horizontal="right" vertical="center" wrapText="1"/>
    </xf>
    <xf numFmtId="3" fontId="45" fillId="0" borderId="0" xfId="0" applyNumberFormat="1" applyFont="1" applyFill="1" applyAlignment="1">
      <alignment horizontal="right" vertical="center"/>
    </xf>
    <xf numFmtId="3" fontId="38" fillId="0" borderId="0" xfId="0" applyNumberFormat="1" applyFont="1" applyFill="1" applyAlignment="1">
      <alignment horizontal="right" vertical="center"/>
    </xf>
    <xf numFmtId="173" fontId="52" fillId="0" borderId="0" xfId="0" applyNumberFormat="1" applyFont="1" applyFill="1"/>
    <xf numFmtId="0" fontId="38" fillId="0" borderId="0" xfId="0" applyFont="1" applyFill="1" applyAlignment="1">
      <alignment vertical="center" wrapText="1"/>
    </xf>
    <xf numFmtId="0" fontId="54" fillId="0" borderId="0" xfId="0" applyFont="1" applyFill="1" applyAlignment="1">
      <alignment vertical="center" wrapText="1"/>
    </xf>
    <xf numFmtId="0" fontId="37" fillId="0" borderId="0" xfId="0" applyFont="1" applyBorder="1" applyAlignment="1">
      <alignment horizontal="center" vertical="center" wrapText="1"/>
    </xf>
    <xf numFmtId="3" fontId="38" fillId="0" borderId="0" xfId="0" applyNumberFormat="1" applyFont="1" applyBorder="1" applyAlignment="1">
      <alignment vertical="center"/>
    </xf>
    <xf numFmtId="3" fontId="37" fillId="0" borderId="0" xfId="0" applyNumberFormat="1" applyFont="1" applyBorder="1" applyAlignment="1">
      <alignment horizontal="right" vertical="center"/>
    </xf>
    <xf numFmtId="3" fontId="38" fillId="0" borderId="0" xfId="0" applyNumberFormat="1" applyFont="1" applyBorder="1" applyAlignment="1">
      <alignment horizontal="right" vertical="center"/>
    </xf>
    <xf numFmtId="173" fontId="37" fillId="0" borderId="0" xfId="108" applyNumberFormat="1" applyFont="1" applyFill="1" applyBorder="1" applyAlignment="1">
      <alignment vertical="center"/>
    </xf>
    <xf numFmtId="0" fontId="56" fillId="0" borderId="0" xfId="0" applyFont="1" applyFill="1"/>
    <xf numFmtId="173" fontId="55" fillId="0" borderId="0" xfId="0" applyNumberFormat="1" applyFont="1"/>
    <xf numFmtId="0" fontId="57" fillId="0" borderId="0" xfId="0" applyFont="1"/>
    <xf numFmtId="0" fontId="58" fillId="0" borderId="0" xfId="0" applyFont="1"/>
    <xf numFmtId="175" fontId="58" fillId="0" borderId="0" xfId="0" applyNumberFormat="1" applyFont="1"/>
    <xf numFmtId="3" fontId="58" fillId="0" borderId="0" xfId="0" applyNumberFormat="1" applyFont="1"/>
    <xf numFmtId="0" fontId="59" fillId="0" borderId="0" xfId="0" applyFont="1" applyFill="1"/>
  </cellXfs>
  <cellStyles count="115">
    <cellStyle name="20% - Акцент1 2" xfId="2" xr:uid="{00000000-0005-0000-0000-000000000000}"/>
    <cellStyle name="20% - Акцент2 2" xfId="3" xr:uid="{00000000-0005-0000-0000-000001000000}"/>
    <cellStyle name="20% - Акцент3 2" xfId="4" xr:uid="{00000000-0005-0000-0000-000002000000}"/>
    <cellStyle name="20% - Акцент4 2" xfId="5" xr:uid="{00000000-0005-0000-0000-000003000000}"/>
    <cellStyle name="20% - Акцент5 2" xfId="6" xr:uid="{00000000-0005-0000-0000-000004000000}"/>
    <cellStyle name="20% - Акцент6 2" xfId="7" xr:uid="{00000000-0005-0000-0000-000005000000}"/>
    <cellStyle name="40% - Акцент1 2" xfId="8" xr:uid="{00000000-0005-0000-0000-000006000000}"/>
    <cellStyle name="40% - Акцент2 2" xfId="9" xr:uid="{00000000-0005-0000-0000-000007000000}"/>
    <cellStyle name="40% - Акцент3 2" xfId="10" xr:uid="{00000000-0005-0000-0000-000008000000}"/>
    <cellStyle name="40% - Акцент4 2" xfId="11" xr:uid="{00000000-0005-0000-0000-000009000000}"/>
    <cellStyle name="40% - Акцент5 2" xfId="12" xr:uid="{00000000-0005-0000-0000-00000A000000}"/>
    <cellStyle name="40% - Акцент6 2" xfId="13" xr:uid="{00000000-0005-0000-0000-00000B000000}"/>
    <cellStyle name="60% - Акцент1 2" xfId="14" xr:uid="{00000000-0005-0000-0000-00000C000000}"/>
    <cellStyle name="60% - Акцент2 2" xfId="15" xr:uid="{00000000-0005-0000-0000-00000D000000}"/>
    <cellStyle name="60% - Акцент3 2" xfId="16" xr:uid="{00000000-0005-0000-0000-00000E000000}"/>
    <cellStyle name="60% - Акцент4 2" xfId="17" xr:uid="{00000000-0005-0000-0000-00000F000000}"/>
    <cellStyle name="60% - Акцент5 2" xfId="18" xr:uid="{00000000-0005-0000-0000-000010000000}"/>
    <cellStyle name="60% - Акцент6 2" xfId="19" xr:uid="{00000000-0005-0000-0000-000011000000}"/>
    <cellStyle name="Comma 11" xfId="110" xr:uid="{CDFC362D-78A6-4EAE-8E52-6A458EBF4A51}"/>
    <cellStyle name="Comma 2" xfId="82" xr:uid="{00000000-0005-0000-0000-000012000000}"/>
    <cellStyle name="Euro" xfId="20" xr:uid="{00000000-0005-0000-0000-000013000000}"/>
    <cellStyle name="Euro 2" xfId="21" xr:uid="{00000000-0005-0000-0000-000014000000}"/>
    <cellStyle name="Euro 3" xfId="22" xr:uid="{00000000-0005-0000-0000-000015000000}"/>
    <cellStyle name="Normal 12" xfId="109" xr:uid="{12978AC0-70FE-4E48-BFDF-EC2B6F1D9CD8}"/>
    <cellStyle name="Normal 2" xfId="23" xr:uid="{00000000-0005-0000-0000-000016000000}"/>
    <cellStyle name="Normal 2 2 3" xfId="114" xr:uid="{5E7D6AE1-ACF6-4BE6-9003-AB0DADA2435A}"/>
    <cellStyle name="Normal 3" xfId="1" xr:uid="{00000000-0005-0000-0000-000017000000}"/>
    <cellStyle name="Normal_10Q_30.06.2005" xfId="111" xr:uid="{1DDB92F2-807D-467F-A99C-5A6578A2E60D}"/>
    <cellStyle name="S0" xfId="24" xr:uid="{00000000-0005-0000-0000-000018000000}"/>
    <cellStyle name="S1" xfId="25" xr:uid="{00000000-0005-0000-0000-000019000000}"/>
    <cellStyle name="S10" xfId="26" xr:uid="{00000000-0005-0000-0000-00001A000000}"/>
    <cellStyle name="S11" xfId="27" xr:uid="{00000000-0005-0000-0000-00001B000000}"/>
    <cellStyle name="S12" xfId="28" xr:uid="{00000000-0005-0000-0000-00001C000000}"/>
    <cellStyle name="S13" xfId="29" xr:uid="{00000000-0005-0000-0000-00001D000000}"/>
    <cellStyle name="S14" xfId="30" xr:uid="{00000000-0005-0000-0000-00001E000000}"/>
    <cellStyle name="S2" xfId="31" xr:uid="{00000000-0005-0000-0000-00001F000000}"/>
    <cellStyle name="S3" xfId="32" xr:uid="{00000000-0005-0000-0000-000020000000}"/>
    <cellStyle name="S4" xfId="33" xr:uid="{00000000-0005-0000-0000-000021000000}"/>
    <cellStyle name="S5" xfId="34" xr:uid="{00000000-0005-0000-0000-000022000000}"/>
    <cellStyle name="S6" xfId="35" xr:uid="{00000000-0005-0000-0000-000023000000}"/>
    <cellStyle name="S7" xfId="36" xr:uid="{00000000-0005-0000-0000-000024000000}"/>
    <cellStyle name="S8" xfId="37" xr:uid="{00000000-0005-0000-0000-000025000000}"/>
    <cellStyle name="S9" xfId="38" xr:uid="{00000000-0005-0000-0000-000026000000}"/>
    <cellStyle name="Акцент1 2" xfId="39" xr:uid="{00000000-0005-0000-0000-000027000000}"/>
    <cellStyle name="Акцент2 2" xfId="40" xr:uid="{00000000-0005-0000-0000-000028000000}"/>
    <cellStyle name="Акцент3 2" xfId="41" xr:uid="{00000000-0005-0000-0000-000029000000}"/>
    <cellStyle name="Акцент4 2" xfId="42" xr:uid="{00000000-0005-0000-0000-00002A000000}"/>
    <cellStyle name="Акцент5 2" xfId="43" xr:uid="{00000000-0005-0000-0000-00002B000000}"/>
    <cellStyle name="Акцент6 2" xfId="44" xr:uid="{00000000-0005-0000-0000-00002C000000}"/>
    <cellStyle name="Ввод  2" xfId="45" xr:uid="{00000000-0005-0000-0000-00002D000000}"/>
    <cellStyle name="Вывод 2" xfId="46" xr:uid="{00000000-0005-0000-0000-00002E000000}"/>
    <cellStyle name="Вычисление 2" xfId="47" xr:uid="{00000000-0005-0000-0000-00002F000000}"/>
    <cellStyle name="Гиперссылка 2" xfId="48" xr:uid="{00000000-0005-0000-0000-000030000000}"/>
    <cellStyle name="Заголовок 1 2" xfId="49" xr:uid="{00000000-0005-0000-0000-000031000000}"/>
    <cellStyle name="Заголовок 2 2" xfId="50" xr:uid="{00000000-0005-0000-0000-000032000000}"/>
    <cellStyle name="Заголовок 3 2" xfId="51" xr:uid="{00000000-0005-0000-0000-000033000000}"/>
    <cellStyle name="Заголовок 4 2" xfId="52" xr:uid="{00000000-0005-0000-0000-000034000000}"/>
    <cellStyle name="Итог 2" xfId="53" xr:uid="{00000000-0005-0000-0000-000035000000}"/>
    <cellStyle name="Контрольная ячейка 2" xfId="54" xr:uid="{00000000-0005-0000-0000-000036000000}"/>
    <cellStyle name="Название 2" xfId="55" xr:uid="{00000000-0005-0000-0000-000037000000}"/>
    <cellStyle name="Нейтральный 2" xfId="56" xr:uid="{00000000-0005-0000-0000-000038000000}"/>
    <cellStyle name="Обычный" xfId="0" builtinId="0"/>
    <cellStyle name="Обычный 2" xfId="57" xr:uid="{00000000-0005-0000-0000-00003A000000}"/>
    <cellStyle name="Обычный 2 2" xfId="58" xr:uid="{00000000-0005-0000-0000-00003B000000}"/>
    <cellStyle name="Обычный 2 2 2" xfId="112" xr:uid="{CD64A3F7-80D5-4C01-B770-BDA3AEBC58F1}"/>
    <cellStyle name="Обычный 2 3" xfId="59" xr:uid="{00000000-0005-0000-0000-00003C000000}"/>
    <cellStyle name="Обычный 2 4" xfId="60" xr:uid="{00000000-0005-0000-0000-00003D000000}"/>
    <cellStyle name="Обычный 27" xfId="113" xr:uid="{5A4F9501-E95E-4F49-A8EC-CBF50465A8D7}"/>
    <cellStyle name="Обычный 3" xfId="61" xr:uid="{00000000-0005-0000-0000-00003E000000}"/>
    <cellStyle name="Обычный 3 2" xfId="62" xr:uid="{00000000-0005-0000-0000-00003F000000}"/>
    <cellStyle name="Обычный 3 2 2" xfId="63" xr:uid="{00000000-0005-0000-0000-000040000000}"/>
    <cellStyle name="Обычный 3 2 3" xfId="64" xr:uid="{00000000-0005-0000-0000-000041000000}"/>
    <cellStyle name="Обычный 3 3" xfId="65" xr:uid="{00000000-0005-0000-0000-000042000000}"/>
    <cellStyle name="Обычный 4" xfId="66" xr:uid="{00000000-0005-0000-0000-000043000000}"/>
    <cellStyle name="Обычный 5" xfId="67" xr:uid="{00000000-0005-0000-0000-000044000000}"/>
    <cellStyle name="Обычный 5 2" xfId="68" xr:uid="{00000000-0005-0000-0000-000045000000}"/>
    <cellStyle name="Обычный 6" xfId="69" xr:uid="{00000000-0005-0000-0000-000046000000}"/>
    <cellStyle name="Обычный 7" xfId="70" xr:uid="{00000000-0005-0000-0000-000047000000}"/>
    <cellStyle name="Плохой 2" xfId="71" xr:uid="{00000000-0005-0000-0000-00004E000000}"/>
    <cellStyle name="Пояснение 2" xfId="72" xr:uid="{00000000-0005-0000-0000-00004F000000}"/>
    <cellStyle name="Примечание 2" xfId="73" xr:uid="{00000000-0005-0000-0000-000050000000}"/>
    <cellStyle name="Процентный 2" xfId="74" xr:uid="{00000000-0005-0000-0000-000051000000}"/>
    <cellStyle name="Процентный 2 2" xfId="75" xr:uid="{00000000-0005-0000-0000-000052000000}"/>
    <cellStyle name="Процентный 3" xfId="76" xr:uid="{00000000-0005-0000-0000-000053000000}"/>
    <cellStyle name="Связанная ячейка 2" xfId="77" xr:uid="{00000000-0005-0000-0000-000054000000}"/>
    <cellStyle name="Стиль 1" xfId="78" xr:uid="{00000000-0005-0000-0000-000055000000}"/>
    <cellStyle name="Текст предупреждения 2" xfId="79" xr:uid="{00000000-0005-0000-0000-000056000000}"/>
    <cellStyle name="Тысячи [0]_Birga" xfId="80" xr:uid="{00000000-0005-0000-0000-000057000000}"/>
    <cellStyle name="Тысячи_Birga" xfId="81" xr:uid="{00000000-0005-0000-0000-000058000000}"/>
    <cellStyle name="Финансовый" xfId="108" builtinId="3"/>
    <cellStyle name="Финансовый [0] 2" xfId="83" xr:uid="{00000000-0005-0000-0000-00005A000000}"/>
    <cellStyle name="Финансовый [0] 3" xfId="84" xr:uid="{00000000-0005-0000-0000-00005B000000}"/>
    <cellStyle name="Финансовый 10" xfId="85" xr:uid="{00000000-0005-0000-0000-00005C000000}"/>
    <cellStyle name="Финансовый 11" xfId="86" xr:uid="{00000000-0005-0000-0000-00005D000000}"/>
    <cellStyle name="Финансовый 12" xfId="87" xr:uid="{00000000-0005-0000-0000-00005E000000}"/>
    <cellStyle name="Финансовый 13" xfId="88" xr:uid="{00000000-0005-0000-0000-00005F000000}"/>
    <cellStyle name="Финансовый 2" xfId="89" xr:uid="{00000000-0005-0000-0000-000060000000}"/>
    <cellStyle name="Финансовый 2 2" xfId="90" xr:uid="{00000000-0005-0000-0000-000061000000}"/>
    <cellStyle name="Финансовый 2 3" xfId="91" xr:uid="{00000000-0005-0000-0000-000062000000}"/>
    <cellStyle name="Финансовый 3" xfId="92" xr:uid="{00000000-0005-0000-0000-000063000000}"/>
    <cellStyle name="Финансовый 3 2" xfId="93" xr:uid="{00000000-0005-0000-0000-000064000000}"/>
    <cellStyle name="Финансовый 3 3" xfId="94" xr:uid="{00000000-0005-0000-0000-000065000000}"/>
    <cellStyle name="Финансовый 4" xfId="95" xr:uid="{00000000-0005-0000-0000-000066000000}"/>
    <cellStyle name="Финансовый 4 2" xfId="96" xr:uid="{00000000-0005-0000-0000-000067000000}"/>
    <cellStyle name="Финансовый 5" xfId="97" xr:uid="{00000000-0005-0000-0000-000068000000}"/>
    <cellStyle name="Финансовый 5 2" xfId="98" xr:uid="{00000000-0005-0000-0000-000069000000}"/>
    <cellStyle name="Финансовый 5 3" xfId="99" xr:uid="{00000000-0005-0000-0000-00006A000000}"/>
    <cellStyle name="Финансовый 6" xfId="100" xr:uid="{00000000-0005-0000-0000-00006B000000}"/>
    <cellStyle name="Финансовый 6 2" xfId="101" xr:uid="{00000000-0005-0000-0000-00006C000000}"/>
    <cellStyle name="Финансовый 7" xfId="102" xr:uid="{00000000-0005-0000-0000-00006D000000}"/>
    <cellStyle name="Финансовый 8" xfId="103" xr:uid="{00000000-0005-0000-0000-00006E000000}"/>
    <cellStyle name="Финансовый 8 2" xfId="104" xr:uid="{00000000-0005-0000-0000-00006F000000}"/>
    <cellStyle name="Финансовый 9" xfId="105" xr:uid="{00000000-0005-0000-0000-000070000000}"/>
    <cellStyle name="Хороший 2" xfId="106" xr:uid="{00000000-0005-0000-0000-000071000000}"/>
    <cellStyle name="표준_China Fund Subscription" xfId="107" xr:uid="{00000000-0005-0000-0000-000072000000}"/>
  </cellStyles>
  <dxfs count="0"/>
  <tableStyles count="0" defaultTableStyle="TableStyleMedium2" defaultPivotStyle="PivotStyleLight16"/>
  <colors>
    <mruColors>
      <color rgb="FFDE2280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il.akhmettayev/Desktop/IFRS%20audit%20311220/KN_IFRS_TB_311220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"/>
      <sheetName val="PL"/>
      <sheetName val="TS 31.03.21"/>
      <sheetName val="TS"/>
      <sheetName val="SAD кор-ки 31.03.21"/>
      <sheetName val="700Н 31.03.21"/>
      <sheetName val="SAD кор-ки"/>
      <sheetName val="700Н 31.12.20"/>
    </sheetNames>
    <sheetDataSet>
      <sheetData sheetId="0"/>
      <sheetData sheetId="1"/>
      <sheetData sheetId="2">
        <row r="10">
          <cell r="AT10">
            <v>1.7462298274040222E-10</v>
          </cell>
        </row>
      </sheetData>
      <sheetData sheetId="3">
        <row r="1">
          <cell r="BJ1">
            <v>58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1DDED-749C-4261-BE54-694F500237E0}">
  <dimension ref="A1:I69"/>
  <sheetViews>
    <sheetView tabSelected="1" zoomScale="87" zoomScaleNormal="87" workbookViewId="0">
      <selection activeCell="K26" sqref="K26"/>
    </sheetView>
  </sheetViews>
  <sheetFormatPr defaultRowHeight="15"/>
  <cols>
    <col min="1" max="1" width="82.5703125" customWidth="1"/>
    <col min="2" max="2" width="4.5703125" customWidth="1"/>
    <col min="3" max="4" width="14.5703125" bestFit="1" customWidth="1"/>
    <col min="5" max="5" width="14.5703125" customWidth="1"/>
    <col min="6" max="6" width="11.5703125" style="121" bestFit="1" customWidth="1"/>
    <col min="7" max="7" width="9.5703125" style="121" bestFit="1" customWidth="1"/>
    <col min="8" max="8" width="14.5703125" customWidth="1"/>
  </cols>
  <sheetData>
    <row r="1" spans="1:5">
      <c r="A1" s="2" t="s">
        <v>0</v>
      </c>
      <c r="B1" s="2"/>
    </row>
    <row r="2" spans="1:5" ht="12.6" customHeight="1">
      <c r="A2" s="2"/>
      <c r="B2" s="2"/>
      <c r="C2" s="2"/>
    </row>
    <row r="3" spans="1:5" ht="49.5" customHeight="1" thickBot="1">
      <c r="A3" s="46" t="s">
        <v>71</v>
      </c>
      <c r="B3" s="46"/>
      <c r="C3" s="4" t="s">
        <v>70</v>
      </c>
      <c r="D3" s="4" t="s">
        <v>72</v>
      </c>
      <c r="E3" s="113"/>
    </row>
    <row r="4" spans="1:5">
      <c r="A4" s="2" t="s">
        <v>13</v>
      </c>
      <c r="B4" s="2"/>
      <c r="C4" s="2"/>
      <c r="D4" s="2"/>
      <c r="E4" s="2"/>
    </row>
    <row r="5" spans="1:5">
      <c r="A5" s="5" t="s">
        <v>14</v>
      </c>
      <c r="B5" s="5">
        <v>1</v>
      </c>
      <c r="C5" s="6">
        <v>198803382</v>
      </c>
      <c r="D5" s="109">
        <v>263348476</v>
      </c>
      <c r="E5" s="109"/>
    </row>
    <row r="6" spans="1:5">
      <c r="A6" s="5" t="s">
        <v>15</v>
      </c>
      <c r="B6" s="5"/>
      <c r="C6" s="6">
        <v>45541156</v>
      </c>
      <c r="D6" s="6">
        <v>46862194</v>
      </c>
      <c r="E6" s="6"/>
    </row>
    <row r="7" spans="1:5">
      <c r="A7" s="5" t="s">
        <v>16</v>
      </c>
      <c r="B7" s="5">
        <v>2</v>
      </c>
      <c r="C7" s="7">
        <v>920686014</v>
      </c>
      <c r="D7" s="7">
        <v>784302625</v>
      </c>
      <c r="E7" s="7"/>
    </row>
    <row r="8" spans="1:5">
      <c r="A8" s="5" t="s">
        <v>17</v>
      </c>
      <c r="B8" s="5">
        <v>3</v>
      </c>
      <c r="C8" s="7">
        <v>193708075</v>
      </c>
      <c r="D8" s="7">
        <v>146011371</v>
      </c>
      <c r="E8" s="7"/>
    </row>
    <row r="9" spans="1:5">
      <c r="A9" s="5" t="s">
        <v>81</v>
      </c>
      <c r="B9" s="5">
        <v>4</v>
      </c>
      <c r="C9" s="7">
        <v>617408470</v>
      </c>
      <c r="D9" s="7">
        <v>0</v>
      </c>
      <c r="E9" s="7"/>
    </row>
    <row r="10" spans="1:5">
      <c r="A10" s="5" t="s">
        <v>18</v>
      </c>
      <c r="B10" s="5">
        <v>5</v>
      </c>
      <c r="C10" s="7">
        <v>562589804</v>
      </c>
      <c r="D10" s="7">
        <v>295357158</v>
      </c>
      <c r="E10" s="7"/>
    </row>
    <row r="11" spans="1:5">
      <c r="A11" s="5" t="s">
        <v>19</v>
      </c>
      <c r="B11" s="5"/>
      <c r="C11" s="7">
        <v>17985172</v>
      </c>
      <c r="D11" s="7">
        <v>12384678</v>
      </c>
      <c r="E11" s="7"/>
    </row>
    <row r="12" spans="1:5">
      <c r="A12" s="5" t="s">
        <v>20</v>
      </c>
      <c r="B12" s="5"/>
      <c r="C12" s="7">
        <v>11017091</v>
      </c>
      <c r="D12" s="7">
        <v>6560435</v>
      </c>
      <c r="E12" s="7"/>
    </row>
    <row r="13" spans="1:5">
      <c r="A13" s="5" t="s">
        <v>50</v>
      </c>
      <c r="B13" s="5"/>
      <c r="C13" s="7">
        <v>672890</v>
      </c>
      <c r="D13" s="7">
        <v>1740866</v>
      </c>
      <c r="E13" s="7"/>
    </row>
    <row r="14" spans="1:5">
      <c r="A14" s="5" t="s">
        <v>51</v>
      </c>
      <c r="B14" s="5"/>
      <c r="C14" s="7">
        <v>597554</v>
      </c>
      <c r="D14" s="7">
        <v>784887</v>
      </c>
      <c r="E14" s="7"/>
    </row>
    <row r="15" spans="1:5">
      <c r="A15" s="5" t="s">
        <v>52</v>
      </c>
      <c r="B15" s="5"/>
      <c r="C15" s="7">
        <v>4566993</v>
      </c>
      <c r="D15" s="7">
        <v>4244895</v>
      </c>
      <c r="E15" s="7"/>
    </row>
    <row r="16" spans="1:5">
      <c r="A16" s="5" t="s">
        <v>53</v>
      </c>
      <c r="B16" s="5"/>
      <c r="C16" s="7">
        <v>39713</v>
      </c>
      <c r="D16" s="7">
        <v>0</v>
      </c>
      <c r="E16" s="7"/>
    </row>
    <row r="17" spans="1:7">
      <c r="A17" s="5" t="s">
        <v>21</v>
      </c>
      <c r="B17" s="5"/>
      <c r="C17" s="7">
        <v>6206808</v>
      </c>
      <c r="D17" s="7">
        <v>3797963</v>
      </c>
      <c r="E17" s="7"/>
    </row>
    <row r="18" spans="1:7">
      <c r="A18" s="5" t="s">
        <v>22</v>
      </c>
      <c r="B18" s="5"/>
      <c r="C18" s="7">
        <v>339856</v>
      </c>
      <c r="D18" s="7">
        <v>841120</v>
      </c>
      <c r="E18" s="7"/>
    </row>
    <row r="19" spans="1:7">
      <c r="A19" s="5" t="s">
        <v>73</v>
      </c>
      <c r="B19" s="5"/>
      <c r="C19" s="7">
        <v>0</v>
      </c>
      <c r="D19" s="7">
        <v>73180</v>
      </c>
      <c r="E19" s="7"/>
    </row>
    <row r="20" spans="1:7">
      <c r="A20" s="5" t="s">
        <v>12</v>
      </c>
      <c r="B20" s="5"/>
      <c r="C20" s="7">
        <v>739520</v>
      </c>
      <c r="D20" s="7">
        <v>739520</v>
      </c>
      <c r="E20" s="7"/>
    </row>
    <row r="21" spans="1:7" ht="15.75" thickBot="1">
      <c r="A21" s="8" t="s">
        <v>1</v>
      </c>
      <c r="B21" s="8"/>
      <c r="C21" s="45">
        <v>5817170</v>
      </c>
      <c r="D21" s="45">
        <v>3102441</v>
      </c>
      <c r="E21" s="114"/>
    </row>
    <row r="22" spans="1:7">
      <c r="A22" s="5"/>
      <c r="B22" s="5"/>
      <c r="C22" s="32"/>
      <c r="D22" s="32"/>
      <c r="E22" s="32"/>
    </row>
    <row r="23" spans="1:7" ht="15.75" thickBot="1">
      <c r="A23" s="10" t="s">
        <v>23</v>
      </c>
      <c r="B23" s="10"/>
      <c r="C23" s="33">
        <f>SUM(C5:C21)</f>
        <v>2586719668</v>
      </c>
      <c r="D23" s="33">
        <f>SUM(D5:D21)</f>
        <v>1570151809</v>
      </c>
      <c r="E23" s="115"/>
      <c r="F23" s="123" t="b">
        <f>SUM(C5:C21)=C23</f>
        <v>1</v>
      </c>
      <c r="G23" s="123" t="b">
        <f>SUM(D5:D21)=D23</f>
        <v>1</v>
      </c>
    </row>
    <row r="24" spans="1:7" ht="15.75" thickTop="1">
      <c r="A24" s="5"/>
      <c r="B24" s="5"/>
      <c r="C24" s="5"/>
      <c r="D24" s="5"/>
      <c r="E24" s="5"/>
    </row>
    <row r="25" spans="1:7">
      <c r="A25" s="2" t="s">
        <v>24</v>
      </c>
      <c r="B25" s="2"/>
      <c r="C25" s="5"/>
      <c r="D25" s="5"/>
      <c r="E25" s="5"/>
    </row>
    <row r="26" spans="1:7">
      <c r="A26" s="2"/>
      <c r="B26" s="2"/>
      <c r="C26" s="5"/>
      <c r="D26" s="5"/>
      <c r="E26" s="5"/>
    </row>
    <row r="27" spans="1:7">
      <c r="A27" s="2" t="s">
        <v>25</v>
      </c>
      <c r="B27" s="2"/>
      <c r="C27" s="5"/>
      <c r="D27" s="5"/>
      <c r="E27" s="5"/>
    </row>
    <row r="28" spans="1:7">
      <c r="A28" s="5" t="s">
        <v>48</v>
      </c>
      <c r="B28" s="5"/>
      <c r="C28" s="6">
        <v>894286</v>
      </c>
      <c r="D28" s="34">
        <v>0</v>
      </c>
      <c r="E28" s="34"/>
    </row>
    <row r="29" spans="1:7">
      <c r="A29" s="5" t="s">
        <v>26</v>
      </c>
      <c r="B29" s="5">
        <v>6</v>
      </c>
      <c r="C29" s="6">
        <v>1276299780</v>
      </c>
      <c r="D29" s="6">
        <v>534542459</v>
      </c>
      <c r="E29" s="6"/>
    </row>
    <row r="30" spans="1:7">
      <c r="A30" s="5" t="s">
        <v>11</v>
      </c>
      <c r="B30" s="5">
        <v>7</v>
      </c>
      <c r="C30" s="6">
        <v>734179099</v>
      </c>
      <c r="D30" s="6">
        <v>622486736</v>
      </c>
      <c r="E30" s="6"/>
    </row>
    <row r="31" spans="1:7">
      <c r="A31" s="5" t="s">
        <v>27</v>
      </c>
      <c r="B31" s="5"/>
      <c r="C31" s="6">
        <v>18467798</v>
      </c>
      <c r="D31" s="6">
        <v>21997127</v>
      </c>
      <c r="E31" s="6"/>
    </row>
    <row r="32" spans="1:7">
      <c r="A32" s="5" t="s">
        <v>10</v>
      </c>
      <c r="B32" s="5"/>
      <c r="C32" s="34">
        <v>0</v>
      </c>
      <c r="D32" s="34">
        <v>0</v>
      </c>
      <c r="E32" s="34"/>
    </row>
    <row r="33" spans="1:9">
      <c r="A33" s="5" t="s">
        <v>28</v>
      </c>
      <c r="B33" s="5"/>
      <c r="C33" s="6">
        <v>4422068</v>
      </c>
      <c r="D33" s="6">
        <v>3830001</v>
      </c>
      <c r="E33" s="6"/>
    </row>
    <row r="34" spans="1:9">
      <c r="A34" s="5" t="s">
        <v>74</v>
      </c>
      <c r="B34" s="5"/>
      <c r="C34" s="6">
        <v>0</v>
      </c>
      <c r="D34" s="6">
        <v>5988020</v>
      </c>
      <c r="E34" s="6"/>
    </row>
    <row r="35" spans="1:9">
      <c r="A35" s="5" t="s">
        <v>54</v>
      </c>
      <c r="B35" s="5"/>
      <c r="C35" s="6">
        <v>22339784</v>
      </c>
      <c r="D35" s="6">
        <v>14390027</v>
      </c>
      <c r="E35" s="6"/>
    </row>
    <row r="36" spans="1:9">
      <c r="A36" s="5" t="s">
        <v>55</v>
      </c>
      <c r="B36" s="5"/>
      <c r="C36" s="6">
        <v>65873381</v>
      </c>
      <c r="D36" s="6">
        <v>53796989</v>
      </c>
      <c r="E36" s="6"/>
    </row>
    <row r="37" spans="1:9">
      <c r="A37" s="5" t="s">
        <v>9</v>
      </c>
      <c r="B37" s="5"/>
      <c r="C37" s="6">
        <v>6526240</v>
      </c>
      <c r="D37" s="6">
        <v>3963869</v>
      </c>
      <c r="E37" s="6"/>
    </row>
    <row r="38" spans="1:9">
      <c r="A38" s="5" t="s">
        <v>29</v>
      </c>
      <c r="B38" s="5"/>
      <c r="C38" s="6">
        <v>789989</v>
      </c>
      <c r="D38" s="6">
        <v>419260</v>
      </c>
      <c r="E38" s="6"/>
    </row>
    <row r="39" spans="1:9">
      <c r="A39" s="5" t="s">
        <v>75</v>
      </c>
      <c r="B39" s="5"/>
      <c r="C39" s="6">
        <v>217595501</v>
      </c>
      <c r="D39" s="6">
        <v>147906554</v>
      </c>
      <c r="E39" s="6"/>
    </row>
    <row r="40" spans="1:9" ht="15.75" thickBot="1">
      <c r="A40" s="8" t="s">
        <v>30</v>
      </c>
      <c r="B40" s="8"/>
      <c r="C40" s="9">
        <v>8259507</v>
      </c>
      <c r="D40" s="9">
        <v>3344876</v>
      </c>
      <c r="E40" s="116"/>
    </row>
    <row r="41" spans="1:9">
      <c r="A41" s="2"/>
      <c r="B41" s="2"/>
    </row>
    <row r="42" spans="1:9" ht="15.75" thickBot="1">
      <c r="A42" s="10" t="s">
        <v>2</v>
      </c>
      <c r="B42" s="10"/>
      <c r="C42" s="35">
        <f>SUM(C28:C40)</f>
        <v>2355647433</v>
      </c>
      <c r="D42" s="35">
        <f>SUM(D28:D40)</f>
        <v>1412665918</v>
      </c>
      <c r="E42" s="117"/>
      <c r="F42" s="121" t="b">
        <f>SUM(C28:C40)=C42</f>
        <v>1</v>
      </c>
      <c r="G42" s="121" t="b">
        <f>SUM(D28:D40)=D42</f>
        <v>1</v>
      </c>
    </row>
    <row r="43" spans="1:9" ht="15.75" thickTop="1">
      <c r="A43" s="2"/>
      <c r="B43" s="2"/>
      <c r="C43" s="5"/>
      <c r="D43" s="5"/>
      <c r="E43" s="5"/>
    </row>
    <row r="44" spans="1:9">
      <c r="A44" s="2" t="s">
        <v>31</v>
      </c>
      <c r="B44" s="2"/>
      <c r="C44" s="5">
        <v>0</v>
      </c>
      <c r="D44" s="5"/>
      <c r="E44" s="5"/>
    </row>
    <row r="45" spans="1:9">
      <c r="A45" s="5" t="s">
        <v>32</v>
      </c>
      <c r="B45" s="5">
        <v>8</v>
      </c>
      <c r="C45" s="6">
        <v>92810824</v>
      </c>
      <c r="D45" s="6">
        <v>66822797</v>
      </c>
      <c r="E45" s="6"/>
      <c r="H45" s="12"/>
    </row>
    <row r="46" spans="1:9">
      <c r="A46" s="5" t="s">
        <v>76</v>
      </c>
      <c r="B46" s="5"/>
      <c r="C46" s="6">
        <v>0</v>
      </c>
      <c r="D46" s="6">
        <v>0</v>
      </c>
      <c r="E46" s="6"/>
      <c r="H46" s="12"/>
    </row>
    <row r="47" spans="1:9">
      <c r="A47" s="5" t="s">
        <v>47</v>
      </c>
      <c r="B47" s="5"/>
      <c r="C47" s="6">
        <v>16881920</v>
      </c>
      <c r="D47" s="6">
        <v>17106927</v>
      </c>
      <c r="E47" s="6"/>
      <c r="H47" s="12"/>
      <c r="I47" s="12"/>
    </row>
    <row r="48" spans="1:9" ht="25.5">
      <c r="A48" s="11" t="s">
        <v>33</v>
      </c>
      <c r="B48" s="11"/>
      <c r="C48" s="6">
        <v>1759140</v>
      </c>
      <c r="D48" s="6">
        <v>605572</v>
      </c>
      <c r="E48" s="6"/>
      <c r="H48" s="12"/>
    </row>
    <row r="49" spans="1:8">
      <c r="A49" s="11" t="s">
        <v>77</v>
      </c>
      <c r="B49" s="11"/>
      <c r="C49" s="6">
        <v>658790</v>
      </c>
      <c r="D49" s="6">
        <v>1375471</v>
      </c>
      <c r="E49" s="6"/>
      <c r="F49" s="123"/>
      <c r="H49" s="12"/>
    </row>
    <row r="50" spans="1:8" ht="15.75" thickBot="1">
      <c r="A50" s="8" t="s">
        <v>5</v>
      </c>
      <c r="B50" s="8"/>
      <c r="C50" s="9">
        <v>118961561</v>
      </c>
      <c r="D50" s="9">
        <v>71575124</v>
      </c>
      <c r="E50" s="116"/>
      <c r="F50" s="123"/>
      <c r="H50" s="12"/>
    </row>
    <row r="51" spans="1:8">
      <c r="A51" s="2"/>
      <c r="B51" s="2"/>
      <c r="F51" s="123"/>
    </row>
    <row r="52" spans="1:8" ht="15.75" thickBot="1">
      <c r="A52" s="10" t="s">
        <v>3</v>
      </c>
      <c r="B52" s="10"/>
      <c r="C52" s="35">
        <f>SUM(C45:C50)</f>
        <v>231072235</v>
      </c>
      <c r="D52" s="35">
        <f>SUM(D45:D50)</f>
        <v>157485891</v>
      </c>
      <c r="E52" s="117"/>
      <c r="F52" s="121" t="b">
        <f>SUM(C44:C50)=C52</f>
        <v>1</v>
      </c>
      <c r="G52" s="121" t="b">
        <f>SUM(D44:D50)=D52</f>
        <v>1</v>
      </c>
    </row>
    <row r="53" spans="1:8" ht="15.75" thickTop="1">
      <c r="A53" s="2" t="s">
        <v>34</v>
      </c>
      <c r="B53" s="2"/>
    </row>
    <row r="54" spans="1:8" ht="15.75" thickBot="1">
      <c r="A54" s="10" t="s">
        <v>35</v>
      </c>
      <c r="B54" s="10"/>
      <c r="C54" s="35">
        <f>C42+C52</f>
        <v>2586719668</v>
      </c>
      <c r="D54" s="35">
        <f>D42+D52</f>
        <v>1570151809</v>
      </c>
      <c r="E54" s="117"/>
    </row>
    <row r="55" spans="1:8" ht="15.75" thickTop="1"/>
    <row r="57" spans="1:8">
      <c r="A57" s="13" t="s">
        <v>79</v>
      </c>
      <c r="B57" s="13"/>
    </row>
    <row r="58" spans="1:8">
      <c r="A58" s="13"/>
      <c r="B58" s="13"/>
    </row>
    <row r="59" spans="1:8">
      <c r="A59" s="13" t="s">
        <v>80</v>
      </c>
      <c r="B59" s="13"/>
    </row>
    <row r="62" spans="1:8">
      <c r="A62" s="70" t="s">
        <v>78</v>
      </c>
      <c r="B62" s="70"/>
      <c r="C62" s="70"/>
      <c r="D62" s="70"/>
      <c r="E62" s="44"/>
    </row>
    <row r="63" spans="1:8">
      <c r="A63" s="1" t="s">
        <v>8</v>
      </c>
      <c r="B63" s="1"/>
      <c r="C63" s="47"/>
      <c r="D63" s="36"/>
      <c r="E63" s="36"/>
    </row>
    <row r="66" spans="3:6">
      <c r="C66" s="119">
        <f>C54-C23</f>
        <v>0</v>
      </c>
      <c r="D66" s="119">
        <f>D54-D23</f>
        <v>0</v>
      </c>
      <c r="E66" s="29"/>
      <c r="F66" s="123" t="b">
        <f>((C49-D49)+(C50-D50))=ОПУиО!B40</f>
        <v>1</v>
      </c>
    </row>
    <row r="67" spans="3:6">
      <c r="F67" s="123"/>
    </row>
    <row r="68" spans="3:6">
      <c r="F68" s="123"/>
    </row>
    <row r="69" spans="3:6">
      <c r="F69" s="123"/>
    </row>
  </sheetData>
  <mergeCells count="1">
    <mergeCell ref="A62:D62"/>
  </mergeCells>
  <pageMargins left="0.7" right="0.7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D3091-B45B-4792-80E0-A6C01124A5F1}">
  <dimension ref="A1:I50"/>
  <sheetViews>
    <sheetView zoomScale="89" zoomScaleNormal="89" workbookViewId="0">
      <selection activeCell="A51" sqref="A51"/>
    </sheetView>
  </sheetViews>
  <sheetFormatPr defaultRowHeight="15"/>
  <cols>
    <col min="1" max="1" width="79.140625" customWidth="1"/>
    <col min="2" max="2" width="16.5703125" style="48" customWidth="1"/>
    <col min="3" max="3" width="2" style="48" customWidth="1"/>
    <col min="4" max="4" width="15.140625" style="48" customWidth="1"/>
    <col min="5" max="5" width="12.28515625" customWidth="1"/>
    <col min="6" max="6" width="14.7109375" style="121" customWidth="1"/>
    <col min="7" max="7" width="9.140625" style="121"/>
    <col min="8" max="8" width="10.28515625" bestFit="1" customWidth="1"/>
  </cols>
  <sheetData>
    <row r="1" spans="1:7">
      <c r="A1" s="15"/>
      <c r="B1" s="16"/>
      <c r="C1" s="2"/>
      <c r="D1" s="16"/>
    </row>
    <row r="2" spans="1:7">
      <c r="A2" s="15"/>
      <c r="C2" s="2"/>
    </row>
    <row r="3" spans="1:7">
      <c r="A3" s="17" t="s">
        <v>0</v>
      </c>
      <c r="C3" s="2"/>
    </row>
    <row r="4" spans="1:7">
      <c r="A4" s="15"/>
      <c r="B4" s="16"/>
      <c r="C4" s="2"/>
      <c r="D4" s="16"/>
    </row>
    <row r="5" spans="1:7" ht="56.25" customHeight="1" thickBot="1">
      <c r="A5" s="3" t="s">
        <v>86</v>
      </c>
      <c r="B5" s="4" t="s">
        <v>84</v>
      </c>
      <c r="C5" s="18"/>
      <c r="D5" s="4" t="s">
        <v>85</v>
      </c>
    </row>
    <row r="6" spans="1:7">
      <c r="A6" s="5" t="s">
        <v>36</v>
      </c>
      <c r="B6" s="19">
        <v>83823254</v>
      </c>
      <c r="C6" s="19"/>
      <c r="D6" s="19">
        <v>10306398</v>
      </c>
    </row>
    <row r="7" spans="1:7" ht="25.5">
      <c r="A7" s="11" t="s">
        <v>37</v>
      </c>
      <c r="B7" s="19">
        <v>82104394</v>
      </c>
      <c r="C7" s="19"/>
      <c r="D7" s="19">
        <v>35078434</v>
      </c>
    </row>
    <row r="8" spans="1:7" ht="15.75" thickBot="1">
      <c r="A8" s="8" t="s">
        <v>38</v>
      </c>
      <c r="B8" s="20">
        <v>-120085275</v>
      </c>
      <c r="C8" s="20"/>
      <c r="D8" s="20">
        <v>-38035351</v>
      </c>
    </row>
    <row r="9" spans="1:7">
      <c r="A9" s="5"/>
      <c r="B9" s="19"/>
      <c r="C9" s="19"/>
      <c r="D9" s="19"/>
    </row>
    <row r="10" spans="1:7">
      <c r="A10" s="2" t="s">
        <v>49</v>
      </c>
      <c r="B10" s="31">
        <f>SUM(B6:B9)</f>
        <v>45842373</v>
      </c>
      <c r="C10" s="31">
        <f t="shared" ref="C10" si="0">C6+C7+C8</f>
        <v>0</v>
      </c>
      <c r="D10" s="31">
        <f>SUM(D6:D9)</f>
        <v>7349481</v>
      </c>
      <c r="F10" s="121" t="b">
        <f>SUM(B6:B8)=B10</f>
        <v>1</v>
      </c>
      <c r="G10" s="121" t="b">
        <f>SUM(C6:C8)=C10</f>
        <v>1</v>
      </c>
    </row>
    <row r="11" spans="1:7">
      <c r="A11" s="2"/>
      <c r="B11" s="31"/>
      <c r="C11" s="31"/>
      <c r="D11" s="31"/>
    </row>
    <row r="12" spans="1:7" ht="15.75" thickBot="1">
      <c r="A12" s="8" t="s">
        <v>68</v>
      </c>
      <c r="B12" s="20">
        <v>-10948971</v>
      </c>
      <c r="C12" s="22">
        <f>C7+C8+C9</f>
        <v>0</v>
      </c>
      <c r="D12" s="49"/>
    </row>
    <row r="13" spans="1:7">
      <c r="A13" s="2" t="s">
        <v>69</v>
      </c>
      <c r="B13" s="50">
        <f>B10+B12</f>
        <v>34893402</v>
      </c>
      <c r="C13" s="31"/>
      <c r="D13" s="50">
        <f>D10+D12</f>
        <v>7349481</v>
      </c>
    </row>
    <row r="14" spans="1:7">
      <c r="A14" s="5" t="s">
        <v>56</v>
      </c>
      <c r="B14" s="19">
        <v>62064915</v>
      </c>
      <c r="C14" s="31"/>
      <c r="D14" s="19">
        <v>15723230</v>
      </c>
    </row>
    <row r="15" spans="1:7" ht="15.75" thickBot="1">
      <c r="A15" s="8" t="s">
        <v>57</v>
      </c>
      <c r="B15" s="20">
        <v>-1979445</v>
      </c>
      <c r="C15" s="22"/>
      <c r="D15" s="20">
        <v>-368845</v>
      </c>
    </row>
    <row r="16" spans="1:7">
      <c r="A16" s="39" t="s">
        <v>58</v>
      </c>
      <c r="B16" s="51">
        <f>B14+B15</f>
        <v>60085470</v>
      </c>
      <c r="C16" s="31"/>
      <c r="D16" s="51">
        <f>D14+D15</f>
        <v>15354385</v>
      </c>
    </row>
    <row r="17" spans="1:7" ht="15.75" thickBot="1">
      <c r="A17" s="38" t="s">
        <v>59</v>
      </c>
      <c r="B17" s="20">
        <v>-9017732</v>
      </c>
      <c r="C17" s="22"/>
      <c r="D17" s="20">
        <v>-2150516</v>
      </c>
    </row>
    <row r="18" spans="1:7" ht="15.75" thickBot="1">
      <c r="A18" s="42" t="s">
        <v>60</v>
      </c>
      <c r="B18" s="52">
        <f>B16+B17</f>
        <v>51067738</v>
      </c>
      <c r="C18" s="43"/>
      <c r="D18" s="52">
        <f>D16+D17</f>
        <v>13203869</v>
      </c>
    </row>
    <row r="19" spans="1:7">
      <c r="A19" s="37" t="s">
        <v>61</v>
      </c>
      <c r="B19" s="19">
        <v>-6922043</v>
      </c>
      <c r="C19" s="31"/>
      <c r="D19" s="19">
        <v>-2999283</v>
      </c>
    </row>
    <row r="20" spans="1:7" ht="15.75" thickBot="1">
      <c r="A20" s="38" t="s">
        <v>62</v>
      </c>
      <c r="B20" s="20">
        <v>-11730534</v>
      </c>
      <c r="C20" s="22"/>
      <c r="D20" s="20">
        <v>-6315185</v>
      </c>
    </row>
    <row r="21" spans="1:7" ht="15.75" thickBot="1">
      <c r="A21" s="41" t="s">
        <v>63</v>
      </c>
      <c r="B21" s="40">
        <f>B19+B20</f>
        <v>-18652577</v>
      </c>
      <c r="C21" s="31"/>
      <c r="D21" s="40">
        <f>D19+D20</f>
        <v>-9314468</v>
      </c>
    </row>
    <row r="22" spans="1:7">
      <c r="A22" s="26" t="s">
        <v>64</v>
      </c>
      <c r="B22" s="24">
        <f>B18+B21</f>
        <v>32415161</v>
      </c>
      <c r="C22" s="24"/>
      <c r="D22" s="24">
        <f>D18+D21</f>
        <v>3889401</v>
      </c>
      <c r="F22" s="122"/>
    </row>
    <row r="23" spans="1:7">
      <c r="A23" s="2"/>
      <c r="B23" s="31"/>
      <c r="C23" s="31"/>
      <c r="D23" s="31"/>
      <c r="F23" s="122"/>
    </row>
    <row r="24" spans="1:7">
      <c r="A24" s="5" t="s">
        <v>39</v>
      </c>
      <c r="B24" s="19">
        <v>44808203</v>
      </c>
      <c r="C24" s="19"/>
      <c r="D24" s="19">
        <v>11800339</v>
      </c>
    </row>
    <row r="25" spans="1:7">
      <c r="A25" s="5" t="s">
        <v>40</v>
      </c>
      <c r="B25" s="19">
        <v>-52301755</v>
      </c>
      <c r="C25" s="19"/>
      <c r="D25" s="19">
        <v>-9479018</v>
      </c>
    </row>
    <row r="26" spans="1:7">
      <c r="A26" s="5" t="s">
        <v>65</v>
      </c>
      <c r="B26" s="19">
        <v>0</v>
      </c>
      <c r="C26" s="19"/>
      <c r="D26" s="19">
        <v>8098719</v>
      </c>
    </row>
    <row r="27" spans="1:7">
      <c r="A27" s="5" t="s">
        <v>66</v>
      </c>
      <c r="B27" s="19">
        <v>5782339</v>
      </c>
      <c r="C27" s="19"/>
      <c r="D27" s="19">
        <v>2470066</v>
      </c>
    </row>
    <row r="28" spans="1:7">
      <c r="A28" s="5" t="s">
        <v>41</v>
      </c>
      <c r="B28" s="19">
        <v>2978253</v>
      </c>
      <c r="C28" s="25"/>
      <c r="D28" s="19">
        <v>20246662</v>
      </c>
    </row>
    <row r="29" spans="1:7">
      <c r="A29" s="5" t="s">
        <v>67</v>
      </c>
      <c r="B29" s="19">
        <v>0</v>
      </c>
      <c r="C29" s="25"/>
      <c r="D29" s="19">
        <v>-3216136</v>
      </c>
    </row>
    <row r="30" spans="1:7">
      <c r="A30" s="5" t="s">
        <v>42</v>
      </c>
      <c r="B30" s="19">
        <v>21013530</v>
      </c>
      <c r="C30" s="25"/>
      <c r="D30" s="19">
        <v>6556773</v>
      </c>
    </row>
    <row r="31" spans="1:7">
      <c r="A31" s="5" t="s">
        <v>43</v>
      </c>
      <c r="B31" s="19">
        <v>1485143</v>
      </c>
      <c r="C31" s="19"/>
      <c r="D31" s="19">
        <v>271707</v>
      </c>
    </row>
    <row r="32" spans="1:7" ht="15.75" thickBot="1">
      <c r="A32" s="5" t="s">
        <v>6</v>
      </c>
      <c r="B32" s="19">
        <v>-2672618</v>
      </c>
      <c r="C32" s="19"/>
      <c r="D32" s="19">
        <v>288850</v>
      </c>
      <c r="F32" s="121" t="b">
        <f>SUM(B24:B32)=B34</f>
        <v>1</v>
      </c>
      <c r="G32" s="121" t="b">
        <f>SUM(C24:C32)=C34</f>
        <v>1</v>
      </c>
    </row>
    <row r="33" spans="1:9">
      <c r="A33" s="23"/>
      <c r="B33" s="27"/>
      <c r="C33" s="27"/>
      <c r="D33" s="27"/>
    </row>
    <row r="34" spans="1:9" ht="15.75" thickBot="1">
      <c r="A34" s="18" t="s">
        <v>44</v>
      </c>
      <c r="B34" s="21">
        <f>SUM(B24:B33)</f>
        <v>21093095</v>
      </c>
      <c r="C34" s="21"/>
      <c r="D34" s="21">
        <f>SUM(D24:D33)</f>
        <v>37037962</v>
      </c>
      <c r="F34" s="122"/>
      <c r="G34" s="122"/>
    </row>
    <row r="35" spans="1:9">
      <c r="A35" s="5"/>
      <c r="B35" s="19"/>
      <c r="C35" s="25"/>
      <c r="D35" s="19"/>
    </row>
    <row r="36" spans="1:9" ht="15.75" thickBot="1">
      <c r="A36" s="8" t="s">
        <v>4</v>
      </c>
      <c r="B36" s="20">
        <v>-41015110</v>
      </c>
      <c r="C36" s="20"/>
      <c r="D36" s="20">
        <v>-15885413</v>
      </c>
    </row>
    <row r="37" spans="1:9">
      <c r="A37" s="5" t="s">
        <v>45</v>
      </c>
      <c r="B37" s="19">
        <f>B13+B22+B34+B36</f>
        <v>47386548</v>
      </c>
      <c r="C37" s="19">
        <f>C22+C34+C36</f>
        <v>0</v>
      </c>
      <c r="D37" s="19">
        <f>D13+D22+D34+D36</f>
        <v>32391431</v>
      </c>
      <c r="E37" s="30"/>
      <c r="F37" s="122"/>
      <c r="H37" s="30"/>
      <c r="I37" s="30"/>
    </row>
    <row r="38" spans="1:9" ht="15.75" thickBot="1">
      <c r="A38" s="8" t="s">
        <v>7</v>
      </c>
      <c r="B38" s="20">
        <v>-716792</v>
      </c>
      <c r="C38" s="20"/>
      <c r="D38" s="20">
        <v>9327</v>
      </c>
    </row>
    <row r="39" spans="1:9">
      <c r="A39" s="5"/>
      <c r="B39" s="19"/>
      <c r="C39" s="25"/>
      <c r="D39" s="19"/>
    </row>
    <row r="40" spans="1:9" ht="15.75" thickBot="1">
      <c r="A40" s="10" t="s">
        <v>46</v>
      </c>
      <c r="B40" s="28">
        <f>B37+B38</f>
        <v>46669756</v>
      </c>
      <c r="C40" s="28">
        <f>C37+C38</f>
        <v>0</v>
      </c>
      <c r="D40" s="28">
        <f>D37+D38</f>
        <v>32400758</v>
      </c>
      <c r="F40" s="122"/>
    </row>
    <row r="41" spans="1:9" ht="15.75" thickTop="1">
      <c r="A41" s="2"/>
      <c r="B41" s="7"/>
      <c r="C41" s="5"/>
      <c r="D41" s="7"/>
    </row>
    <row r="42" spans="1:9">
      <c r="A42" s="2"/>
      <c r="B42" s="7"/>
      <c r="C42" s="5"/>
      <c r="D42" s="7"/>
    </row>
    <row r="44" spans="1:9">
      <c r="A44" s="13" t="s">
        <v>79</v>
      </c>
      <c r="B44" s="13"/>
    </row>
    <row r="45" spans="1:9">
      <c r="A45" s="13"/>
      <c r="B45" s="13"/>
    </row>
    <row r="46" spans="1:9">
      <c r="A46" s="13" t="s">
        <v>80</v>
      </c>
      <c r="B46" s="13"/>
    </row>
    <row r="49" spans="1:4">
      <c r="A49" s="70" t="s">
        <v>78</v>
      </c>
      <c r="B49" s="70"/>
      <c r="C49" s="70"/>
      <c r="D49" s="70"/>
    </row>
    <row r="50" spans="1:4">
      <c r="A50" s="1" t="s">
        <v>8</v>
      </c>
      <c r="B50" s="1"/>
      <c r="C50" s="53"/>
      <c r="D50" s="54"/>
    </row>
  </sheetData>
  <mergeCells count="1">
    <mergeCell ref="A49:D49"/>
  </mergeCells>
  <pageMargins left="0.7" right="0.7" top="0.75" bottom="0.75" header="0.3" footer="0.3"/>
  <pageSetup paperSize="9"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2C38C-F90D-4BA3-AACA-16C60A0DD34D}">
  <dimension ref="A1:M89"/>
  <sheetViews>
    <sheetView zoomScale="91" zoomScaleNormal="91" workbookViewId="0">
      <selection activeCell="D45" sqref="D45"/>
    </sheetView>
  </sheetViews>
  <sheetFormatPr defaultColWidth="8.85546875" defaultRowHeight="15"/>
  <cols>
    <col min="1" max="1" width="21.140625" style="73" customWidth="1"/>
    <col min="2" max="2" width="20.42578125" style="73" customWidth="1"/>
    <col min="3" max="3" width="0.5703125" style="73" customWidth="1"/>
    <col min="4" max="4" width="12.85546875" style="73" customWidth="1"/>
    <col min="5" max="5" width="0.28515625" style="73" customWidth="1"/>
    <col min="6" max="6" width="20.5703125" style="73" customWidth="1"/>
    <col min="7" max="7" width="0.5703125" style="73" customWidth="1"/>
    <col min="8" max="8" width="13.42578125" style="73" customWidth="1"/>
    <col min="9" max="9" width="0.140625" style="73" customWidth="1"/>
    <col min="10" max="10" width="15.42578125" style="73" customWidth="1"/>
    <col min="11" max="11" width="0.28515625" style="73" customWidth="1"/>
    <col min="12" max="12" width="17.28515625" style="73" customWidth="1"/>
    <col min="13" max="13" width="2.7109375" style="73" customWidth="1"/>
    <col min="14" max="16384" width="8.85546875" style="73"/>
  </cols>
  <sheetData>
    <row r="1" spans="1:12">
      <c r="A1" s="72" t="s">
        <v>0</v>
      </c>
    </row>
    <row r="2" spans="1:12" ht="15.75">
      <c r="A2" s="74"/>
    </row>
    <row r="3" spans="1:12" s="75" customFormat="1" ht="12">
      <c r="H3" s="76"/>
      <c r="I3" s="76"/>
      <c r="J3" s="76"/>
      <c r="K3" s="77"/>
      <c r="L3" s="76"/>
    </row>
    <row r="4" spans="1:12" s="75" customFormat="1" ht="12.75">
      <c r="A4" s="78" t="s">
        <v>138</v>
      </c>
      <c r="H4" s="76"/>
      <c r="I4" s="76"/>
      <c r="J4" s="76"/>
      <c r="K4" s="77"/>
      <c r="L4" s="76"/>
    </row>
    <row r="5" spans="1:12" s="75" customFormat="1" ht="12.75">
      <c r="A5" s="78" t="s">
        <v>149</v>
      </c>
    </row>
    <row r="6" spans="1:12" s="75" customFormat="1">
      <c r="A6" s="79" t="s">
        <v>139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</row>
    <row r="7" spans="1:12" s="75" customFormat="1" ht="24">
      <c r="A7" s="80"/>
      <c r="B7" s="81" t="s">
        <v>140</v>
      </c>
      <c r="C7" s="81"/>
      <c r="D7" s="82" t="s">
        <v>47</v>
      </c>
      <c r="E7" s="81"/>
      <c r="F7" s="82" t="s">
        <v>141</v>
      </c>
      <c r="G7" s="82"/>
      <c r="H7" s="82" t="s">
        <v>77</v>
      </c>
      <c r="I7" s="81"/>
      <c r="J7" s="82" t="s">
        <v>142</v>
      </c>
      <c r="K7" s="82"/>
      <c r="L7" s="81" t="s">
        <v>143</v>
      </c>
    </row>
    <row r="8" spans="1:12" s="75" customFormat="1" ht="12">
      <c r="A8" s="80"/>
      <c r="B8" s="81" t="s">
        <v>144</v>
      </c>
      <c r="C8" s="81"/>
      <c r="D8" s="82"/>
      <c r="E8" s="81"/>
      <c r="F8" s="82"/>
      <c r="G8" s="82"/>
      <c r="H8" s="82"/>
      <c r="I8" s="81"/>
      <c r="J8" s="82"/>
      <c r="K8" s="82"/>
      <c r="L8" s="81" t="s">
        <v>145</v>
      </c>
    </row>
    <row r="9" spans="1:12" s="75" customFormat="1" ht="12">
      <c r="A9" s="83"/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</row>
    <row r="10" spans="1:12" s="75" customFormat="1" ht="12">
      <c r="A10" s="84" t="s">
        <v>150</v>
      </c>
      <c r="B10" s="85">
        <v>61422794</v>
      </c>
      <c r="C10" s="85"/>
      <c r="D10" s="86">
        <v>2978199</v>
      </c>
      <c r="E10" s="86"/>
      <c r="F10" s="86">
        <v>278</v>
      </c>
      <c r="G10" s="86"/>
      <c r="H10" s="85" t="s">
        <v>146</v>
      </c>
      <c r="I10" s="85"/>
      <c r="J10" s="85">
        <v>32010317</v>
      </c>
      <c r="K10" s="86"/>
      <c r="L10" s="85">
        <v>96411588</v>
      </c>
    </row>
    <row r="11" spans="1:12" s="75" customFormat="1" ht="12">
      <c r="A11" s="84"/>
      <c r="B11" s="87"/>
      <c r="C11" s="87"/>
      <c r="D11" s="87"/>
      <c r="E11" s="87"/>
      <c r="F11" s="87"/>
      <c r="G11" s="87"/>
      <c r="H11" s="88"/>
      <c r="I11" s="88"/>
      <c r="J11" s="88"/>
      <c r="K11" s="88"/>
      <c r="L11" s="88"/>
    </row>
    <row r="12" spans="1:12" s="75" customFormat="1" ht="12">
      <c r="A12" s="89" t="s">
        <v>82</v>
      </c>
      <c r="B12" s="87" t="s">
        <v>146</v>
      </c>
      <c r="C12" s="87"/>
      <c r="D12" s="87" t="s">
        <v>146</v>
      </c>
      <c r="E12" s="87"/>
      <c r="F12" s="87" t="s">
        <v>146</v>
      </c>
      <c r="G12" s="87"/>
      <c r="H12" s="87" t="s">
        <v>146</v>
      </c>
      <c r="I12" s="87"/>
      <c r="J12" s="87">
        <v>32400755</v>
      </c>
      <c r="K12" s="87"/>
      <c r="L12" s="87">
        <f>J12</f>
        <v>32400755</v>
      </c>
    </row>
    <row r="13" spans="1:12" s="75" customFormat="1" ht="12">
      <c r="A13" s="89" t="s">
        <v>147</v>
      </c>
      <c r="B13" s="87" t="s">
        <v>146</v>
      </c>
      <c r="C13" s="87"/>
      <c r="D13" s="87" t="s">
        <v>146</v>
      </c>
      <c r="E13" s="87"/>
      <c r="F13" s="87" t="s">
        <v>146</v>
      </c>
      <c r="G13" s="87"/>
      <c r="H13" s="87" t="s">
        <v>146</v>
      </c>
      <c r="I13" s="87"/>
      <c r="J13" s="87" t="s">
        <v>146</v>
      </c>
      <c r="K13" s="87"/>
      <c r="L13" s="87" t="s">
        <v>146</v>
      </c>
    </row>
    <row r="14" spans="1:12" s="75" customFormat="1" ht="12">
      <c r="A14" s="89" t="s">
        <v>151</v>
      </c>
      <c r="B14" s="87"/>
      <c r="C14" s="87"/>
      <c r="D14" s="87"/>
      <c r="E14" s="87"/>
      <c r="F14" s="90">
        <v>-383409</v>
      </c>
      <c r="G14" s="87"/>
      <c r="H14" s="87"/>
      <c r="I14" s="87"/>
      <c r="J14" s="87"/>
      <c r="K14" s="87"/>
      <c r="L14" s="87">
        <f>F14</f>
        <v>-383409</v>
      </c>
    </row>
    <row r="15" spans="1:12" s="75" customFormat="1" ht="12">
      <c r="A15" s="89" t="s">
        <v>83</v>
      </c>
      <c r="B15" s="87" t="s">
        <v>146</v>
      </c>
      <c r="C15" s="91"/>
      <c r="D15" s="87">
        <v>5700000</v>
      </c>
      <c r="E15" s="87"/>
      <c r="F15" s="87" t="s">
        <v>146</v>
      </c>
      <c r="G15" s="92"/>
      <c r="H15" s="93" t="s">
        <v>146</v>
      </c>
      <c r="I15" s="93"/>
      <c r="J15" s="93" t="s">
        <v>146</v>
      </c>
      <c r="K15" s="92"/>
      <c r="L15" s="94">
        <f>D15</f>
        <v>5700000</v>
      </c>
    </row>
    <row r="16" spans="1:12" s="75" customFormat="1" ht="12">
      <c r="A16" s="95" t="s">
        <v>148</v>
      </c>
      <c r="B16" s="85">
        <f>B10</f>
        <v>61422794</v>
      </c>
      <c r="C16" s="85"/>
      <c r="D16" s="86">
        <f>D15+D10</f>
        <v>8678199</v>
      </c>
      <c r="E16" s="86"/>
      <c r="F16" s="85">
        <f>F10+F14</f>
        <v>-383131</v>
      </c>
      <c r="G16" s="86"/>
      <c r="H16" s="85" t="s">
        <v>146</v>
      </c>
      <c r="I16" s="85"/>
      <c r="J16" s="85">
        <f>J10+J12</f>
        <v>64411072</v>
      </c>
      <c r="K16" s="85"/>
      <c r="L16" s="85">
        <f>L10+L12+L15+L14</f>
        <v>134128934</v>
      </c>
    </row>
    <row r="17" spans="1:12" s="75" customFormat="1" ht="12">
      <c r="A17" s="95"/>
      <c r="B17" s="85"/>
      <c r="C17" s="85"/>
      <c r="D17" s="86"/>
      <c r="E17" s="86"/>
      <c r="F17" s="85"/>
      <c r="G17" s="86"/>
      <c r="H17" s="85"/>
      <c r="I17" s="85"/>
      <c r="J17" s="85"/>
      <c r="K17" s="86"/>
      <c r="L17" s="85"/>
    </row>
    <row r="18" spans="1:12" s="75" customFormat="1" ht="12">
      <c r="A18" s="84" t="s">
        <v>72</v>
      </c>
      <c r="B18" s="85">
        <v>66822797</v>
      </c>
      <c r="C18" s="85"/>
      <c r="D18" s="86">
        <v>17106927</v>
      </c>
      <c r="E18" s="86"/>
      <c r="F18" s="86">
        <v>605572</v>
      </c>
      <c r="G18" s="86"/>
      <c r="H18" s="85">
        <v>1375471</v>
      </c>
      <c r="I18" s="85"/>
      <c r="J18" s="85">
        <v>71575124</v>
      </c>
      <c r="K18" s="86"/>
      <c r="L18" s="85">
        <f>B18+D18+F18+H18+J18</f>
        <v>157485891</v>
      </c>
    </row>
    <row r="19" spans="1:12" s="75" customFormat="1" ht="12">
      <c r="A19" s="84"/>
      <c r="B19" s="87"/>
      <c r="C19" s="87"/>
      <c r="D19" s="87"/>
      <c r="E19" s="87"/>
      <c r="F19" s="87"/>
      <c r="G19" s="87"/>
      <c r="H19" s="88"/>
      <c r="I19" s="88"/>
      <c r="J19" s="88"/>
      <c r="K19" s="88"/>
      <c r="L19" s="88"/>
    </row>
    <row r="20" spans="1:12" s="75" customFormat="1" ht="12">
      <c r="A20" s="89" t="s">
        <v>82</v>
      </c>
      <c r="B20" s="87" t="s">
        <v>146</v>
      </c>
      <c r="C20" s="87"/>
      <c r="D20" s="87">
        <f>D25-D18</f>
        <v>-225007</v>
      </c>
      <c r="E20" s="87"/>
      <c r="F20" s="87" t="s">
        <v>146</v>
      </c>
      <c r="G20" s="87"/>
      <c r="H20" s="87" t="s">
        <v>146</v>
      </c>
      <c r="I20" s="87"/>
      <c r="J20" s="87">
        <f>J25-J18</f>
        <v>47386437</v>
      </c>
      <c r="K20" s="87"/>
      <c r="L20" s="87">
        <f>D20+J20</f>
        <v>47161430</v>
      </c>
    </row>
    <row r="21" spans="1:12" s="75" customFormat="1" ht="12">
      <c r="A21" s="89" t="s">
        <v>147</v>
      </c>
      <c r="B21" s="87" t="s">
        <v>146</v>
      </c>
      <c r="C21" s="87"/>
      <c r="D21" s="87" t="s">
        <v>146</v>
      </c>
      <c r="E21" s="87"/>
      <c r="F21" s="87" t="s">
        <v>146</v>
      </c>
      <c r="G21" s="87"/>
      <c r="H21" s="87" t="s">
        <v>146</v>
      </c>
      <c r="I21" s="87"/>
      <c r="J21" s="87" t="s">
        <v>146</v>
      </c>
      <c r="K21" s="87"/>
      <c r="L21" s="87" t="s">
        <v>146</v>
      </c>
    </row>
    <row r="22" spans="1:12" s="75" customFormat="1" ht="12">
      <c r="A22" s="89" t="s">
        <v>151</v>
      </c>
      <c r="B22" s="87"/>
      <c r="C22" s="87"/>
      <c r="D22" s="87"/>
      <c r="E22" s="87"/>
      <c r="F22" s="96">
        <f>F25-F18</f>
        <v>1153568</v>
      </c>
      <c r="G22" s="87"/>
      <c r="H22" s="87">
        <f>H25-H18</f>
        <v>-716681</v>
      </c>
      <c r="I22" s="87"/>
      <c r="J22" s="87"/>
      <c r="K22" s="87"/>
      <c r="L22" s="87">
        <f>F22+H22</f>
        <v>436887</v>
      </c>
    </row>
    <row r="23" spans="1:12" s="75" customFormat="1" ht="12">
      <c r="A23" s="89" t="s">
        <v>83</v>
      </c>
      <c r="B23" s="87">
        <f>B25-B18</f>
        <v>25988027</v>
      </c>
      <c r="C23" s="87"/>
      <c r="D23" s="97" t="s">
        <v>146</v>
      </c>
      <c r="E23" s="87"/>
      <c r="F23" s="87" t="s">
        <v>146</v>
      </c>
      <c r="G23" s="87"/>
      <c r="H23" s="87" t="s">
        <v>146</v>
      </c>
      <c r="I23" s="87"/>
      <c r="J23" s="87" t="s">
        <v>146</v>
      </c>
      <c r="K23" s="87"/>
      <c r="L23" s="87">
        <f>B23</f>
        <v>25988027</v>
      </c>
    </row>
    <row r="24" spans="1:12" s="75" customFormat="1" ht="12">
      <c r="A24" s="89"/>
      <c r="B24" s="98"/>
      <c r="C24" s="93"/>
      <c r="D24" s="92"/>
      <c r="E24" s="92"/>
      <c r="F24" s="99"/>
      <c r="G24" s="92"/>
      <c r="H24" s="98"/>
      <c r="I24" s="93"/>
      <c r="J24" s="98"/>
      <c r="K24" s="92"/>
      <c r="L24" s="98"/>
    </row>
    <row r="25" spans="1:12" s="75" customFormat="1" ht="12.75" thickBot="1">
      <c r="A25" s="95" t="s">
        <v>70</v>
      </c>
      <c r="B25" s="100">
        <v>92810824</v>
      </c>
      <c r="C25" s="85"/>
      <c r="D25" s="100">
        <v>16881920</v>
      </c>
      <c r="E25" s="85"/>
      <c r="F25" s="100">
        <v>1759140</v>
      </c>
      <c r="G25" s="86"/>
      <c r="H25" s="100">
        <v>658790</v>
      </c>
      <c r="I25" s="85"/>
      <c r="J25" s="100">
        <v>118961561</v>
      </c>
      <c r="K25" s="86"/>
      <c r="L25" s="100">
        <f>B25+D25+F25+H25+J25</f>
        <v>231072235</v>
      </c>
    </row>
    <row r="26" spans="1:12" s="75" customFormat="1" ht="12.75" thickTop="1">
      <c r="A26" s="95"/>
      <c r="B26" s="101"/>
      <c r="C26" s="85"/>
      <c r="D26" s="101"/>
      <c r="E26" s="85"/>
      <c r="F26" s="101"/>
      <c r="G26" s="86"/>
      <c r="H26" s="101"/>
      <c r="I26" s="85"/>
      <c r="J26" s="101"/>
      <c r="K26" s="86"/>
      <c r="L26" s="101"/>
    </row>
    <row r="27" spans="1:12" s="75" customFormat="1" ht="12">
      <c r="B27" s="102"/>
      <c r="C27" s="102"/>
      <c r="D27" s="102"/>
      <c r="H27" s="76"/>
      <c r="I27" s="76"/>
      <c r="J27" s="76"/>
      <c r="K27" s="77"/>
      <c r="L27" s="76"/>
    </row>
    <row r="28" spans="1:12" s="75" customFormat="1" ht="12.75" customHeight="1"/>
    <row r="29" spans="1:12">
      <c r="A29" s="103" t="s">
        <v>79</v>
      </c>
      <c r="B29" s="103"/>
      <c r="C29" s="104"/>
      <c r="D29" s="104"/>
    </row>
    <row r="30" spans="1:12">
      <c r="A30" s="103"/>
      <c r="B30" s="103"/>
      <c r="C30" s="104"/>
      <c r="D30" s="104"/>
    </row>
    <row r="31" spans="1:12">
      <c r="A31" s="103" t="s">
        <v>80</v>
      </c>
      <c r="B31" s="103"/>
      <c r="C31" s="104"/>
      <c r="D31" s="104"/>
    </row>
    <row r="32" spans="1:12">
      <c r="B32" s="104"/>
      <c r="C32" s="104"/>
      <c r="D32" s="104"/>
    </row>
    <row r="33" spans="1:13">
      <c r="B33" s="104"/>
      <c r="C33" s="104"/>
      <c r="D33" s="104"/>
    </row>
    <row r="34" spans="1:13">
      <c r="A34" s="105" t="s">
        <v>78</v>
      </c>
      <c r="B34" s="105"/>
      <c r="C34" s="105"/>
      <c r="D34" s="105"/>
    </row>
    <row r="35" spans="1:13">
      <c r="A35" s="106" t="s">
        <v>8</v>
      </c>
      <c r="B35" s="106"/>
      <c r="C35" s="107"/>
      <c r="D35" s="108"/>
    </row>
    <row r="36" spans="1:13">
      <c r="B36" s="104"/>
      <c r="C36" s="104"/>
      <c r="D36" s="104"/>
    </row>
    <row r="37" spans="1:13" s="75" customFormat="1" ht="12"/>
    <row r="38" spans="1:13" s="75" customFormat="1" ht="12"/>
    <row r="39" spans="1:13" s="124" customFormat="1" ht="12">
      <c r="B39" s="124" t="b">
        <f>B25=ББ!C45</f>
        <v>1</v>
      </c>
      <c r="D39" s="124" t="b">
        <f>D25=ББ!C47</f>
        <v>1</v>
      </c>
      <c r="F39" s="124" t="b">
        <f>F25=ББ!C48</f>
        <v>1</v>
      </c>
      <c r="H39" s="124" t="b">
        <f>H25=ББ!C49</f>
        <v>1</v>
      </c>
      <c r="J39" s="124" t="b">
        <f>J25=ББ!C50</f>
        <v>1</v>
      </c>
      <c r="L39" s="124" t="b">
        <f>L25=ББ!C52</f>
        <v>1</v>
      </c>
    </row>
    <row r="40" spans="1:13" s="75" customFormat="1" ht="12">
      <c r="A40" s="118"/>
      <c r="B40" s="118"/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</row>
    <row r="41" spans="1:13" s="75" customFormat="1" ht="12"/>
    <row r="42" spans="1:13" s="75" customFormat="1" ht="12">
      <c r="B42" s="110"/>
      <c r="D42" s="110"/>
      <c r="F42" s="110"/>
      <c r="H42" s="110"/>
      <c r="J42" s="110"/>
      <c r="L42" s="110"/>
    </row>
    <row r="43" spans="1:13" s="75" customFormat="1">
      <c r="B43" s="110"/>
      <c r="D43" s="110"/>
      <c r="F43" s="110"/>
      <c r="H43" s="110"/>
      <c r="J43" s="110"/>
      <c r="L43" s="110"/>
    </row>
    <row r="44" spans="1:13" s="75" customFormat="1" ht="12"/>
    <row r="45" spans="1:13" s="75" customFormat="1" ht="12"/>
    <row r="46" spans="1:13" s="75" customFormat="1" ht="12"/>
    <row r="47" spans="1:13" s="75" customFormat="1" ht="12"/>
    <row r="48" spans="1:13" s="75" customFormat="1" ht="12"/>
    <row r="49" s="75" customFormat="1" ht="12"/>
    <row r="50" s="75" customFormat="1" ht="12"/>
    <row r="51" s="75" customFormat="1" ht="12"/>
    <row r="52" s="75" customFormat="1" ht="12"/>
    <row r="53" s="75" customFormat="1" ht="12"/>
    <row r="54" s="75" customFormat="1" ht="12"/>
    <row r="55" s="75" customFormat="1" ht="12"/>
    <row r="56" s="75" customFormat="1" ht="12"/>
    <row r="57" s="75" customFormat="1" ht="12"/>
    <row r="58" s="75" customFormat="1" ht="12"/>
    <row r="59" s="75" customFormat="1" ht="12"/>
    <row r="60" s="75" customFormat="1" ht="12"/>
    <row r="61" s="75" customFormat="1" ht="12"/>
    <row r="62" s="75" customFormat="1" ht="12"/>
    <row r="63" s="75" customFormat="1" ht="12"/>
    <row r="64" s="75" customFormat="1" ht="12"/>
    <row r="65" s="75" customFormat="1" ht="12"/>
    <row r="66" s="75" customFormat="1" ht="12"/>
    <row r="67" s="75" customFormat="1" ht="12"/>
    <row r="68" s="75" customFormat="1" ht="12"/>
    <row r="69" s="75" customFormat="1" ht="12"/>
    <row r="70" s="75" customFormat="1" ht="12"/>
    <row r="71" s="75" customFormat="1" ht="12"/>
    <row r="72" s="75" customFormat="1" ht="12"/>
    <row r="73" s="75" customFormat="1" ht="12"/>
    <row r="74" s="75" customFormat="1" ht="12"/>
    <row r="75" s="75" customFormat="1" ht="12"/>
    <row r="76" s="75" customFormat="1" ht="12"/>
    <row r="77" s="75" customFormat="1" ht="12"/>
    <row r="78" s="75" customFormat="1" ht="12"/>
    <row r="79" s="75" customFormat="1" ht="12"/>
    <row r="80" s="75" customFormat="1" ht="12"/>
    <row r="81" s="75" customFormat="1" ht="12"/>
    <row r="82" s="75" customFormat="1" ht="12"/>
    <row r="83" s="75" customFormat="1" ht="12"/>
    <row r="84" s="75" customFormat="1" ht="12"/>
    <row r="85" s="75" customFormat="1" ht="12"/>
    <row r="86" s="75" customFormat="1" ht="12"/>
    <row r="87" s="75" customFormat="1" ht="12"/>
    <row r="88" s="75" customFormat="1" ht="12"/>
    <row r="89" s="75" customFormat="1" ht="12"/>
  </sheetData>
  <mergeCells count="10">
    <mergeCell ref="A34:D34"/>
    <mergeCell ref="G7:G8"/>
    <mergeCell ref="H7:H8"/>
    <mergeCell ref="J7:J8"/>
    <mergeCell ref="K7:K8"/>
    <mergeCell ref="A10:A11"/>
    <mergeCell ref="A18:A19"/>
    <mergeCell ref="A7:A8"/>
    <mergeCell ref="D7:D8"/>
    <mergeCell ref="F7:F8"/>
  </mergeCells>
  <pageMargins left="0.7" right="0.7" top="0.75" bottom="0.75" header="0.3" footer="0.3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87080-D2A4-4B45-8E7E-6C72F94D199F}">
  <dimension ref="A1:G88"/>
  <sheetViews>
    <sheetView topLeftCell="A51" zoomScale="86" zoomScaleNormal="86" workbookViewId="0">
      <selection activeCell="A36" sqref="A36"/>
    </sheetView>
  </sheetViews>
  <sheetFormatPr defaultColWidth="9.140625" defaultRowHeight="15"/>
  <cols>
    <col min="1" max="1" width="80.42578125" style="63" customWidth="1"/>
    <col min="2" max="3" width="16.28515625" customWidth="1"/>
    <col min="4" max="4" width="18.140625" customWidth="1"/>
    <col min="5" max="5" width="14.85546875" style="121" customWidth="1"/>
    <col min="6" max="6" width="11.85546875" style="121" customWidth="1"/>
    <col min="7" max="7" width="9.140625" style="120"/>
  </cols>
  <sheetData>
    <row r="1" spans="1:5">
      <c r="A1" s="11"/>
    </row>
    <row r="2" spans="1:5">
      <c r="A2" s="11"/>
    </row>
    <row r="3" spans="1:5">
      <c r="A3" s="55" t="s">
        <v>0</v>
      </c>
    </row>
    <row r="4" spans="1:5" ht="74.25" customHeight="1" thickBot="1">
      <c r="A4" s="3" t="s">
        <v>136</v>
      </c>
      <c r="B4" s="56" t="s">
        <v>137</v>
      </c>
      <c r="C4" s="56" t="s">
        <v>132</v>
      </c>
    </row>
    <row r="5" spans="1:5">
      <c r="A5" s="57" t="s">
        <v>87</v>
      </c>
    </row>
    <row r="6" spans="1:5">
      <c r="A6" s="11" t="s">
        <v>88</v>
      </c>
      <c r="B6" s="30">
        <v>47386548</v>
      </c>
      <c r="C6" s="30">
        <v>32391431</v>
      </c>
      <c r="E6" s="122" t="b">
        <f>B6=ОПУиО!B37</f>
        <v>1</v>
      </c>
    </row>
    <row r="7" spans="1:5">
      <c r="A7" s="11" t="s">
        <v>89</v>
      </c>
      <c r="B7" s="30"/>
      <c r="C7" s="30"/>
      <c r="E7" s="122"/>
    </row>
    <row r="8" spans="1:5" ht="25.5">
      <c r="A8" s="11" t="s">
        <v>90</v>
      </c>
      <c r="B8" s="30">
        <v>-926216</v>
      </c>
      <c r="C8" s="30">
        <v>-9096977</v>
      </c>
      <c r="E8" s="122"/>
    </row>
    <row r="9" spans="1:5" ht="25.5">
      <c r="A9" s="11" t="s">
        <v>152</v>
      </c>
      <c r="B9" s="30">
        <v>-1756003</v>
      </c>
      <c r="C9" s="30">
        <v>0</v>
      </c>
      <c r="E9" s="122"/>
    </row>
    <row r="10" spans="1:5" ht="25.5">
      <c r="A10" s="11" t="s">
        <v>91</v>
      </c>
      <c r="B10" s="30">
        <v>11349741</v>
      </c>
      <c r="C10" s="30">
        <v>3216136</v>
      </c>
      <c r="E10" s="122"/>
    </row>
    <row r="11" spans="1:5">
      <c r="A11" s="11" t="s">
        <v>81</v>
      </c>
      <c r="B11" s="30">
        <v>-596221668</v>
      </c>
      <c r="C11" s="30">
        <v>0</v>
      </c>
      <c r="E11" s="122"/>
    </row>
    <row r="12" spans="1:5">
      <c r="A12" s="111" t="s">
        <v>92</v>
      </c>
      <c r="B12" s="30">
        <v>-21401372</v>
      </c>
      <c r="C12" s="30">
        <v>-998427</v>
      </c>
      <c r="E12" s="122"/>
    </row>
    <row r="13" spans="1:5">
      <c r="A13" s="111" t="s">
        <v>93</v>
      </c>
      <c r="B13" s="30">
        <v>625451</v>
      </c>
      <c r="C13" s="30">
        <v>6315185</v>
      </c>
      <c r="E13" s="122"/>
    </row>
    <row r="14" spans="1:5">
      <c r="A14" s="111" t="s">
        <v>94</v>
      </c>
      <c r="B14" s="30">
        <v>9017733</v>
      </c>
      <c r="C14" s="30">
        <v>2150516</v>
      </c>
      <c r="E14" s="122"/>
    </row>
    <row r="15" spans="1:5">
      <c r="A15" s="111" t="s">
        <v>63</v>
      </c>
      <c r="B15" s="30">
        <v>12994465</v>
      </c>
      <c r="C15" s="30"/>
      <c r="E15" s="122"/>
    </row>
    <row r="16" spans="1:5">
      <c r="A16" s="111" t="s">
        <v>95</v>
      </c>
      <c r="B16" s="30">
        <v>1197765</v>
      </c>
      <c r="C16" s="30">
        <v>736617</v>
      </c>
      <c r="E16" s="122"/>
    </row>
    <row r="17" spans="1:6">
      <c r="A17" s="112" t="s">
        <v>153</v>
      </c>
      <c r="B17" s="30">
        <v>1093819</v>
      </c>
      <c r="C17" s="30"/>
      <c r="E17" s="122"/>
    </row>
    <row r="18" spans="1:6">
      <c r="A18" s="111" t="s">
        <v>96</v>
      </c>
      <c r="B18" s="30">
        <v>1120475</v>
      </c>
      <c r="C18" s="30">
        <v>449926</v>
      </c>
      <c r="E18" s="122"/>
    </row>
    <row r="19" spans="1:6">
      <c r="A19" s="111" t="s">
        <v>97</v>
      </c>
      <c r="B19" s="30">
        <v>1366579</v>
      </c>
      <c r="C19" s="30">
        <v>0</v>
      </c>
      <c r="E19" s="122"/>
    </row>
    <row r="20" spans="1:6">
      <c r="A20" s="71" t="s">
        <v>65</v>
      </c>
      <c r="B20" s="30">
        <v>0</v>
      </c>
      <c r="C20" s="30">
        <v>-8098719</v>
      </c>
      <c r="E20" s="122"/>
    </row>
    <row r="21" spans="1:6">
      <c r="A21" s="11" t="s">
        <v>98</v>
      </c>
      <c r="B21" s="30">
        <v>544648</v>
      </c>
      <c r="C21" s="30">
        <v>43682</v>
      </c>
      <c r="E21" s="122"/>
    </row>
    <row r="22" spans="1:6">
      <c r="A22" s="11" t="s">
        <v>99</v>
      </c>
      <c r="B22" s="30">
        <v>333020</v>
      </c>
      <c r="C22" s="30">
        <v>148134</v>
      </c>
      <c r="E22" s="122"/>
    </row>
    <row r="23" spans="1:6" ht="15.75" thickBot="1">
      <c r="A23" s="58" t="s">
        <v>100</v>
      </c>
      <c r="B23" s="59">
        <v>-52022278</v>
      </c>
      <c r="C23" s="59">
        <v>-9153176</v>
      </c>
      <c r="E23" s="122" t="b">
        <f>SUM(B5:B23)=B25</f>
        <v>1</v>
      </c>
      <c r="F23" s="122" t="b">
        <f>SUM(C5:C23)=C25</f>
        <v>1</v>
      </c>
    </row>
    <row r="24" spans="1:6">
      <c r="A24" s="11"/>
      <c r="B24" s="30"/>
      <c r="C24" s="30"/>
      <c r="E24" s="122"/>
    </row>
    <row r="25" spans="1:6">
      <c r="A25" s="57" t="s">
        <v>101</v>
      </c>
      <c r="B25" s="60">
        <f>SUM(B6:B23)</f>
        <v>-585297293</v>
      </c>
      <c r="C25" s="60">
        <f>SUM(C6:C23)</f>
        <v>18104328</v>
      </c>
      <c r="D25" s="60"/>
      <c r="E25" s="122"/>
    </row>
    <row r="26" spans="1:6">
      <c r="A26" s="57" t="s">
        <v>102</v>
      </c>
      <c r="B26" s="30"/>
      <c r="C26" s="30"/>
      <c r="E26" s="122"/>
    </row>
    <row r="27" spans="1:6">
      <c r="A27" s="57" t="s">
        <v>103</v>
      </c>
      <c r="B27" s="30"/>
      <c r="C27" s="30"/>
      <c r="E27" s="122"/>
    </row>
    <row r="28" spans="1:6">
      <c r="A28" s="57" t="s">
        <v>104</v>
      </c>
      <c r="B28" s="61">
        <f>SUM(B29:B36)</f>
        <v>-397124101</v>
      </c>
      <c r="C28" s="61">
        <f>SUM(C29:C36)</f>
        <v>-299033219</v>
      </c>
      <c r="D28" s="61"/>
      <c r="E28" s="122" t="b">
        <f>SUM(B29:B36)=B28</f>
        <v>1</v>
      </c>
      <c r="F28" s="122" t="b">
        <f>SUM(C29:C36)=C28</f>
        <v>1</v>
      </c>
    </row>
    <row r="29" spans="1:6">
      <c r="A29" s="11" t="s">
        <v>15</v>
      </c>
      <c r="B29" s="30">
        <v>717989</v>
      </c>
      <c r="C29" s="30">
        <v>-14054780</v>
      </c>
      <c r="E29" s="122"/>
    </row>
    <row r="30" spans="1:6">
      <c r="A30" s="11" t="s">
        <v>105</v>
      </c>
      <c r="B30" s="30"/>
      <c r="C30" s="30"/>
      <c r="E30" s="122"/>
    </row>
    <row r="31" spans="1:6">
      <c r="A31" s="11" t="s">
        <v>106</v>
      </c>
      <c r="B31" s="30">
        <v>-69595549</v>
      </c>
      <c r="C31" s="30">
        <v>-125538289</v>
      </c>
      <c r="E31" s="122"/>
    </row>
    <row r="32" spans="1:6" ht="25.5">
      <c r="A32" s="11" t="s">
        <v>17</v>
      </c>
      <c r="B32" s="30">
        <v>-42300233</v>
      </c>
      <c r="C32" s="30"/>
      <c r="E32" s="122"/>
    </row>
    <row r="33" spans="1:6">
      <c r="A33" s="11" t="s">
        <v>107</v>
      </c>
      <c r="B33" s="30">
        <v>544987</v>
      </c>
      <c r="C33" s="30">
        <v>-903544</v>
      </c>
      <c r="E33" s="122"/>
    </row>
    <row r="34" spans="1:6">
      <c r="A34" s="11" t="s">
        <v>108</v>
      </c>
      <c r="B34" s="30">
        <v>-270272600</v>
      </c>
      <c r="C34" s="30">
        <v>-154376869</v>
      </c>
      <c r="E34" s="122"/>
    </row>
    <row r="35" spans="1:6">
      <c r="A35" s="11" t="s">
        <v>52</v>
      </c>
      <c r="B35" s="30">
        <v>-4666752</v>
      </c>
      <c r="C35" s="30">
        <v>81515</v>
      </c>
      <c r="E35" s="122"/>
    </row>
    <row r="36" spans="1:6">
      <c r="A36" s="11" t="s">
        <v>1</v>
      </c>
      <c r="B36" s="30">
        <v>-11551943</v>
      </c>
      <c r="C36" s="30">
        <v>-4241252</v>
      </c>
      <c r="E36" s="122"/>
    </row>
    <row r="37" spans="1:6">
      <c r="A37" s="57" t="s">
        <v>109</v>
      </c>
      <c r="B37" s="61">
        <f>SUM(B38:B44)</f>
        <v>920530500</v>
      </c>
      <c r="C37" s="61">
        <f>SUM(C38:C44)</f>
        <v>533920457</v>
      </c>
      <c r="D37" s="61"/>
      <c r="E37" s="122" t="b">
        <f>SUM(B38:B44)=B37</f>
        <v>1</v>
      </c>
      <c r="F37" s="122" t="b">
        <f>SUM(C38:C44)=C37</f>
        <v>1</v>
      </c>
    </row>
    <row r="38" spans="1:6">
      <c r="A38" s="11" t="s">
        <v>110</v>
      </c>
      <c r="B38" s="30">
        <v>741946972</v>
      </c>
      <c r="C38" s="30">
        <v>91108581</v>
      </c>
      <c r="E38" s="122"/>
    </row>
    <row r="39" spans="1:6">
      <c r="A39" s="11" t="s">
        <v>111</v>
      </c>
      <c r="B39" s="30">
        <v>108607715</v>
      </c>
      <c r="C39" s="30">
        <v>355259975</v>
      </c>
      <c r="E39" s="122"/>
    </row>
    <row r="40" spans="1:6">
      <c r="A40" s="11" t="s">
        <v>27</v>
      </c>
      <c r="B40" s="30">
        <v>-2880806</v>
      </c>
      <c r="C40" s="30">
        <v>11340093</v>
      </c>
      <c r="E40" s="122"/>
    </row>
    <row r="41" spans="1:6">
      <c r="A41" s="11" t="s">
        <v>10</v>
      </c>
      <c r="B41" s="30"/>
      <c r="C41" s="30"/>
      <c r="E41" s="122"/>
    </row>
    <row r="42" spans="1:6">
      <c r="A42" s="11" t="s">
        <v>112</v>
      </c>
      <c r="B42" s="30">
        <v>602828</v>
      </c>
      <c r="C42" s="30">
        <v>1952148</v>
      </c>
      <c r="E42" s="122"/>
    </row>
    <row r="43" spans="1:6">
      <c r="A43" s="11" t="s">
        <v>75</v>
      </c>
      <c r="B43" s="30">
        <v>69688947</v>
      </c>
      <c r="C43" s="30"/>
      <c r="E43" s="122"/>
    </row>
    <row r="44" spans="1:6" ht="15.75" thickBot="1">
      <c r="A44" s="58" t="s">
        <v>113</v>
      </c>
      <c r="B44" s="59">
        <v>2564844</v>
      </c>
      <c r="C44" s="59">
        <v>74259660</v>
      </c>
      <c r="E44" s="122"/>
    </row>
    <row r="45" spans="1:6">
      <c r="A45" s="57" t="s">
        <v>114</v>
      </c>
      <c r="B45" s="60">
        <f>B28+B37+B25</f>
        <v>-61890894</v>
      </c>
      <c r="C45" s="60">
        <f>C28+C37+C25</f>
        <v>252991566</v>
      </c>
      <c r="E45" s="122"/>
    </row>
    <row r="46" spans="1:6" ht="12.6" customHeight="1">
      <c r="A46" s="62"/>
      <c r="B46" s="30"/>
      <c r="C46" s="30"/>
      <c r="E46" s="122"/>
    </row>
    <row r="47" spans="1:6" ht="12.6" customHeight="1">
      <c r="A47" s="63" t="s">
        <v>61</v>
      </c>
      <c r="B47" s="30">
        <v>-1893581</v>
      </c>
      <c r="C47" s="30">
        <v>0</v>
      </c>
      <c r="E47" s="122"/>
    </row>
    <row r="48" spans="1:6" ht="15.75" thickBot="1">
      <c r="A48" s="58" t="s">
        <v>115</v>
      </c>
      <c r="B48" s="59">
        <v>-28392</v>
      </c>
      <c r="C48" s="59">
        <v>136344</v>
      </c>
      <c r="E48" s="122"/>
    </row>
    <row r="49" spans="1:6">
      <c r="A49" s="11"/>
      <c r="E49" s="122"/>
    </row>
    <row r="50" spans="1:6" ht="15.75" thickBot="1">
      <c r="A50" s="64" t="s">
        <v>116</v>
      </c>
      <c r="B50" s="65">
        <f>SUM(B45:B48)</f>
        <v>-63812867</v>
      </c>
      <c r="C50" s="65">
        <f>SUM(C45:C48)</f>
        <v>253127910</v>
      </c>
      <c r="E50" s="122"/>
    </row>
    <row r="51" spans="1:6">
      <c r="A51" s="11"/>
      <c r="E51" s="122"/>
    </row>
    <row r="52" spans="1:6">
      <c r="A52" s="57" t="s">
        <v>117</v>
      </c>
      <c r="E52" s="122"/>
    </row>
    <row r="53" spans="1:6" ht="12.95" customHeight="1">
      <c r="A53" s="11" t="s">
        <v>118</v>
      </c>
      <c r="B53" s="30">
        <v>-6451219</v>
      </c>
      <c r="C53" s="30"/>
      <c r="E53" s="122"/>
    </row>
    <row r="54" spans="1:6" ht="12.95" customHeight="1">
      <c r="A54" s="11" t="s">
        <v>154</v>
      </c>
      <c r="B54" s="30">
        <v>-5988020</v>
      </c>
      <c r="C54" s="30"/>
      <c r="E54" s="122"/>
    </row>
    <row r="55" spans="1:6" ht="12.95" customHeight="1">
      <c r="A55" s="11" t="s">
        <v>119</v>
      </c>
      <c r="B55" s="30">
        <v>-134162763</v>
      </c>
      <c r="C55" s="30"/>
      <c r="E55" s="122"/>
    </row>
    <row r="56" spans="1:6">
      <c r="A56" s="11" t="s">
        <v>120</v>
      </c>
      <c r="B56" s="30">
        <v>38322</v>
      </c>
      <c r="C56" s="30">
        <v>-3197525</v>
      </c>
      <c r="E56" s="122"/>
    </row>
    <row r="57" spans="1:6">
      <c r="A57" s="11" t="s">
        <v>121</v>
      </c>
      <c r="B57" s="30">
        <v>123547677</v>
      </c>
      <c r="C57" s="30">
        <v>14121501</v>
      </c>
      <c r="E57" s="122"/>
    </row>
    <row r="58" spans="1:6">
      <c r="A58" s="11" t="s">
        <v>133</v>
      </c>
      <c r="B58" s="30">
        <v>0</v>
      </c>
      <c r="C58" s="30">
        <v>4193078</v>
      </c>
      <c r="E58" s="122"/>
    </row>
    <row r="59" spans="1:6" ht="15.75" thickBot="1">
      <c r="A59" s="58" t="s">
        <v>122</v>
      </c>
      <c r="B59" s="59">
        <v>0</v>
      </c>
      <c r="C59" s="59">
        <v>-4092545</v>
      </c>
      <c r="E59" s="122"/>
    </row>
    <row r="60" spans="1:6">
      <c r="A60" s="11"/>
      <c r="E60" s="122"/>
    </row>
    <row r="61" spans="1:6" ht="15.75" thickBot="1">
      <c r="A61" s="64" t="s">
        <v>123</v>
      </c>
      <c r="B61" s="65">
        <f>SUM(B53:B59)</f>
        <v>-23016003</v>
      </c>
      <c r="C61" s="65">
        <f>SUM(C53:C59)</f>
        <v>11024509</v>
      </c>
      <c r="E61" s="122" t="b">
        <f>SUM(B53:B59)=B61</f>
        <v>1</v>
      </c>
      <c r="F61" s="122" t="b">
        <f>SUM(C53:C59)=C61</f>
        <v>1</v>
      </c>
    </row>
    <row r="62" spans="1:6" ht="12.95" customHeight="1">
      <c r="A62" s="57" t="s">
        <v>124</v>
      </c>
      <c r="E62" s="122"/>
    </row>
    <row r="63" spans="1:6">
      <c r="A63" s="11" t="s">
        <v>125</v>
      </c>
      <c r="B63" s="30">
        <v>-1389002</v>
      </c>
      <c r="C63" s="30">
        <v>-115859</v>
      </c>
      <c r="E63" s="122"/>
    </row>
    <row r="64" spans="1:6">
      <c r="A64" s="11" t="s">
        <v>126</v>
      </c>
      <c r="B64" s="30">
        <v>25988027</v>
      </c>
      <c r="C64" s="30">
        <v>5700000</v>
      </c>
      <c r="E64" s="122"/>
    </row>
    <row r="65" spans="1:6">
      <c r="A65" s="11" t="s">
        <v>134</v>
      </c>
      <c r="B65" s="30">
        <v>0</v>
      </c>
      <c r="C65" s="30">
        <v>0</v>
      </c>
      <c r="E65" s="122"/>
    </row>
    <row r="66" spans="1:6" ht="15.75" thickBot="1">
      <c r="A66" s="58" t="s">
        <v>135</v>
      </c>
      <c r="B66" s="59">
        <v>0</v>
      </c>
      <c r="C66" s="59">
        <v>0</v>
      </c>
      <c r="E66" s="122"/>
    </row>
    <row r="67" spans="1:6">
      <c r="A67" s="11"/>
      <c r="E67" s="122"/>
    </row>
    <row r="68" spans="1:6" ht="15.75" thickBot="1">
      <c r="A68" s="64" t="s">
        <v>127</v>
      </c>
      <c r="B68" s="65">
        <f>SUM(B63:B64)</f>
        <v>24599025</v>
      </c>
      <c r="C68" s="65">
        <f>SUM(C63:C64)</f>
        <v>5584141</v>
      </c>
      <c r="E68" s="122" t="b">
        <f>SUM(B63:B66)=B68</f>
        <v>1</v>
      </c>
      <c r="F68" s="122" t="b">
        <f>SUM(C63:C66)=C68</f>
        <v>1</v>
      </c>
    </row>
    <row r="69" spans="1:6">
      <c r="A69" s="11"/>
      <c r="E69" s="122"/>
    </row>
    <row r="70" spans="1:6" ht="15.75" thickBot="1">
      <c r="A70" s="58" t="s">
        <v>128</v>
      </c>
      <c r="B70" s="65">
        <f>B68+B61+B50</f>
        <v>-62229845</v>
      </c>
      <c r="C70" s="65">
        <f>C68+C61+C50</f>
        <v>269736560</v>
      </c>
      <c r="E70" s="122"/>
    </row>
    <row r="71" spans="1:6">
      <c r="A71" s="66" t="s">
        <v>129</v>
      </c>
      <c r="B71" s="30">
        <v>-2294217</v>
      </c>
      <c r="C71" s="30">
        <v>-174</v>
      </c>
      <c r="E71" s="122"/>
    </row>
    <row r="72" spans="1:6">
      <c r="A72" s="66" t="s">
        <v>155</v>
      </c>
      <c r="B72" s="30">
        <v>-21032</v>
      </c>
      <c r="C72" s="30"/>
      <c r="E72" s="122"/>
    </row>
    <row r="73" spans="1:6" ht="15.75" thickBot="1">
      <c r="A73" s="64" t="s">
        <v>130</v>
      </c>
      <c r="B73" s="67">
        <v>263348476</v>
      </c>
      <c r="C73" s="67">
        <v>44341086</v>
      </c>
      <c r="E73" s="122" t="b">
        <f>B73=ББ!D5</f>
        <v>1</v>
      </c>
      <c r="F73" s="121" t="b">
        <f>B74=ББ!C5</f>
        <v>1</v>
      </c>
    </row>
    <row r="74" spans="1:6" ht="13.5" customHeight="1" thickBot="1">
      <c r="A74" s="64" t="s">
        <v>131</v>
      </c>
      <c r="B74" s="68">
        <v>198803382</v>
      </c>
      <c r="C74" s="68">
        <v>314077472</v>
      </c>
      <c r="E74" s="122" t="b">
        <f>(B50+B61+B68+B71+B72+B73)=B74</f>
        <v>1</v>
      </c>
      <c r="F74" s="122" t="b">
        <f>(C50+C61+C68+C71+C72+C73)=C74</f>
        <v>1</v>
      </c>
    </row>
    <row r="75" spans="1:6" ht="13.5" customHeight="1">
      <c r="A75" s="57"/>
      <c r="B75" s="69"/>
      <c r="C75" s="69"/>
      <c r="E75" s="122"/>
    </row>
    <row r="76" spans="1:6">
      <c r="B76" s="30"/>
      <c r="C76" s="30"/>
      <c r="E76" s="122"/>
    </row>
    <row r="77" spans="1:6">
      <c r="A77" s="13" t="s">
        <v>156</v>
      </c>
      <c r="E77" s="122"/>
    </row>
    <row r="78" spans="1:6">
      <c r="A78" s="13"/>
      <c r="E78" s="122"/>
    </row>
    <row r="79" spans="1:6">
      <c r="A79" s="13" t="s">
        <v>80</v>
      </c>
      <c r="E79" s="122"/>
    </row>
    <row r="80" spans="1:6">
      <c r="A80"/>
      <c r="E80" s="122"/>
    </row>
    <row r="81" spans="1:5">
      <c r="A81" s="70" t="s">
        <v>78</v>
      </c>
      <c r="B81" s="70"/>
      <c r="C81" s="70"/>
      <c r="D81" s="70"/>
      <c r="E81" s="122"/>
    </row>
    <row r="82" spans="1:5">
      <c r="A82" s="1" t="s">
        <v>8</v>
      </c>
      <c r="B82" s="14"/>
      <c r="C82" s="14"/>
      <c r="D82" s="14"/>
      <c r="E82" s="122"/>
    </row>
    <row r="83" spans="1:5">
      <c r="E83" s="122"/>
    </row>
    <row r="84" spans="1:5">
      <c r="B84" s="30"/>
      <c r="C84" s="30"/>
    </row>
    <row r="85" spans="1:5">
      <c r="B85" s="30"/>
      <c r="C85" s="30"/>
    </row>
    <row r="87" spans="1:5">
      <c r="B87" s="12"/>
    </row>
    <row r="88" spans="1:5">
      <c r="B88" s="30"/>
    </row>
  </sheetData>
  <mergeCells count="1">
    <mergeCell ref="A81:D81"/>
  </mergeCells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ББ</vt:lpstr>
      <vt:lpstr>ОПУиО</vt:lpstr>
      <vt:lpstr>Капитал</vt:lpstr>
      <vt:lpstr>ДДС</vt:lpstr>
      <vt:lpstr>ББ!Область_печати</vt:lpstr>
      <vt:lpstr>ДДС!Область_печати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Azamat S</dc:creator>
  <cp:lastModifiedBy>Пралиева Сауле Амреевна</cp:lastModifiedBy>
  <cp:lastPrinted>2023-11-14T08:49:14Z</cp:lastPrinted>
  <dcterms:created xsi:type="dcterms:W3CDTF">2016-05-14T10:51:53Z</dcterms:created>
  <dcterms:modified xsi:type="dcterms:W3CDTF">2023-11-14T09:38:08Z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0-bc88714345d2_Enabled">
    <vt:lpwstr>true</vt:lpwstr>
  </property>
  <property fmtid="{D5CDD505-2E9C-101B-9397-08002B2CF9AE}" pid="3" name="MSIP_Label_defa4170-0d19-0005-0000-bc88714345d2_SetDate">
    <vt:lpwstr>2022-06-16T04:08:21Z</vt:lpwstr>
  </property>
  <property fmtid="{D5CDD505-2E9C-101B-9397-08002B2CF9AE}" pid="4" name="MSIP_Label_defa4170-0d19-0005-0000-bc88714345d2_Method">
    <vt:lpwstr>Privileged</vt:lpwstr>
  </property>
  <property fmtid="{D5CDD505-2E9C-101B-9397-08002B2CF9AE}" pid="5" name="MSIP_Label_defa4170-0d19-0005-0000-bc88714345d2_Name">
    <vt:lpwstr>defa4170-0d19-0005-0000-bc88714345d2</vt:lpwstr>
  </property>
  <property fmtid="{D5CDD505-2E9C-101B-9397-08002B2CF9AE}" pid="6" name="MSIP_Label_defa4170-0d19-0005-0000-bc88714345d2_SiteId">
    <vt:lpwstr>7470e6aa-7ba3-459b-b601-e987fc0a153a</vt:lpwstr>
  </property>
  <property fmtid="{D5CDD505-2E9C-101B-9397-08002B2CF9AE}" pid="7" name="MSIP_Label_defa4170-0d19-0005-0000-bc88714345d2_ActionId">
    <vt:lpwstr>1601c9a6-d573-441e-9ce2-b04de9230d00</vt:lpwstr>
  </property>
  <property fmtid="{D5CDD505-2E9C-101B-9397-08002B2CF9AE}" pid="8" name="MSIP_Label_defa4170-0d19-0005-0000-bc88714345d2_ContentBits">
    <vt:lpwstr>0</vt:lpwstr>
  </property>
</Properties>
</file>