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Finance\Reports\Отчеты\KASE\2025\1 кв\"/>
    </mc:Choice>
  </mc:AlternateContent>
  <xr:revisionPtr revIDLastSave="0" documentId="13_ncr:1_{8AFD63E9-41A8-42AA-9184-68A37B3BD9C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xlnm._FilterDatabase" hidden="1">#N/A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4" l="1"/>
  <c r="L45" i="4"/>
  <c r="L47" i="4" s="1"/>
  <c r="K45" i="4"/>
  <c r="J45" i="4"/>
  <c r="I45" i="4"/>
  <c r="I47" i="4" s="1"/>
  <c r="H45" i="4"/>
  <c r="H47" i="4" s="1"/>
  <c r="G45" i="4"/>
  <c r="F45" i="4"/>
  <c r="F47" i="4" s="1"/>
  <c r="E45" i="4"/>
  <c r="D45" i="4"/>
  <c r="D47" i="4" s="1"/>
  <c r="C45" i="4"/>
  <c r="B45" i="4"/>
  <c r="M43" i="4"/>
  <c r="M42" i="4"/>
  <c r="M41" i="4"/>
  <c r="L38" i="4"/>
  <c r="K38" i="4"/>
  <c r="J38" i="4"/>
  <c r="J47" i="4" s="1"/>
  <c r="I38" i="4"/>
  <c r="H38" i="4"/>
  <c r="G38" i="4"/>
  <c r="E38" i="4"/>
  <c r="D38" i="4"/>
  <c r="C38" i="4"/>
  <c r="B38" i="4"/>
  <c r="M37" i="4"/>
  <c r="E37" i="4"/>
  <c r="M36" i="4"/>
  <c r="M35" i="4"/>
  <c r="M34" i="4"/>
  <c r="M33" i="4"/>
  <c r="M30" i="4"/>
  <c r="M28" i="4"/>
  <c r="D43" i="3"/>
  <c r="D36" i="3"/>
  <c r="D28" i="3"/>
  <c r="D26" i="3"/>
  <c r="E30" i="5"/>
  <c r="E31" i="5" s="1"/>
  <c r="E13" i="5"/>
  <c r="E9" i="5"/>
  <c r="E21" i="5" s="1"/>
  <c r="E23" i="5" s="1"/>
  <c r="E32" i="5" s="1"/>
  <c r="M38" i="4" l="1"/>
  <c r="E47" i="4"/>
  <c r="M45" i="4"/>
  <c r="B47" i="4"/>
  <c r="C47" i="4"/>
  <c r="G47" i="4"/>
  <c r="K47" i="4"/>
  <c r="M47" i="4"/>
  <c r="D45" i="3"/>
  <c r="D49" i="3" s="1"/>
  <c r="F23" i="4" l="1"/>
  <c r="F25" i="4" s="1"/>
  <c r="C33" i="6" l="1"/>
  <c r="C30" i="5" l="1"/>
  <c r="B43" i="3" l="1"/>
  <c r="C16" i="4" l="1"/>
  <c r="C23" i="4"/>
  <c r="C25" i="4" l="1"/>
  <c r="E26" i="6"/>
  <c r="C26" i="6"/>
  <c r="C34" i="6" s="1"/>
  <c r="D5" i="3" l="1"/>
  <c r="B5" i="3"/>
  <c r="L23" i="4"/>
  <c r="K23" i="4"/>
  <c r="J23" i="4"/>
  <c r="I23" i="4"/>
  <c r="H23" i="4"/>
  <c r="G23" i="4"/>
  <c r="E23" i="4"/>
  <c r="D23" i="4"/>
  <c r="B23" i="4"/>
  <c r="E15" i="4" l="1"/>
  <c r="E20" i="6" l="1"/>
  <c r="E33" i="6"/>
  <c r="E34" i="6" l="1"/>
  <c r="C20" i="6"/>
  <c r="M24" i="4" l="1"/>
  <c r="M23" i="4"/>
  <c r="M21" i="4"/>
  <c r="M20" i="4"/>
  <c r="M19" i="4"/>
  <c r="M15" i="4"/>
  <c r="M14" i="4"/>
  <c r="M13" i="4"/>
  <c r="M12" i="4"/>
  <c r="M11" i="4"/>
  <c r="M6" i="4"/>
  <c r="K16" i="4"/>
  <c r="K25" i="4" s="1"/>
  <c r="J16" i="4"/>
  <c r="J25" i="4" s="1"/>
  <c r="I16" i="4"/>
  <c r="I25" i="4" s="1"/>
  <c r="H16" i="4"/>
  <c r="H25" i="4" s="1"/>
  <c r="G16" i="4"/>
  <c r="G25" i="4" s="1"/>
  <c r="D16" i="4"/>
  <c r="D25" i="4" s="1"/>
  <c r="B16" i="4"/>
  <c r="E16" i="4"/>
  <c r="E25" i="4" s="1"/>
  <c r="B25" i="4" l="1"/>
  <c r="B36" i="3"/>
  <c r="B26" i="3"/>
  <c r="B28" i="3" s="1"/>
  <c r="A3" i="3"/>
  <c r="A3" i="4" s="1"/>
  <c r="B45" i="3" l="1"/>
  <c r="B49" i="3" s="1"/>
  <c r="C31" i="5" l="1"/>
  <c r="C13" i="5"/>
  <c r="C9" i="5"/>
  <c r="C21" i="5" l="1"/>
  <c r="C23" i="5" s="1"/>
  <c r="C32" i="5" l="1"/>
  <c r="L16" i="4"/>
  <c r="M8" i="4"/>
  <c r="L25" i="4" l="1"/>
  <c r="M16" i="4"/>
  <c r="M25" i="4" s="1"/>
  <c r="A2" i="3" l="1"/>
</calcChain>
</file>

<file path=xl/sharedStrings.xml><?xml version="1.0" encoding="utf-8"?>
<sst xmlns="http://schemas.openxmlformats.org/spreadsheetml/2006/main" count="176" uniqueCount="136">
  <si>
    <t>Текущий налоговый актив</t>
  </si>
  <si>
    <t>Прочие обязательства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</si>
  <si>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</si>
  <si>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</si>
  <si>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</si>
  <si>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</si>
  <si>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</si>
  <si>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</si>
  <si>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</si>
  <si>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</si>
  <si>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</si>
  <si>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</si>
  <si>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</si>
  <si>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</si>
  <si>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</si>
  <si>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</si>
  <si>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</si>
  <si>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</si>
  <si>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</si>
  <si>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</si>
  <si>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</si>
  <si>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</si>
  <si>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</si>
  <si>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</si>
  <si>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</si>
  <si>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</si>
  <si>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</si>
  <si>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</si>
  <si>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</si>
  <si>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</si>
  <si>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</si>
  <si>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</si>
  <si>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</si>
  <si>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</si>
  <si>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</si>
  <si>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</si>
  <si>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</si>
  <si>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</si>
  <si>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</si>
  <si>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</si>
  <si>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</si>
  <si>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</si>
  <si>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</si>
  <si>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</si>
  <si>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</si>
  <si>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</si>
  <si>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</si>
  <si>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</si>
  <si>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</si>
  <si>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</si>
  <si>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</si>
  <si>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</si>
  <si>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</si>
  <si>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</si>
  <si>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</si>
  <si>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</si>
  <si>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</si>
  <si>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</si>
  <si>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</si>
  <si>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</si>
  <si>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</si>
  <si>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</si>
  <si>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</si>
  <si>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</si>
  <si>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</si>
  <si>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</si>
  <si>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</si>
  <si>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</si>
  <si>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</si>
  <si>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</si>
  <si>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</si>
  <si>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</si>
  <si>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</si>
  <si>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</si>
  <si>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</si>
  <si>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ОБЯЗАТЕЛЬСТВА 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</si>
  <si>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</si>
  <si>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</si>
  <si>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</si>
  <si>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 xml:space="preserve">Нераспределенная прибыль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</si>
  <si>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</si>
  <si>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</si>
  <si>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</si>
  <si>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</si>
  <si>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</si>
  <si>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</si>
  <si>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</si>
  <si>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</si>
  <si>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 xml:space="preserve">Финансовые активы, оцениваемые по справедливой стоимости через прочий совокупный доход 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</si>
  <si>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</si>
  <si>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</si>
  <si>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</si>
  <si>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</si>
  <si>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</si>
  <si>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</si>
  <si>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</si>
  <si>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</si>
  <si>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</si>
  <si>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</si>
  <si>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</si>
  <si>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</si>
  <si>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</si>
  <si>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</si>
  <si>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</si>
  <si>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</si>
  <si>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Кредиторская задолженность по сделкам "РЕПО"</t>
  </si>
  <si>
    <t>Председатель Правления</t>
  </si>
  <si>
    <t>Убыток за период</t>
  </si>
  <si>
    <t>Приобретения финансовых активов, оцениваемых по справедливой стоимости через прочий совокупный доход</t>
  </si>
  <si>
    <t>Изъятый капитал</t>
  </si>
  <si>
    <t>Резерв переоценки основных средств, за вычетом подоходного налога</t>
  </si>
  <si>
    <t>Прочие резервы, связанные с долевыми инструментами</t>
  </si>
  <si>
    <t>Остаток по состоянию на 1 января 2023 года</t>
  </si>
  <si>
    <t>Поступления от продажи основных средств и инвестиционной собственности</t>
  </si>
  <si>
    <t>Общий совокупный доход/убыток за период</t>
  </si>
  <si>
    <t>Изъятие депозитов в банках</t>
  </si>
  <si>
    <t>Продажа и погашение инвестиционных ценных бумаг, оцениваемых по справедливой стоимости  через прочий совокупный доход</t>
  </si>
  <si>
    <t>31 марта</t>
  </si>
  <si>
    <t>2024 года</t>
  </si>
  <si>
    <t>Салимов Т.Р.</t>
  </si>
  <si>
    <t>за три месяца, закончившихся
31 марта 2024 года</t>
  </si>
  <si>
    <t>Остаток на 31 марта 2024 года*</t>
  </si>
  <si>
    <t>2025 года</t>
  </si>
  <si>
    <t>по состоянию на 31 марта 2025 года</t>
  </si>
  <si>
    <t>за три месяца, закончившихся 31 марта 2025 года</t>
  </si>
  <si>
    <t>за три месяца, закончившихся
31 марта 2025 года</t>
  </si>
  <si>
    <t>Активы в форме права пользования</t>
  </si>
  <si>
    <t>Обязательства по договорам аренды</t>
  </si>
  <si>
    <t>Итого обязательств</t>
  </si>
  <si>
    <t xml:space="preserve">Итого активов </t>
  </si>
  <si>
    <t xml:space="preserve">Итого собственного капитала </t>
  </si>
  <si>
    <t xml:space="preserve">Итого обязательств и собственного капитала </t>
  </si>
  <si>
    <t>Жаманаков А. М.</t>
  </si>
  <si>
    <t>Прочие (расходы)/доходы</t>
  </si>
  <si>
    <t>(Платежи)/поступления по прочим (расходам)/доходам</t>
  </si>
  <si>
    <t>Платежи в отношении обязательств по аренде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</si>
</sst>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7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14">
    <xf numFmtId="0" fontId="0" fillId="0" borderId="0" xfId="0"/>
    <xf numFmtId="0" fontId="11" fillId="0" borderId="0" xfId="0" applyFont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3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3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4" xfId="14" applyNumberFormat="1" applyFont="1" applyFill="1" applyBorder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0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3" xfId="0" applyNumberFormat="1" applyFont="1" applyBorder="1" applyAlignment="1">
      <alignment vertical="center" wrapText="1"/>
    </xf>
    <xf numFmtId="166" fontId="14" fillId="0" borderId="3" xfId="0" applyNumberFormat="1" applyFont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6" fontId="10" fillId="0" borderId="3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167" fontId="3" fillId="0" borderId="5" xfId="14" applyNumberFormat="1" applyFont="1" applyFill="1" applyBorder="1" applyAlignment="1">
      <alignment vertical="center" wrapText="1"/>
    </xf>
    <xf numFmtId="167" fontId="3" fillId="0" borderId="3" xfId="14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/>
    <xf numFmtId="166" fontId="21" fillId="0" borderId="0" xfId="0" applyNumberFormat="1" applyFont="1"/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6" fontId="12" fillId="0" borderId="3" xfId="14" applyNumberFormat="1" applyFont="1" applyFill="1" applyBorder="1" applyAlignment="1">
      <alignment vertical="center" wrapText="1"/>
    </xf>
    <xf numFmtId="167" fontId="11" fillId="0" borderId="0" xfId="14" applyNumberFormat="1" applyFont="1"/>
    <xf numFmtId="167" fontId="11" fillId="0" borderId="0" xfId="0" applyNumberFormat="1" applyFont="1"/>
    <xf numFmtId="166" fontId="11" fillId="0" borderId="0" xfId="0" applyNumberFormat="1" applyFont="1"/>
    <xf numFmtId="0" fontId="22" fillId="0" borderId="0" xfId="0" applyFont="1" applyAlignment="1">
      <alignment horizontal="right" wrapText="1"/>
    </xf>
    <xf numFmtId="165" fontId="22" fillId="0" borderId="0" xfId="0" applyNumberFormat="1" applyFont="1" applyAlignment="1">
      <alignment wrapText="1"/>
    </xf>
    <xf numFmtId="43" fontId="11" fillId="0" borderId="0" xfId="14" applyFont="1" applyProtection="1">
      <protection locked="0"/>
    </xf>
    <xf numFmtId="0" fontId="17" fillId="0" borderId="0" xfId="0" applyFont="1" applyAlignment="1">
      <alignment horizontal="left" vertical="center"/>
    </xf>
    <xf numFmtId="3" fontId="23" fillId="0" borderId="0" xfId="0" applyNumberFormat="1" applyFont="1" applyAlignment="1" applyProtection="1">
      <alignment horizontal="right" vertical="center"/>
      <protection locked="0"/>
    </xf>
    <xf numFmtId="165" fontId="9" fillId="0" borderId="3" xfId="16" applyNumberFormat="1" applyFont="1" applyBorder="1" applyAlignment="1" applyProtection="1">
      <alignment horizontal="right" vertical="center"/>
      <protection locked="0"/>
    </xf>
    <xf numFmtId="167" fontId="10" fillId="0" borderId="3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6" fontId="24" fillId="0" borderId="0" xfId="14" applyNumberFormat="1" applyFont="1" applyFill="1"/>
    <xf numFmtId="167" fontId="12" fillId="0" borderId="6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  <xf numFmtId="167" fontId="11" fillId="0" borderId="0" xfId="14" applyNumberFormat="1" applyFont="1" applyAlignment="1">
      <alignment horizontal="center" vertical="center" wrapText="1"/>
    </xf>
  </cellXfs>
  <cellStyles count="17">
    <cellStyle name="Comma" xfId="14" builtinId="3"/>
    <cellStyle name="Normal" xfId="0" builtinId="0"/>
    <cellStyle name="Normal 118" xfId="16" xr:uid="{09252765-556E-4903-B0A2-DC36EACD5808}"/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sheetPr>
    <pageSetUpPr fitToPage="1"/>
  </sheetPr>
  <dimension ref="A1:H43"/>
  <sheetViews>
    <sheetView topLeftCell="A23" zoomScale="82" zoomScaleNormal="82" workbookViewId="0">
      <selection activeCell="C32" sqref="C32"/>
    </sheetView>
  </sheetViews>
  <sheetFormatPr defaultColWidth="9.1796875" defaultRowHeight="12.5" x14ac:dyDescent="0.25"/>
  <cols>
    <col min="1" max="1" width="68.54296875" style="7" customWidth="1"/>
    <col min="2" max="2" width="9.1796875" style="6"/>
    <col min="3" max="3" width="18.26953125" style="6" customWidth="1"/>
    <col min="4" max="4" width="6.7265625" style="6" customWidth="1"/>
    <col min="5" max="5" width="13.6328125" style="6" bestFit="1" customWidth="1"/>
    <col min="6" max="6" width="9.1796875" style="6"/>
    <col min="7" max="7" width="13.54296875" style="6" bestFit="1" customWidth="1"/>
    <col min="8" max="16384" width="9.1796875" style="6"/>
  </cols>
  <sheetData>
    <row r="1" spans="1:8" ht="13" x14ac:dyDescent="0.25">
      <c r="A1" s="106" t="s">
        <v>84</v>
      </c>
      <c r="B1" s="106"/>
      <c r="C1" s="106"/>
      <c r="D1" s="106"/>
      <c r="E1" s="106"/>
    </row>
    <row r="2" spans="1:8" ht="13" x14ac:dyDescent="0.25">
      <c r="A2" s="106" t="s">
        <v>80</v>
      </c>
      <c r="B2" s="106"/>
      <c r="C2" s="106"/>
      <c r="D2" s="106"/>
      <c r="E2" s="106"/>
    </row>
    <row r="3" spans="1:8" ht="13" x14ac:dyDescent="0.25">
      <c r="A3" s="106" t="s">
        <v>123</v>
      </c>
      <c r="B3" s="106"/>
      <c r="C3" s="106"/>
      <c r="D3" s="106"/>
      <c r="E3" s="106"/>
    </row>
    <row r="4" spans="1:8" ht="13" x14ac:dyDescent="0.3">
      <c r="C4" s="73"/>
      <c r="E4" s="73"/>
    </row>
    <row r="5" spans="1:8" ht="21" customHeight="1" x14ac:dyDescent="0.25">
      <c r="A5" s="106"/>
      <c r="B5" s="106" t="s">
        <v>44</v>
      </c>
      <c r="C5" s="52" t="s">
        <v>117</v>
      </c>
      <c r="D5" s="52"/>
      <c r="E5" s="52" t="s">
        <v>68</v>
      </c>
    </row>
    <row r="6" spans="1:8" ht="13" x14ac:dyDescent="0.25">
      <c r="A6" s="106"/>
      <c r="B6" s="106"/>
      <c r="C6" s="52" t="s">
        <v>122</v>
      </c>
      <c r="D6" s="52"/>
      <c r="E6" s="52" t="s">
        <v>118</v>
      </c>
    </row>
    <row r="7" spans="1:8" ht="13.5" thickBot="1" x14ac:dyDescent="0.3">
      <c r="A7" s="106"/>
      <c r="B7" s="106"/>
      <c r="C7" s="53" t="s">
        <v>45</v>
      </c>
      <c r="D7" s="52"/>
      <c r="E7" s="53" t="s">
        <v>45</v>
      </c>
    </row>
    <row r="8" spans="1:8" ht="13" x14ac:dyDescent="0.25">
      <c r="A8" s="57" t="s">
        <v>69</v>
      </c>
      <c r="B8" s="54"/>
      <c r="C8" s="1"/>
      <c r="D8" s="54"/>
      <c r="E8" s="1"/>
    </row>
    <row r="9" spans="1:8" x14ac:dyDescent="0.25">
      <c r="A9" s="1" t="s">
        <v>70</v>
      </c>
      <c r="B9" s="54">
        <v>13</v>
      </c>
      <c r="C9" s="2">
        <v>1633001</v>
      </c>
      <c r="D9" s="113"/>
      <c r="E9" s="2">
        <v>516672</v>
      </c>
    </row>
    <row r="10" spans="1:8" x14ac:dyDescent="0.25">
      <c r="A10" s="1" t="s">
        <v>83</v>
      </c>
      <c r="B10" s="54">
        <v>14</v>
      </c>
      <c r="C10" s="2">
        <v>5378744</v>
      </c>
      <c r="D10" s="113"/>
      <c r="E10" s="2">
        <v>0</v>
      </c>
      <c r="G10" s="90"/>
    </row>
    <row r="11" spans="1:8" ht="25" x14ac:dyDescent="0.25">
      <c r="A11" s="1" t="s">
        <v>71</v>
      </c>
      <c r="B11" s="54">
        <v>15</v>
      </c>
      <c r="C11" s="2">
        <v>5144860</v>
      </c>
      <c r="D11" s="113"/>
      <c r="E11" s="113">
        <v>4770447</v>
      </c>
      <c r="G11" s="91"/>
    </row>
    <row r="12" spans="1:8" ht="25" x14ac:dyDescent="0.25">
      <c r="A12" s="1" t="s">
        <v>88</v>
      </c>
      <c r="B12" s="54">
        <v>16</v>
      </c>
      <c r="C12" s="2">
        <v>37716002</v>
      </c>
      <c r="D12" s="113"/>
      <c r="E12" s="113">
        <v>48986104</v>
      </c>
      <c r="G12" s="90"/>
      <c r="H12" s="91"/>
    </row>
    <row r="13" spans="1:8" x14ac:dyDescent="0.25">
      <c r="A13" s="1" t="s">
        <v>42</v>
      </c>
      <c r="B13" s="54"/>
      <c r="C13" s="2">
        <v>591896</v>
      </c>
      <c r="D13" s="113"/>
      <c r="E13" s="2">
        <v>422824</v>
      </c>
    </row>
    <row r="14" spans="1:8" x14ac:dyDescent="0.25">
      <c r="A14" s="1" t="s">
        <v>72</v>
      </c>
      <c r="B14" s="54"/>
      <c r="C14" s="2">
        <v>49462</v>
      </c>
      <c r="D14" s="113"/>
      <c r="E14" s="2">
        <v>49462</v>
      </c>
    </row>
    <row r="15" spans="1:8" x14ac:dyDescent="0.25">
      <c r="A15" s="1" t="s">
        <v>73</v>
      </c>
      <c r="B15" s="54">
        <v>17</v>
      </c>
      <c r="C15" s="2">
        <v>238402</v>
      </c>
      <c r="D15" s="113"/>
      <c r="E15" s="2">
        <v>224602</v>
      </c>
    </row>
    <row r="16" spans="1:8" x14ac:dyDescent="0.25">
      <c r="A16" s="1" t="s">
        <v>126</v>
      </c>
      <c r="B16" s="54">
        <v>17</v>
      </c>
      <c r="C16" s="2">
        <v>209464</v>
      </c>
      <c r="D16" s="113"/>
      <c r="E16" s="2">
        <v>229745</v>
      </c>
    </row>
    <row r="17" spans="1:8" x14ac:dyDescent="0.25">
      <c r="A17" s="1" t="s">
        <v>0</v>
      </c>
      <c r="B17" s="54"/>
      <c r="C17" s="2">
        <v>281076</v>
      </c>
      <c r="D17" s="113"/>
      <c r="E17" s="2">
        <v>312029</v>
      </c>
    </row>
    <row r="18" spans="1:8" x14ac:dyDescent="0.25">
      <c r="A18" s="1" t="s">
        <v>86</v>
      </c>
      <c r="B18" s="54"/>
      <c r="C18" s="2">
        <v>180480</v>
      </c>
      <c r="D18" s="113"/>
      <c r="E18" s="2">
        <v>180480</v>
      </c>
    </row>
    <row r="19" spans="1:8" ht="13" thickBot="1" x14ac:dyDescent="0.3">
      <c r="A19" s="1" t="s">
        <v>74</v>
      </c>
      <c r="B19" s="54"/>
      <c r="C19" s="3">
        <v>42891</v>
      </c>
      <c r="D19" s="113"/>
      <c r="E19" s="3">
        <v>70626</v>
      </c>
      <c r="G19" s="90"/>
      <c r="H19" s="91"/>
    </row>
    <row r="20" spans="1:8" ht="13.5" thickBot="1" x14ac:dyDescent="0.3">
      <c r="A20" s="57" t="s">
        <v>129</v>
      </c>
      <c r="B20" s="52"/>
      <c r="C20" s="74">
        <f>SUM(C9:C19)</f>
        <v>51466278</v>
      </c>
      <c r="D20" s="52"/>
      <c r="E20" s="74">
        <f>SUM(E9:E19)</f>
        <v>55762991</v>
      </c>
      <c r="G20" s="90"/>
      <c r="H20" s="91"/>
    </row>
    <row r="21" spans="1:8" ht="13.5" thickTop="1" x14ac:dyDescent="0.25">
      <c r="A21" s="57"/>
      <c r="B21" s="54"/>
      <c r="C21" s="103"/>
      <c r="D21" s="54"/>
      <c r="E21" s="103"/>
    </row>
    <row r="22" spans="1:8" x14ac:dyDescent="0.25">
      <c r="A22" s="1" t="s">
        <v>75</v>
      </c>
      <c r="B22" s="54"/>
      <c r="C22" s="104"/>
      <c r="D22" s="54"/>
      <c r="E22" s="104"/>
    </row>
    <row r="23" spans="1:8" x14ac:dyDescent="0.25">
      <c r="A23" s="1" t="s">
        <v>105</v>
      </c>
      <c r="B23" s="54"/>
      <c r="C23" s="62">
        <v>0</v>
      </c>
      <c r="D23" s="54"/>
      <c r="E23" s="87">
        <v>3516236</v>
      </c>
    </row>
    <row r="24" spans="1:8" x14ac:dyDescent="0.25">
      <c r="A24" s="1" t="s">
        <v>127</v>
      </c>
      <c r="B24" s="54"/>
      <c r="C24" s="63">
        <v>222318</v>
      </c>
      <c r="D24" s="54"/>
      <c r="E24" s="2">
        <v>252264</v>
      </c>
      <c r="G24" s="90"/>
      <c r="H24" s="92"/>
    </row>
    <row r="25" spans="1:8" ht="13" thickBot="1" x14ac:dyDescent="0.3">
      <c r="A25" s="1" t="s">
        <v>1</v>
      </c>
      <c r="B25" s="54"/>
      <c r="C25" s="3">
        <v>766246</v>
      </c>
      <c r="D25" s="54"/>
      <c r="E25" s="3">
        <v>743972</v>
      </c>
      <c r="G25" s="90"/>
      <c r="H25" s="92"/>
    </row>
    <row r="26" spans="1:8" ht="13.5" thickBot="1" x14ac:dyDescent="0.3">
      <c r="A26" s="57" t="s">
        <v>128</v>
      </c>
      <c r="B26" s="54"/>
      <c r="C26" s="75">
        <f>SUM(C23:C25)</f>
        <v>988564</v>
      </c>
      <c r="D26" s="54"/>
      <c r="E26" s="75">
        <f>SUM(E23:E25)</f>
        <v>4512472</v>
      </c>
      <c r="G26" s="90"/>
      <c r="H26" s="91"/>
    </row>
    <row r="27" spans="1:8" ht="13" x14ac:dyDescent="0.25">
      <c r="A27" s="57"/>
      <c r="B27" s="54"/>
      <c r="C27" s="105"/>
      <c r="D27" s="54"/>
      <c r="E27" s="105"/>
    </row>
    <row r="28" spans="1:8" ht="13" x14ac:dyDescent="0.25">
      <c r="A28" s="57" t="s">
        <v>76</v>
      </c>
      <c r="B28" s="54"/>
      <c r="C28" s="104"/>
      <c r="D28" s="54"/>
      <c r="E28" s="104"/>
    </row>
    <row r="29" spans="1:8" x14ac:dyDescent="0.25">
      <c r="A29" s="1" t="s">
        <v>77</v>
      </c>
      <c r="B29" s="54">
        <v>19</v>
      </c>
      <c r="C29" s="2">
        <v>40012639</v>
      </c>
      <c r="D29" s="54"/>
      <c r="E29" s="2">
        <v>40012639</v>
      </c>
    </row>
    <row r="30" spans="1:8" x14ac:dyDescent="0.25">
      <c r="A30" s="1" t="s">
        <v>109</v>
      </c>
      <c r="B30" s="54"/>
      <c r="C30" s="66">
        <v>-12651</v>
      </c>
      <c r="D30" s="54"/>
      <c r="E30" s="66">
        <v>-12651</v>
      </c>
    </row>
    <row r="31" spans="1:8" ht="25" x14ac:dyDescent="0.25">
      <c r="A31" s="1" t="s">
        <v>78</v>
      </c>
      <c r="B31" s="54"/>
      <c r="C31" s="66">
        <v>-733090</v>
      </c>
      <c r="D31" s="54"/>
      <c r="E31" s="2">
        <v>751765</v>
      </c>
      <c r="G31" s="66"/>
      <c r="H31" s="92"/>
    </row>
    <row r="32" spans="1:8" ht="13" thickBot="1" x14ac:dyDescent="0.3">
      <c r="A32" s="1" t="s">
        <v>79</v>
      </c>
      <c r="B32" s="54"/>
      <c r="C32" s="89">
        <v>11210816</v>
      </c>
      <c r="D32" s="54"/>
      <c r="E32" s="3">
        <v>10498766</v>
      </c>
      <c r="G32" s="90"/>
      <c r="H32" s="92"/>
    </row>
    <row r="33" spans="1:8" ht="13.5" thickBot="1" x14ac:dyDescent="0.3">
      <c r="A33" s="57" t="s">
        <v>130</v>
      </c>
      <c r="B33" s="54"/>
      <c r="C33" s="75">
        <f>SUM(C29:C32)</f>
        <v>50477714</v>
      </c>
      <c r="D33" s="54"/>
      <c r="E33" s="75">
        <f>SUM(E29:E32)</f>
        <v>51250519</v>
      </c>
      <c r="G33" s="90"/>
      <c r="H33" s="91"/>
    </row>
    <row r="34" spans="1:8" ht="13.5" thickBot="1" x14ac:dyDescent="0.3">
      <c r="A34" s="57" t="s">
        <v>131</v>
      </c>
      <c r="B34" s="54"/>
      <c r="C34" s="74">
        <f>C33+C26</f>
        <v>51466278</v>
      </c>
      <c r="D34" s="54"/>
      <c r="E34" s="74">
        <f>E33+E26</f>
        <v>55762991</v>
      </c>
      <c r="G34" s="90"/>
      <c r="H34" s="91"/>
    </row>
    <row r="35" spans="1:8" ht="13" thickTop="1" x14ac:dyDescent="0.25">
      <c r="C35" s="86"/>
      <c r="D35" s="85"/>
      <c r="E35" s="86"/>
    </row>
    <row r="36" spans="1:8" x14ac:dyDescent="0.25">
      <c r="C36" s="86"/>
      <c r="D36" s="85"/>
      <c r="E36" s="86"/>
    </row>
    <row r="37" spans="1:8" x14ac:dyDescent="0.25">
      <c r="C37" s="86"/>
      <c r="D37" s="85"/>
      <c r="E37" s="86"/>
    </row>
    <row r="39" spans="1:8" x14ac:dyDescent="0.25">
      <c r="A39" s="41" t="s">
        <v>106</v>
      </c>
      <c r="C39" s="41" t="s">
        <v>119</v>
      </c>
    </row>
    <row r="40" spans="1:8" x14ac:dyDescent="0.25">
      <c r="A40" s="41"/>
      <c r="C40" s="41"/>
    </row>
    <row r="41" spans="1:8" x14ac:dyDescent="0.25">
      <c r="A41" s="41"/>
      <c r="C41" s="41"/>
    </row>
    <row r="42" spans="1:8" x14ac:dyDescent="0.25">
      <c r="A42" s="41"/>
      <c r="C42" s="41"/>
    </row>
    <row r="43" spans="1:8" x14ac:dyDescent="0.25">
      <c r="A43" s="41" t="s">
        <v>2</v>
      </c>
      <c r="C43" s="41" t="s">
        <v>132</v>
      </c>
    </row>
  </sheetData>
  <mergeCells count="9">
    <mergeCell ref="E21:E22"/>
    <mergeCell ref="E27:E28"/>
    <mergeCell ref="C21:C22"/>
    <mergeCell ref="C27:C28"/>
    <mergeCell ref="A1:E1"/>
    <mergeCell ref="A2:E2"/>
    <mergeCell ref="A3:E3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sheetPr>
    <pageSetUpPr fitToPage="1"/>
  </sheetPr>
  <dimension ref="A1:H41"/>
  <sheetViews>
    <sheetView topLeftCell="A13" zoomScale="80" zoomScaleNormal="80" workbookViewId="0">
      <selection activeCell="C30" sqref="C30"/>
    </sheetView>
  </sheetViews>
  <sheetFormatPr defaultColWidth="9.1796875" defaultRowHeight="12.5" x14ac:dyDescent="0.25"/>
  <cols>
    <col min="1" max="1" width="68.54296875" style="6" customWidth="1"/>
    <col min="2" max="2" width="9.1796875" style="6"/>
    <col min="3" max="3" width="20.54296875" style="6" customWidth="1"/>
    <col min="4" max="4" width="6.7265625" style="6" customWidth="1"/>
    <col min="5" max="5" width="21.26953125" style="6" customWidth="1"/>
    <col min="6" max="6" width="9.1796875" style="6"/>
    <col min="7" max="7" width="16.1796875" style="6" customWidth="1"/>
    <col min="8" max="8" width="11.26953125" style="6" bestFit="1" customWidth="1"/>
    <col min="9" max="16384" width="9.1796875" style="6"/>
  </cols>
  <sheetData>
    <row r="1" spans="1:5" ht="13" x14ac:dyDescent="0.3">
      <c r="A1" s="108" t="s">
        <v>85</v>
      </c>
      <c r="B1" s="108"/>
      <c r="C1" s="108"/>
      <c r="D1" s="108"/>
      <c r="E1" s="108"/>
    </row>
    <row r="2" spans="1:5" ht="13" x14ac:dyDescent="0.25">
      <c r="A2" s="106" t="s">
        <v>80</v>
      </c>
      <c r="B2" s="106"/>
      <c r="C2" s="106"/>
      <c r="D2" s="106"/>
      <c r="E2" s="106"/>
    </row>
    <row r="3" spans="1:5" ht="13" x14ac:dyDescent="0.25">
      <c r="A3" s="106" t="s">
        <v>124</v>
      </c>
      <c r="B3" s="106"/>
      <c r="C3" s="106"/>
      <c r="D3" s="106"/>
      <c r="E3" s="106"/>
    </row>
    <row r="4" spans="1:5" ht="13" x14ac:dyDescent="0.3">
      <c r="A4" s="72"/>
      <c r="B4" s="72"/>
      <c r="C4" s="72"/>
      <c r="D4" s="72"/>
      <c r="E4" s="72"/>
    </row>
    <row r="5" spans="1:5" ht="39" x14ac:dyDescent="0.25">
      <c r="A5" s="107"/>
      <c r="B5" s="106" t="s">
        <v>44</v>
      </c>
      <c r="C5" s="52" t="s">
        <v>125</v>
      </c>
      <c r="D5" s="52"/>
      <c r="E5" s="52" t="s">
        <v>120</v>
      </c>
    </row>
    <row r="6" spans="1:5" ht="13.5" thickBot="1" x14ac:dyDescent="0.3">
      <c r="A6" s="107"/>
      <c r="B6" s="106"/>
      <c r="C6" s="53" t="s">
        <v>45</v>
      </c>
      <c r="D6" s="52"/>
      <c r="E6" s="53" t="s">
        <v>45</v>
      </c>
    </row>
    <row r="7" spans="1:5" x14ac:dyDescent="0.25">
      <c r="A7" s="1" t="s">
        <v>46</v>
      </c>
      <c r="B7" s="54">
        <v>5</v>
      </c>
      <c r="C7" s="4">
        <v>504024</v>
      </c>
      <c r="D7" s="5"/>
      <c r="E7" s="4">
        <v>401038</v>
      </c>
    </row>
    <row r="8" spans="1:5" ht="13" thickBot="1" x14ac:dyDescent="0.3">
      <c r="A8" s="1" t="s">
        <v>47</v>
      </c>
      <c r="B8" s="54">
        <v>5</v>
      </c>
      <c r="C8" s="55">
        <v>-104479</v>
      </c>
      <c r="D8" s="56"/>
      <c r="E8" s="55">
        <v>-101736</v>
      </c>
    </row>
    <row r="9" spans="1:5" ht="13.5" thickBot="1" x14ac:dyDescent="0.3">
      <c r="A9" s="57" t="s">
        <v>48</v>
      </c>
      <c r="B9" s="54"/>
      <c r="C9" s="88">
        <f>SUM(C7:C8)</f>
        <v>399545</v>
      </c>
      <c r="D9" s="58"/>
      <c r="E9" s="88">
        <f>SUM(E7:E8)</f>
        <v>299302</v>
      </c>
    </row>
    <row r="10" spans="1:5" x14ac:dyDescent="0.25">
      <c r="A10" s="1" t="s">
        <v>49</v>
      </c>
      <c r="B10" s="54">
        <v>6</v>
      </c>
      <c r="C10" s="59">
        <v>1502326</v>
      </c>
      <c r="D10" s="5"/>
      <c r="E10" s="59">
        <v>1239207</v>
      </c>
    </row>
    <row r="11" spans="1:5" x14ac:dyDescent="0.25">
      <c r="A11" s="1" t="s">
        <v>50</v>
      </c>
      <c r="B11" s="54">
        <v>6</v>
      </c>
      <c r="C11" s="4">
        <v>39346</v>
      </c>
      <c r="D11" s="5"/>
      <c r="E11" s="4">
        <v>47182</v>
      </c>
    </row>
    <row r="12" spans="1:5" ht="13" thickBot="1" x14ac:dyDescent="0.3">
      <c r="A12" s="1" t="s">
        <v>51</v>
      </c>
      <c r="B12" s="54">
        <v>6</v>
      </c>
      <c r="C12" s="55">
        <v>-47782</v>
      </c>
      <c r="D12" s="56"/>
      <c r="E12" s="55">
        <v>-440033</v>
      </c>
    </row>
    <row r="13" spans="1:5" ht="13.5" thickBot="1" x14ac:dyDescent="0.3">
      <c r="A13" s="57" t="s">
        <v>52</v>
      </c>
      <c r="B13" s="54"/>
      <c r="C13" s="99">
        <f>SUM(C10:C12)</f>
        <v>1493890</v>
      </c>
      <c r="D13" s="60"/>
      <c r="E13" s="99">
        <f>SUM(E10:E12)</f>
        <v>846356</v>
      </c>
    </row>
    <row r="14" spans="1:5" x14ac:dyDescent="0.25">
      <c r="A14" s="1" t="s">
        <v>53</v>
      </c>
      <c r="B14" s="54">
        <v>7</v>
      </c>
      <c r="C14" s="4">
        <v>3232</v>
      </c>
      <c r="D14" s="5"/>
      <c r="E14" s="4">
        <v>3792</v>
      </c>
    </row>
    <row r="15" spans="1:5" ht="25" x14ac:dyDescent="0.25">
      <c r="A15" s="1" t="s">
        <v>54</v>
      </c>
      <c r="B15" s="54">
        <v>8</v>
      </c>
      <c r="C15" s="56">
        <v>243243</v>
      </c>
      <c r="D15" s="61"/>
      <c r="E15" s="56">
        <v>738241</v>
      </c>
    </row>
    <row r="16" spans="1:5" ht="25" x14ac:dyDescent="0.25">
      <c r="A16" s="1" t="s">
        <v>90</v>
      </c>
      <c r="B16" s="54">
        <v>9</v>
      </c>
      <c r="C16" s="56">
        <v>-90038</v>
      </c>
      <c r="D16" s="61"/>
      <c r="E16" s="56">
        <v>-197794</v>
      </c>
    </row>
    <row r="17" spans="1:8" ht="25" x14ac:dyDescent="0.25">
      <c r="A17" s="1" t="s">
        <v>55</v>
      </c>
      <c r="B17" s="54"/>
      <c r="C17" s="56">
        <v>-351109</v>
      </c>
      <c r="D17" s="62"/>
      <c r="E17" s="56">
        <v>-94382</v>
      </c>
    </row>
    <row r="18" spans="1:8" x14ac:dyDescent="0.25">
      <c r="A18" s="1" t="s">
        <v>133</v>
      </c>
      <c r="B18" s="54"/>
      <c r="C18" s="56">
        <v>-1637</v>
      </c>
      <c r="D18" s="62"/>
      <c r="E18" s="56">
        <v>6</v>
      </c>
    </row>
    <row r="19" spans="1:8" x14ac:dyDescent="0.25">
      <c r="A19" s="1" t="s">
        <v>91</v>
      </c>
      <c r="B19" s="54">
        <v>10</v>
      </c>
      <c r="C19" s="56">
        <v>-416798</v>
      </c>
      <c r="D19" s="61"/>
      <c r="E19" s="56">
        <v>-91020</v>
      </c>
    </row>
    <row r="20" spans="1:8" ht="13" thickBot="1" x14ac:dyDescent="0.3">
      <c r="A20" s="1" t="s">
        <v>56</v>
      </c>
      <c r="B20" s="54">
        <v>11</v>
      </c>
      <c r="C20" s="55">
        <v>-568151</v>
      </c>
      <c r="D20" s="61"/>
      <c r="E20" s="55">
        <v>-403151</v>
      </c>
    </row>
    <row r="21" spans="1:8" ht="13" x14ac:dyDescent="0.25">
      <c r="A21" s="57" t="s">
        <v>57</v>
      </c>
      <c r="B21" s="54"/>
      <c r="C21" s="100">
        <f>C9+C13+SUM(C14:C20)</f>
        <v>712177</v>
      </c>
      <c r="D21" s="60"/>
      <c r="E21" s="100">
        <f>E9+E13+SUM(E14:E20)</f>
        <v>1101350</v>
      </c>
      <c r="G21" s="90"/>
      <c r="H21" s="91"/>
    </row>
    <row r="22" spans="1:8" ht="13" thickBot="1" x14ac:dyDescent="0.3">
      <c r="A22" s="1" t="s">
        <v>58</v>
      </c>
      <c r="B22" s="54">
        <v>12</v>
      </c>
      <c r="C22" s="98">
        <v>-127</v>
      </c>
      <c r="D22" s="61"/>
      <c r="E22" s="98">
        <v>-610</v>
      </c>
    </row>
    <row r="23" spans="1:8" ht="13.5" thickBot="1" x14ac:dyDescent="0.3">
      <c r="A23" s="57" t="s">
        <v>59</v>
      </c>
      <c r="B23" s="54"/>
      <c r="C23" s="101">
        <f>SUM(C21:C22)</f>
        <v>712050</v>
      </c>
      <c r="D23" s="60"/>
      <c r="E23" s="101">
        <f>SUM(E21:E22)</f>
        <v>1100740</v>
      </c>
      <c r="G23" s="97"/>
      <c r="H23" s="91"/>
    </row>
    <row r="24" spans="1:8" ht="13.5" thickTop="1" x14ac:dyDescent="0.25">
      <c r="A24" s="57" t="s">
        <v>60</v>
      </c>
      <c r="B24" s="54"/>
      <c r="C24" s="57"/>
      <c r="D24" s="57"/>
      <c r="E24" s="57"/>
    </row>
    <row r="25" spans="1:8" ht="26" x14ac:dyDescent="0.25">
      <c r="A25" s="65" t="s">
        <v>61</v>
      </c>
      <c r="B25" s="54"/>
      <c r="C25" s="57"/>
      <c r="D25" s="57"/>
      <c r="E25" s="57"/>
    </row>
    <row r="26" spans="1:8" ht="13" x14ac:dyDescent="0.25">
      <c r="A26" s="1" t="s">
        <v>62</v>
      </c>
      <c r="B26" s="54"/>
      <c r="C26" s="71"/>
      <c r="D26" s="57"/>
      <c r="E26" s="71"/>
    </row>
    <row r="27" spans="1:8" ht="13" x14ac:dyDescent="0.25">
      <c r="A27" s="1" t="s">
        <v>110</v>
      </c>
      <c r="B27" s="54"/>
      <c r="C27" s="66"/>
      <c r="D27" s="57"/>
      <c r="E27" s="66"/>
    </row>
    <row r="28" spans="1:8" x14ac:dyDescent="0.25">
      <c r="A28" s="1" t="s">
        <v>63</v>
      </c>
      <c r="B28" s="54"/>
      <c r="C28" s="56">
        <v>-1476174</v>
      </c>
      <c r="D28" s="66"/>
      <c r="E28" s="56">
        <v>566206</v>
      </c>
    </row>
    <row r="29" spans="1:8" ht="13" thickBot="1" x14ac:dyDescent="0.3">
      <c r="A29" s="1" t="s">
        <v>64</v>
      </c>
      <c r="B29" s="54"/>
      <c r="C29" s="67">
        <v>-8681</v>
      </c>
      <c r="D29" s="66"/>
      <c r="E29" s="67">
        <v>71250</v>
      </c>
    </row>
    <row r="30" spans="1:8" ht="26.5" thickBot="1" x14ac:dyDescent="0.3">
      <c r="A30" s="65" t="s">
        <v>65</v>
      </c>
      <c r="B30" s="54"/>
      <c r="C30" s="68">
        <f>SUM(C27:C29)</f>
        <v>-1484855</v>
      </c>
      <c r="D30" s="69"/>
      <c r="E30" s="68">
        <f>SUM(E27:E29)</f>
        <v>637456</v>
      </c>
      <c r="H30" s="92"/>
    </row>
    <row r="31" spans="1:8" ht="13.5" thickBot="1" x14ac:dyDescent="0.3">
      <c r="A31" s="57" t="s">
        <v>66</v>
      </c>
      <c r="B31" s="54"/>
      <c r="C31" s="70">
        <f>SUM(C30)</f>
        <v>-1484855</v>
      </c>
      <c r="D31" s="71"/>
      <c r="E31" s="70">
        <f>SUM(E30)</f>
        <v>637456</v>
      </c>
    </row>
    <row r="32" spans="1:8" ht="13.5" thickBot="1" x14ac:dyDescent="0.3">
      <c r="A32" s="57" t="s">
        <v>67</v>
      </c>
      <c r="B32" s="54"/>
      <c r="C32" s="64">
        <f>C23+C31</f>
        <v>-772805</v>
      </c>
      <c r="D32" s="60"/>
      <c r="E32" s="64">
        <f>E23+E31</f>
        <v>1738196</v>
      </c>
    </row>
    <row r="33" spans="1:4" ht="13" thickTop="1" x14ac:dyDescent="0.25"/>
    <row r="37" spans="1:4" x14ac:dyDescent="0.25">
      <c r="A37" s="41" t="s">
        <v>106</v>
      </c>
      <c r="C37" s="41" t="s">
        <v>119</v>
      </c>
      <c r="D37" s="1"/>
    </row>
    <row r="38" spans="1:4" x14ac:dyDescent="0.25">
      <c r="A38" s="41"/>
      <c r="C38" s="41"/>
      <c r="D38" s="1"/>
    </row>
    <row r="39" spans="1:4" x14ac:dyDescent="0.25">
      <c r="A39" s="41"/>
      <c r="C39" s="41"/>
      <c r="D39" s="1"/>
    </row>
    <row r="40" spans="1:4" x14ac:dyDescent="0.25">
      <c r="A40" s="41"/>
      <c r="C40" s="41"/>
      <c r="D40" s="1"/>
    </row>
    <row r="41" spans="1:4" x14ac:dyDescent="0.25">
      <c r="A41" s="41" t="s">
        <v>2</v>
      </c>
      <c r="C41" s="41" t="s">
        <v>132</v>
      </c>
      <c r="D41" s="1"/>
    </row>
  </sheetData>
  <mergeCells count="5">
    <mergeCell ref="A5:A6"/>
    <mergeCell ref="A1:E1"/>
    <mergeCell ref="A2:E2"/>
    <mergeCell ref="A3:E3"/>
    <mergeCell ref="B5:B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sheetPr>
    <pageSetUpPr fitToPage="1"/>
  </sheetPr>
  <dimension ref="A1:G58"/>
  <sheetViews>
    <sheetView zoomScale="71" zoomScaleNormal="71" workbookViewId="0">
      <selection activeCell="A20" sqref="A20"/>
    </sheetView>
  </sheetViews>
  <sheetFormatPr defaultColWidth="9.1796875" defaultRowHeight="12.5" x14ac:dyDescent="0.25"/>
  <cols>
    <col min="1" max="1" width="68.54296875" style="8" customWidth="1"/>
    <col min="2" max="2" width="21.7265625" style="8" customWidth="1"/>
    <col min="3" max="3" width="6.7265625" style="8" customWidth="1"/>
    <col min="4" max="4" width="21.1796875" style="8" customWidth="1"/>
    <col min="5" max="5" width="9.1796875" style="8"/>
    <col min="6" max="6" width="14.54296875" style="8" bestFit="1" customWidth="1"/>
    <col min="7" max="7" width="9.54296875" style="8" bestFit="1" customWidth="1"/>
    <col min="8" max="16384" width="9.1796875" style="8"/>
  </cols>
  <sheetData>
    <row r="1" spans="1:4" ht="13" x14ac:dyDescent="0.3">
      <c r="A1" s="109" t="s">
        <v>102</v>
      </c>
      <c r="B1" s="109"/>
      <c r="C1" s="109"/>
      <c r="D1" s="109"/>
    </row>
    <row r="2" spans="1:4" ht="13" x14ac:dyDescent="0.3">
      <c r="A2" s="109" t="str">
        <f>Ф4!A2</f>
        <v>АО «First Heartland Jusan Invest»</v>
      </c>
      <c r="B2" s="109"/>
      <c r="C2" s="109"/>
      <c r="D2" s="109"/>
    </row>
    <row r="3" spans="1:4" ht="13" x14ac:dyDescent="0.3">
      <c r="A3" s="109" t="str">
        <f>ОПИУ_МСФО!A3</f>
        <v>за три месяца, закончившихся 31 марта 2025 года</v>
      </c>
      <c r="B3" s="109"/>
      <c r="C3" s="109"/>
      <c r="D3" s="109"/>
    </row>
    <row r="4" spans="1:4" x14ac:dyDescent="0.25">
      <c r="A4" s="9"/>
      <c r="B4" s="9"/>
      <c r="C4" s="9"/>
      <c r="D4" s="9"/>
    </row>
    <row r="5" spans="1:4" ht="39" x14ac:dyDescent="0.25">
      <c r="A5" s="76"/>
      <c r="B5" s="10" t="str">
        <f>ОПИУ_МСФО!C5</f>
        <v>за три месяца, закончившихся
31 марта 2025 года</v>
      </c>
      <c r="C5" s="77"/>
      <c r="D5" s="10" t="str">
        <f>ОПИУ_МСФО!E5</f>
        <v>за три месяца, закончившихся
31 марта 2024 года</v>
      </c>
    </row>
    <row r="6" spans="1:4" ht="12.75" customHeight="1" x14ac:dyDescent="0.25">
      <c r="A6" s="80" t="s">
        <v>24</v>
      </c>
      <c r="B6" s="11"/>
      <c r="C6" s="11"/>
      <c r="D6" s="11"/>
    </row>
    <row r="7" spans="1:4" x14ac:dyDescent="0.25">
      <c r="A7" s="13" t="s">
        <v>25</v>
      </c>
      <c r="B7" s="12">
        <v>59733</v>
      </c>
      <c r="C7" s="12"/>
      <c r="D7" s="12">
        <v>424638</v>
      </c>
    </row>
    <row r="8" spans="1:4" x14ac:dyDescent="0.25">
      <c r="A8" s="13" t="s">
        <v>26</v>
      </c>
      <c r="B8" s="12">
        <v>-47782</v>
      </c>
      <c r="C8" s="12"/>
      <c r="D8" s="12">
        <v>-119523</v>
      </c>
    </row>
    <row r="9" spans="1:4" x14ac:dyDescent="0.25">
      <c r="A9" s="13" t="s">
        <v>27</v>
      </c>
      <c r="B9" s="12">
        <v>431103</v>
      </c>
      <c r="C9" s="12"/>
      <c r="D9" s="12">
        <v>1223923</v>
      </c>
    </row>
    <row r="10" spans="1:4" x14ac:dyDescent="0.25">
      <c r="A10" s="13" t="s">
        <v>28</v>
      </c>
      <c r="B10" s="12">
        <v>-104479</v>
      </c>
      <c r="C10" s="12"/>
      <c r="D10" s="12">
        <v>-443939</v>
      </c>
    </row>
    <row r="11" spans="1:4" ht="25.5" customHeight="1" x14ac:dyDescent="0.25">
      <c r="A11" s="13" t="s">
        <v>101</v>
      </c>
      <c r="B11" s="12">
        <v>2</v>
      </c>
      <c r="C11" s="12"/>
      <c r="D11" s="12">
        <v>-152123</v>
      </c>
    </row>
    <row r="12" spans="1:4" x14ac:dyDescent="0.25">
      <c r="A12" s="13" t="s">
        <v>87</v>
      </c>
      <c r="B12" s="12">
        <v>64635</v>
      </c>
      <c r="C12" s="12"/>
      <c r="D12" s="12">
        <v>-24571</v>
      </c>
    </row>
    <row r="13" spans="1:4" x14ac:dyDescent="0.25">
      <c r="A13" s="13" t="s">
        <v>89</v>
      </c>
      <c r="B13" s="12">
        <v>2325</v>
      </c>
      <c r="C13" s="12"/>
      <c r="D13" s="12">
        <v>3792</v>
      </c>
    </row>
    <row r="14" spans="1:4" x14ac:dyDescent="0.25">
      <c r="A14" s="13" t="s">
        <v>99</v>
      </c>
      <c r="B14" s="12">
        <v>-5378744</v>
      </c>
      <c r="C14" s="12"/>
      <c r="D14" s="12">
        <v>4223685</v>
      </c>
    </row>
    <row r="15" spans="1:4" x14ac:dyDescent="0.25">
      <c r="A15" s="13" t="s">
        <v>134</v>
      </c>
      <c r="B15" s="12">
        <v>-1637</v>
      </c>
      <c r="C15" s="12"/>
      <c r="D15" s="12">
        <v>6</v>
      </c>
    </row>
    <row r="16" spans="1:4" ht="25" x14ac:dyDescent="0.25">
      <c r="A16" s="13" t="s">
        <v>29</v>
      </c>
      <c r="B16" s="12">
        <v>-500078</v>
      </c>
      <c r="C16" s="12"/>
      <c r="D16" s="12">
        <v>-389729</v>
      </c>
    </row>
    <row r="17" spans="1:4" x14ac:dyDescent="0.25">
      <c r="A17" s="81"/>
      <c r="B17" s="12"/>
      <c r="C17" s="12"/>
      <c r="D17" s="12"/>
    </row>
    <row r="18" spans="1:4" ht="13" x14ac:dyDescent="0.25">
      <c r="A18" s="80" t="s">
        <v>92</v>
      </c>
      <c r="B18" s="12"/>
      <c r="C18" s="12"/>
      <c r="D18" s="12"/>
    </row>
    <row r="19" spans="1:4" x14ac:dyDescent="0.25">
      <c r="A19" s="13" t="s">
        <v>30</v>
      </c>
      <c r="B19" s="12">
        <v>0</v>
      </c>
      <c r="C19" s="12"/>
      <c r="D19" s="12">
        <v>360489</v>
      </c>
    </row>
    <row r="20" spans="1:4" ht="25" x14ac:dyDescent="0.25">
      <c r="A20" s="13" t="s">
        <v>31</v>
      </c>
      <c r="B20" s="12">
        <v>-764531</v>
      </c>
      <c r="C20" s="12"/>
      <c r="D20" s="12">
        <v>1035549</v>
      </c>
    </row>
    <row r="21" spans="1:4" ht="13" x14ac:dyDescent="0.25">
      <c r="A21" s="82"/>
      <c r="B21" s="12"/>
      <c r="C21" s="12"/>
      <c r="D21" s="12"/>
    </row>
    <row r="22" spans="1:4" ht="13" x14ac:dyDescent="0.25">
      <c r="A22" s="80" t="s">
        <v>93</v>
      </c>
      <c r="B22" s="12"/>
      <c r="C22" s="12"/>
      <c r="D22" s="12"/>
    </row>
    <row r="23" spans="1:4" ht="12.75" customHeight="1" x14ac:dyDescent="0.25">
      <c r="A23" s="13" t="s">
        <v>100</v>
      </c>
      <c r="B23" s="12">
        <v>-3516236</v>
      </c>
      <c r="C23" s="12"/>
      <c r="D23" s="12">
        <v>-2087224</v>
      </c>
    </row>
    <row r="24" spans="1:4" ht="12.75" customHeight="1" x14ac:dyDescent="0.25">
      <c r="A24" s="13" t="s">
        <v>43</v>
      </c>
      <c r="B24" s="12"/>
      <c r="C24" s="12"/>
      <c r="D24" s="12"/>
    </row>
    <row r="25" spans="1:4" ht="12.75" customHeight="1" x14ac:dyDescent="0.25">
      <c r="A25" s="13" t="s">
        <v>1</v>
      </c>
      <c r="B25" s="12">
        <v>33044</v>
      </c>
      <c r="C25" s="12"/>
      <c r="D25" s="12">
        <v>-6863</v>
      </c>
    </row>
    <row r="26" spans="1:4" ht="26" x14ac:dyDescent="0.3">
      <c r="A26" s="14" t="s">
        <v>94</v>
      </c>
      <c r="B26" s="15">
        <f>SUM(B7:B25)</f>
        <v>-9722645</v>
      </c>
      <c r="C26" s="21"/>
      <c r="D26" s="15">
        <f>SUM(D7:D25)</f>
        <v>4048110</v>
      </c>
    </row>
    <row r="27" spans="1:4" x14ac:dyDescent="0.25">
      <c r="A27" s="13" t="s">
        <v>32</v>
      </c>
      <c r="B27" s="102">
        <v>0</v>
      </c>
      <c r="C27" s="12"/>
      <c r="D27" s="102">
        <v>0</v>
      </c>
    </row>
    <row r="28" spans="1:4" ht="26" x14ac:dyDescent="0.3">
      <c r="A28" s="14" t="s">
        <v>95</v>
      </c>
      <c r="B28" s="15">
        <f>B26+B27</f>
        <v>-9722645</v>
      </c>
      <c r="C28" s="21"/>
      <c r="D28" s="15">
        <f>D26+D27</f>
        <v>4048110</v>
      </c>
    </row>
    <row r="29" spans="1:4" ht="13" x14ac:dyDescent="0.3">
      <c r="A29" s="82"/>
      <c r="B29" s="17"/>
      <c r="C29" s="17"/>
      <c r="D29" s="17"/>
    </row>
    <row r="30" spans="1:4" ht="26" x14ac:dyDescent="0.25">
      <c r="A30" s="80" t="s">
        <v>81</v>
      </c>
      <c r="B30" s="18"/>
      <c r="C30" s="18"/>
      <c r="D30" s="18"/>
    </row>
    <row r="31" spans="1:4" x14ac:dyDescent="0.25">
      <c r="A31" s="13" t="s">
        <v>33</v>
      </c>
      <c r="B31" s="12">
        <v>-13800</v>
      </c>
      <c r="C31" s="12"/>
      <c r="D31" s="12">
        <v>-5522</v>
      </c>
    </row>
    <row r="32" spans="1:4" x14ac:dyDescent="0.25">
      <c r="A32" s="13" t="s">
        <v>115</v>
      </c>
      <c r="B32" s="12">
        <v>0</v>
      </c>
      <c r="C32" s="12"/>
      <c r="D32" s="12">
        <v>4549</v>
      </c>
    </row>
    <row r="33" spans="1:6" ht="25" x14ac:dyDescent="0.25">
      <c r="A33" s="13" t="s">
        <v>116</v>
      </c>
      <c r="B33" s="12"/>
      <c r="C33" s="12"/>
      <c r="D33" s="12"/>
    </row>
    <row r="34" spans="1:6" x14ac:dyDescent="0.25">
      <c r="A34" s="96" t="s">
        <v>113</v>
      </c>
      <c r="B34" s="12">
        <v>0</v>
      </c>
      <c r="C34" s="12"/>
      <c r="D34" s="12">
        <v>19881.294870000002</v>
      </c>
    </row>
    <row r="35" spans="1:6" ht="25" x14ac:dyDescent="0.25">
      <c r="A35" s="13" t="s">
        <v>108</v>
      </c>
      <c r="B35" s="12">
        <v>10868601</v>
      </c>
      <c r="C35" s="12"/>
      <c r="D35" s="12">
        <v>-8741512</v>
      </c>
      <c r="F35" s="95"/>
    </row>
    <row r="36" spans="1:6" ht="26.5" thickBot="1" x14ac:dyDescent="0.35">
      <c r="A36" s="19" t="s">
        <v>96</v>
      </c>
      <c r="B36" s="16">
        <f>SUM(B31:B35)</f>
        <v>10854801</v>
      </c>
      <c r="C36" s="21"/>
      <c r="D36" s="16">
        <f>SUM(D31:D35)</f>
        <v>-8722603.7051299997</v>
      </c>
    </row>
    <row r="37" spans="1:6" x14ac:dyDescent="0.25">
      <c r="A37" s="81"/>
      <c r="B37" s="20"/>
      <c r="C37" s="20"/>
      <c r="D37" s="20"/>
    </row>
    <row r="38" spans="1:6" ht="13" x14ac:dyDescent="0.25">
      <c r="A38" s="80" t="s">
        <v>82</v>
      </c>
      <c r="B38" s="18"/>
      <c r="C38" s="18"/>
      <c r="D38" s="18"/>
    </row>
    <row r="39" spans="1:6" x14ac:dyDescent="0.25">
      <c r="A39" s="13" t="s">
        <v>34</v>
      </c>
      <c r="B39" s="12"/>
      <c r="C39" s="12"/>
      <c r="D39" s="12"/>
    </row>
    <row r="40" spans="1:6" x14ac:dyDescent="0.25">
      <c r="A40" s="13" t="s">
        <v>135</v>
      </c>
      <c r="B40" s="12">
        <v>-29946</v>
      </c>
      <c r="C40" s="12"/>
      <c r="D40" s="12"/>
    </row>
    <row r="41" spans="1:6" x14ac:dyDescent="0.25">
      <c r="A41" s="13" t="s">
        <v>35</v>
      </c>
      <c r="B41" s="12"/>
      <c r="C41" s="12"/>
      <c r="D41" s="12"/>
    </row>
    <row r="42" spans="1:6" x14ac:dyDescent="0.25">
      <c r="A42" s="13" t="s">
        <v>109</v>
      </c>
      <c r="B42" s="12"/>
      <c r="C42" s="12"/>
      <c r="D42" s="12"/>
    </row>
    <row r="43" spans="1:6" ht="26.5" thickBot="1" x14ac:dyDescent="0.35">
      <c r="A43" s="19" t="s">
        <v>97</v>
      </c>
      <c r="B43" s="16">
        <f>SUM(B39:B42)</f>
        <v>-29946</v>
      </c>
      <c r="C43" s="21"/>
      <c r="D43" s="16">
        <f>SUM(D39:D42)</f>
        <v>0</v>
      </c>
    </row>
    <row r="44" spans="1:6" ht="13" x14ac:dyDescent="0.25">
      <c r="A44" s="82"/>
      <c r="B44" s="18"/>
      <c r="C44" s="18"/>
      <c r="D44" s="18"/>
    </row>
    <row r="45" spans="1:6" ht="13" x14ac:dyDescent="0.3">
      <c r="A45" s="80" t="s">
        <v>98</v>
      </c>
      <c r="B45" s="21">
        <f>B28+B36+B43</f>
        <v>1102210</v>
      </c>
      <c r="C45" s="21"/>
      <c r="D45" s="21">
        <f>D28+D36+D43</f>
        <v>-4674493.7051299997</v>
      </c>
    </row>
    <row r="46" spans="1:6" x14ac:dyDescent="0.25">
      <c r="A46" s="13" t="s">
        <v>36</v>
      </c>
      <c r="B46" s="12">
        <v>14185</v>
      </c>
      <c r="C46" s="12"/>
      <c r="D46" s="12">
        <v>-69811</v>
      </c>
    </row>
    <row r="47" spans="1:6" ht="25" x14ac:dyDescent="0.25">
      <c r="A47" s="13" t="s">
        <v>37</v>
      </c>
      <c r="B47" s="12">
        <v>-66</v>
      </c>
      <c r="C47" s="12"/>
      <c r="D47" s="12"/>
    </row>
    <row r="48" spans="1:6" x14ac:dyDescent="0.25">
      <c r="A48" s="83" t="s">
        <v>38</v>
      </c>
      <c r="B48" s="22">
        <v>516672</v>
      </c>
      <c r="C48" s="78"/>
      <c r="D48" s="22">
        <v>5886935</v>
      </c>
    </row>
    <row r="49" spans="1:7" ht="13.5" thickBot="1" x14ac:dyDescent="0.35">
      <c r="A49" s="19" t="s">
        <v>39</v>
      </c>
      <c r="B49" s="23">
        <f>SUM(B45:B48)</f>
        <v>1633001</v>
      </c>
      <c r="C49" s="79"/>
      <c r="D49" s="23">
        <f>SUM(D45:D48)</f>
        <v>1142630.2948700003</v>
      </c>
      <c r="G49" s="84"/>
    </row>
    <row r="50" spans="1:7" x14ac:dyDescent="0.25">
      <c r="A50" s="7"/>
      <c r="B50" s="24"/>
      <c r="C50" s="24"/>
      <c r="D50" s="24"/>
    </row>
    <row r="51" spans="1:7" x14ac:dyDescent="0.25">
      <c r="A51" s="7"/>
      <c r="B51" s="24"/>
      <c r="C51" s="24"/>
      <c r="D51" s="24"/>
    </row>
    <row r="52" spans="1:7" x14ac:dyDescent="0.25">
      <c r="A52" s="93"/>
      <c r="B52" s="94"/>
      <c r="C52" s="94"/>
      <c r="D52" s="94"/>
    </row>
    <row r="54" spans="1:7" x14ac:dyDescent="0.25">
      <c r="A54" s="41" t="s">
        <v>106</v>
      </c>
      <c r="B54" s="41" t="s">
        <v>119</v>
      </c>
    </row>
    <row r="55" spans="1:7" x14ac:dyDescent="0.25">
      <c r="A55" s="41"/>
      <c r="B55" s="41"/>
    </row>
    <row r="56" spans="1:7" x14ac:dyDescent="0.25">
      <c r="A56" s="41"/>
      <c r="B56" s="41"/>
    </row>
    <row r="57" spans="1:7" x14ac:dyDescent="0.25">
      <c r="A57" s="41"/>
      <c r="B57" s="41"/>
    </row>
    <row r="58" spans="1:7" x14ac:dyDescent="0.25">
      <c r="A58" s="41" t="s">
        <v>2</v>
      </c>
      <c r="B58" s="41" t="s">
        <v>132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sheetPr>
    <pageSetUpPr fitToPage="1"/>
  </sheetPr>
  <dimension ref="A1:M58"/>
  <sheetViews>
    <sheetView tabSelected="1" topLeftCell="A36" zoomScale="80" zoomScaleNormal="80" workbookViewId="0">
      <selection activeCell="A46" sqref="A46"/>
    </sheetView>
  </sheetViews>
  <sheetFormatPr defaultColWidth="9.1796875" defaultRowHeight="12.5" x14ac:dyDescent="0.35"/>
  <cols>
    <col min="1" max="1" width="72.453125" style="50" customWidth="1"/>
    <col min="2" max="2" width="18" style="51" customWidth="1"/>
    <col min="3" max="3" width="18.26953125" style="51" customWidth="1"/>
    <col min="4" max="4" width="21" style="51" customWidth="1"/>
    <col min="5" max="6" width="18.1796875" style="51" customWidth="1"/>
    <col min="7" max="7" width="20.7265625" style="51" customWidth="1"/>
    <col min="8" max="8" width="15.453125" style="51" customWidth="1"/>
    <col min="9" max="9" width="16.26953125" style="51" customWidth="1"/>
    <col min="10" max="10" width="18.453125" style="51" customWidth="1"/>
    <col min="11" max="11" width="19.81640625" style="26" customWidth="1"/>
    <col min="12" max="12" width="19.54296875" style="26" customWidth="1"/>
    <col min="13" max="13" width="14.1796875" style="26" customWidth="1"/>
    <col min="14" max="16384" width="9.1796875" style="26"/>
  </cols>
  <sheetData>
    <row r="1" spans="1:13" s="25" customFormat="1" ht="13" x14ac:dyDescent="0.35">
      <c r="A1" s="110" t="s">
        <v>103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3" x14ac:dyDescent="0.35">
      <c r="A2" s="111" t="s">
        <v>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3" x14ac:dyDescent="0.35">
      <c r="A3" s="112" t="str">
        <f>ДДС!A3</f>
        <v>за три месяца, закончившихся 31 марта 2025 года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13" x14ac:dyDescent="0.35">
      <c r="A4" s="27"/>
      <c r="B4" s="28"/>
      <c r="C4" s="28"/>
      <c r="D4" s="28"/>
      <c r="E4" s="28"/>
      <c r="F4" s="28"/>
      <c r="G4" s="28"/>
      <c r="H4" s="28"/>
      <c r="I4" s="26"/>
      <c r="J4" s="26"/>
      <c r="K4" s="29"/>
      <c r="M4" s="30"/>
    </row>
    <row r="5" spans="1:13" ht="71.25" customHeight="1" x14ac:dyDescent="0.35">
      <c r="A5" s="31"/>
      <c r="B5" s="32" t="s">
        <v>3</v>
      </c>
      <c r="C5" s="33" t="s">
        <v>4</v>
      </c>
      <c r="D5" s="33" t="s">
        <v>5</v>
      </c>
      <c r="E5" s="32" t="s">
        <v>6</v>
      </c>
      <c r="F5" s="32"/>
      <c r="G5" s="32" t="s">
        <v>104</v>
      </c>
      <c r="H5" s="32" t="s">
        <v>7</v>
      </c>
      <c r="I5" s="32" t="s">
        <v>8</v>
      </c>
      <c r="J5" s="32" t="s">
        <v>9</v>
      </c>
      <c r="K5" s="32" t="s">
        <v>40</v>
      </c>
      <c r="L5" s="32" t="s">
        <v>10</v>
      </c>
      <c r="M5" s="32" t="s">
        <v>11</v>
      </c>
    </row>
    <row r="6" spans="1:13" ht="13" x14ac:dyDescent="0.35">
      <c r="A6" s="34" t="s">
        <v>112</v>
      </c>
      <c r="B6" s="35">
        <v>40012639</v>
      </c>
      <c r="C6" s="35">
        <v>-12651</v>
      </c>
      <c r="D6" s="35"/>
      <c r="E6" s="35">
        <v>751765</v>
      </c>
      <c r="F6" s="35"/>
      <c r="G6" s="35"/>
      <c r="H6" s="35"/>
      <c r="I6" s="35"/>
      <c r="J6" s="35"/>
      <c r="K6" s="35"/>
      <c r="L6" s="35">
        <v>10498766</v>
      </c>
      <c r="M6" s="36">
        <f>SUM(B6:L6)</f>
        <v>51250519</v>
      </c>
    </row>
    <row r="7" spans="1:13" s="25" customFormat="1" ht="13" x14ac:dyDescent="0.35">
      <c r="A7" s="34" t="s">
        <v>12</v>
      </c>
    </row>
    <row r="8" spans="1:13" ht="13" x14ac:dyDescent="0.35">
      <c r="A8" s="13" t="s">
        <v>107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>
        <v>712050</v>
      </c>
      <c r="M8" s="36">
        <f>SUM(B8:L8)</f>
        <v>712050</v>
      </c>
    </row>
    <row r="9" spans="1:13" s="25" customFormat="1" ht="13" x14ac:dyDescent="0.35">
      <c r="A9" s="38" t="s">
        <v>13</v>
      </c>
    </row>
    <row r="10" spans="1:13" ht="26" x14ac:dyDescent="0.35">
      <c r="A10" s="39" t="s">
        <v>23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5"/>
    </row>
    <row r="11" spans="1:13" ht="25" x14ac:dyDescent="0.35">
      <c r="A11" s="41" t="s">
        <v>14</v>
      </c>
      <c r="B11" s="37"/>
      <c r="C11" s="37"/>
      <c r="D11" s="37"/>
      <c r="E11" s="37">
        <v>-1476174</v>
      </c>
      <c r="F11" s="37"/>
      <c r="G11" s="37"/>
      <c r="H11" s="37"/>
      <c r="I11" s="37"/>
      <c r="J11" s="37"/>
      <c r="K11" s="37"/>
      <c r="L11" s="37"/>
      <c r="M11" s="36">
        <f t="shared" ref="M11:M16" si="0">SUM(B11:L11)</f>
        <v>-1476174</v>
      </c>
    </row>
    <row r="12" spans="1:13" ht="25" x14ac:dyDescent="0.35">
      <c r="A12" s="41" t="s">
        <v>15</v>
      </c>
      <c r="B12" s="37"/>
      <c r="C12" s="37"/>
      <c r="D12" s="37"/>
      <c r="E12" s="37">
        <v>-8681</v>
      </c>
      <c r="F12" s="37"/>
      <c r="G12" s="37"/>
      <c r="H12" s="37"/>
      <c r="I12" s="37"/>
      <c r="J12" s="37"/>
      <c r="K12" s="37"/>
      <c r="L12" s="37"/>
      <c r="M12" s="36">
        <f t="shared" si="0"/>
        <v>-8681</v>
      </c>
    </row>
    <row r="13" spans="1:13" ht="25" x14ac:dyDescent="0.35">
      <c r="A13" s="41" t="s">
        <v>16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6">
        <f t="shared" si="0"/>
        <v>0</v>
      </c>
    </row>
    <row r="14" spans="1:13" ht="25" x14ac:dyDescent="0.35">
      <c r="A14" s="41" t="s">
        <v>17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6">
        <f t="shared" si="0"/>
        <v>0</v>
      </c>
    </row>
    <row r="15" spans="1:13" ht="26" x14ac:dyDescent="0.35">
      <c r="A15" s="42" t="s">
        <v>18</v>
      </c>
      <c r="B15" s="43">
        <v>0</v>
      </c>
      <c r="C15" s="43">
        <v>0</v>
      </c>
      <c r="D15" s="43">
        <v>0</v>
      </c>
      <c r="E15" s="43">
        <f>SUM(E11:E14)</f>
        <v>-1484855</v>
      </c>
      <c r="F15" s="43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f t="shared" si="0"/>
        <v>-1484855</v>
      </c>
    </row>
    <row r="16" spans="1:13" ht="13.5" thickBot="1" x14ac:dyDescent="0.4">
      <c r="A16" s="44" t="s">
        <v>114</v>
      </c>
      <c r="B16" s="45">
        <f t="shared" ref="B16:D16" si="1">B15+B8</f>
        <v>0</v>
      </c>
      <c r="C16" s="45">
        <f t="shared" si="1"/>
        <v>0</v>
      </c>
      <c r="D16" s="45">
        <f t="shared" si="1"/>
        <v>0</v>
      </c>
      <c r="E16" s="45">
        <f>E15+E8</f>
        <v>-1484855</v>
      </c>
      <c r="F16" s="45"/>
      <c r="G16" s="45">
        <f t="shared" ref="G16:L16" si="2">G15+G8</f>
        <v>0</v>
      </c>
      <c r="H16" s="45">
        <f t="shared" si="2"/>
        <v>0</v>
      </c>
      <c r="I16" s="45">
        <f t="shared" si="2"/>
        <v>0</v>
      </c>
      <c r="J16" s="45">
        <f t="shared" si="2"/>
        <v>0</v>
      </c>
      <c r="K16" s="45">
        <f t="shared" si="2"/>
        <v>0</v>
      </c>
      <c r="L16" s="45">
        <f t="shared" si="2"/>
        <v>712050</v>
      </c>
      <c r="M16" s="45">
        <f t="shared" si="0"/>
        <v>-772805</v>
      </c>
    </row>
    <row r="17" spans="1:13" ht="13" x14ac:dyDescent="0.3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3" x14ac:dyDescent="0.35">
      <c r="A18" s="38" t="s">
        <v>19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3" ht="13" x14ac:dyDescent="0.35">
      <c r="A19" s="41" t="s">
        <v>109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>
        <f>SUM(B19:L19)</f>
        <v>0</v>
      </c>
    </row>
    <row r="20" spans="1:13" s="47" customFormat="1" ht="13" x14ac:dyDescent="0.35">
      <c r="A20" s="41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6">
        <f>SUM(B20:L20)</f>
        <v>0</v>
      </c>
    </row>
    <row r="21" spans="1:13" s="47" customFormat="1" ht="13" x14ac:dyDescent="0.35">
      <c r="A21" s="41" t="s">
        <v>41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>
        <f>SUM(B21:L21)</f>
        <v>0</v>
      </c>
    </row>
    <row r="22" spans="1:13" s="47" customFormat="1" ht="13" x14ac:dyDescent="0.35">
      <c r="A22" s="41" t="s">
        <v>111</v>
      </c>
      <c r="B22" s="37"/>
      <c r="C22" s="37"/>
      <c r="D22" s="37"/>
      <c r="E22" s="37"/>
      <c r="F22" s="37">
        <v>0</v>
      </c>
      <c r="G22" s="37"/>
      <c r="H22" s="37"/>
      <c r="I22" s="37"/>
      <c r="J22" s="37"/>
      <c r="K22" s="37"/>
      <c r="L22" s="37"/>
      <c r="M22" s="36"/>
    </row>
    <row r="23" spans="1:13" s="47" customFormat="1" ht="13" x14ac:dyDescent="0.35">
      <c r="A23" s="48" t="s">
        <v>21</v>
      </c>
      <c r="B23" s="49">
        <f>SUM(B19:B21)</f>
        <v>0</v>
      </c>
      <c r="C23" s="49">
        <f t="shared" ref="C23:L23" si="3">SUM(C19:C21)</f>
        <v>0</v>
      </c>
      <c r="D23" s="49">
        <f t="shared" si="3"/>
        <v>0</v>
      </c>
      <c r="E23" s="49">
        <f t="shared" si="3"/>
        <v>0</v>
      </c>
      <c r="F23" s="49">
        <f>SUM(F19:F22)</f>
        <v>0</v>
      </c>
      <c r="G23" s="49">
        <f t="shared" si="3"/>
        <v>0</v>
      </c>
      <c r="H23" s="49">
        <f t="shared" si="3"/>
        <v>0</v>
      </c>
      <c r="I23" s="49">
        <f t="shared" si="3"/>
        <v>0</v>
      </c>
      <c r="J23" s="49">
        <f t="shared" si="3"/>
        <v>0</v>
      </c>
      <c r="K23" s="49">
        <f t="shared" si="3"/>
        <v>0</v>
      </c>
      <c r="L23" s="49">
        <f t="shared" si="3"/>
        <v>0</v>
      </c>
      <c r="M23" s="49">
        <f>SUM(B23:L23)</f>
        <v>0</v>
      </c>
    </row>
    <row r="24" spans="1:13" s="47" customFormat="1" ht="13" x14ac:dyDescent="0.35">
      <c r="A24" s="41" t="s">
        <v>22</v>
      </c>
      <c r="B24" s="35"/>
      <c r="C24" s="35"/>
      <c r="D24" s="35"/>
      <c r="E24" s="35"/>
      <c r="F24" s="35"/>
      <c r="G24" s="35"/>
      <c r="H24" s="35">
        <v>0</v>
      </c>
      <c r="I24" s="35"/>
      <c r="J24" s="35"/>
      <c r="K24" s="35"/>
      <c r="L24" s="35"/>
      <c r="M24" s="36">
        <f>SUM(B24:L24)</f>
        <v>0</v>
      </c>
    </row>
    <row r="25" spans="1:13" s="47" customFormat="1" ht="13.5" thickBot="1" x14ac:dyDescent="0.4">
      <c r="A25" s="44" t="s">
        <v>121</v>
      </c>
      <c r="B25" s="45">
        <f>SUM(B23:B24,B16,B6)</f>
        <v>40012639</v>
      </c>
      <c r="C25" s="45">
        <f t="shared" ref="C25:L25" si="4">SUM(C23:C24,C16,C6)</f>
        <v>-12651</v>
      </c>
      <c r="D25" s="45">
        <f t="shared" si="4"/>
        <v>0</v>
      </c>
      <c r="E25" s="45">
        <f t="shared" si="4"/>
        <v>-733090</v>
      </c>
      <c r="F25" s="45">
        <f t="shared" si="4"/>
        <v>0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0</v>
      </c>
      <c r="K25" s="45">
        <f t="shared" si="4"/>
        <v>0</v>
      </c>
      <c r="L25" s="45">
        <f t="shared" si="4"/>
        <v>11210816</v>
      </c>
      <c r="M25" s="45">
        <f>SUM(M23:M24,M16,M6)</f>
        <v>50477714</v>
      </c>
    </row>
    <row r="26" spans="1:13" s="47" customFormat="1" ht="13" x14ac:dyDescent="0.3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47" customFormat="1" ht="13" x14ac:dyDescent="0.35">
      <c r="A27" s="4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s="47" customFormat="1" ht="13" x14ac:dyDescent="0.35">
      <c r="A28" s="34" t="s">
        <v>112</v>
      </c>
      <c r="B28" s="35">
        <v>40012639</v>
      </c>
      <c r="C28" s="35">
        <v>-12651</v>
      </c>
      <c r="D28" s="35"/>
      <c r="E28" s="35">
        <v>168845</v>
      </c>
      <c r="F28" s="35"/>
      <c r="G28" s="35"/>
      <c r="H28" s="35"/>
      <c r="I28" s="35"/>
      <c r="J28" s="35"/>
      <c r="K28" s="35"/>
      <c r="L28" s="35">
        <v>4278936</v>
      </c>
      <c r="M28" s="36">
        <f>SUM(B28:L28)</f>
        <v>44447769</v>
      </c>
    </row>
    <row r="29" spans="1:13" s="47" customFormat="1" ht="13" x14ac:dyDescent="0.35">
      <c r="A29" s="34" t="s">
        <v>12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s="47" customFormat="1" ht="13" x14ac:dyDescent="0.35">
      <c r="A30" s="13" t="s">
        <v>107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>
        <v>1100740</v>
      </c>
      <c r="M30" s="36">
        <f>SUM(B30:L30)</f>
        <v>1100740</v>
      </c>
    </row>
    <row r="31" spans="1:13" s="47" customFormat="1" ht="13" x14ac:dyDescent="0.35">
      <c r="A31" s="38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s="47" customFormat="1" ht="26" x14ac:dyDescent="0.35">
      <c r="A32" s="39" t="s">
        <v>23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35"/>
    </row>
    <row r="33" spans="1:13" s="47" customFormat="1" ht="37.5" customHeight="1" x14ac:dyDescent="0.35">
      <c r="A33" s="41" t="s">
        <v>14</v>
      </c>
      <c r="B33" s="37"/>
      <c r="C33" s="37"/>
      <c r="D33" s="37"/>
      <c r="E33" s="37">
        <v>566206</v>
      </c>
      <c r="F33" s="37"/>
      <c r="G33" s="37"/>
      <c r="H33" s="37"/>
      <c r="I33" s="37"/>
      <c r="J33" s="37"/>
      <c r="K33" s="37"/>
      <c r="L33" s="37"/>
      <c r="M33" s="36">
        <f t="shared" ref="M33:M38" si="5">SUM(B33:L33)</f>
        <v>566206</v>
      </c>
    </row>
    <row r="34" spans="1:13" s="47" customFormat="1" ht="25" x14ac:dyDescent="0.35">
      <c r="A34" s="41" t="s">
        <v>15</v>
      </c>
      <c r="B34" s="37"/>
      <c r="C34" s="37"/>
      <c r="D34" s="37"/>
      <c r="E34" s="37">
        <v>71250</v>
      </c>
      <c r="F34" s="37"/>
      <c r="G34" s="37"/>
      <c r="H34" s="37"/>
      <c r="I34" s="37"/>
      <c r="J34" s="37"/>
      <c r="K34" s="37"/>
      <c r="L34" s="37"/>
      <c r="M34" s="36">
        <f t="shared" si="5"/>
        <v>71250</v>
      </c>
    </row>
    <row r="35" spans="1:13" s="47" customFormat="1" ht="25" x14ac:dyDescent="0.35">
      <c r="A35" s="41" t="s">
        <v>16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6">
        <f t="shared" si="5"/>
        <v>0</v>
      </c>
    </row>
    <row r="36" spans="1:13" s="47" customFormat="1" ht="25" x14ac:dyDescent="0.35">
      <c r="A36" s="41" t="s">
        <v>17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6">
        <f t="shared" si="5"/>
        <v>0</v>
      </c>
    </row>
    <row r="37" spans="1:13" s="47" customFormat="1" ht="26" x14ac:dyDescent="0.35">
      <c r="A37" s="42" t="s">
        <v>18</v>
      </c>
      <c r="B37" s="43">
        <v>0</v>
      </c>
      <c r="C37" s="43">
        <v>0</v>
      </c>
      <c r="D37" s="43">
        <v>0</v>
      </c>
      <c r="E37" s="43">
        <f>SUM(E33:E36)</f>
        <v>637456</v>
      </c>
      <c r="F37" s="43"/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f t="shared" si="5"/>
        <v>637456</v>
      </c>
    </row>
    <row r="38" spans="1:13" s="47" customFormat="1" ht="13.5" thickBot="1" x14ac:dyDescent="0.4">
      <c r="A38" s="44" t="s">
        <v>114</v>
      </c>
      <c r="B38" s="45">
        <f t="shared" ref="B38:D38" si="6">B37+B30</f>
        <v>0</v>
      </c>
      <c r="C38" s="45">
        <f t="shared" si="6"/>
        <v>0</v>
      </c>
      <c r="D38" s="45">
        <f t="shared" si="6"/>
        <v>0</v>
      </c>
      <c r="E38" s="45">
        <f>E37+E30</f>
        <v>637456</v>
      </c>
      <c r="F38" s="45"/>
      <c r="G38" s="45">
        <f t="shared" ref="G38:L38" si="7">G37+G30</f>
        <v>0</v>
      </c>
      <c r="H38" s="45">
        <f t="shared" si="7"/>
        <v>0</v>
      </c>
      <c r="I38" s="45">
        <f t="shared" si="7"/>
        <v>0</v>
      </c>
      <c r="J38" s="45">
        <f t="shared" si="7"/>
        <v>0</v>
      </c>
      <c r="K38" s="45">
        <f t="shared" si="7"/>
        <v>0</v>
      </c>
      <c r="L38" s="45">
        <f t="shared" si="7"/>
        <v>1100740</v>
      </c>
      <c r="M38" s="45">
        <f t="shared" si="5"/>
        <v>1738196</v>
      </c>
    </row>
    <row r="39" spans="1:13" s="47" customFormat="1" ht="13" x14ac:dyDescent="0.35">
      <c r="A39" s="4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s="47" customFormat="1" ht="13" x14ac:dyDescent="0.35">
      <c r="A40" s="38" t="s">
        <v>19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47" customFormat="1" ht="20.25" customHeight="1" x14ac:dyDescent="0.35">
      <c r="A41" s="41" t="s">
        <v>109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6">
        <f>SUM(B41:L41)</f>
        <v>0</v>
      </c>
    </row>
    <row r="42" spans="1:13" s="47" customFormat="1" ht="13" x14ac:dyDescent="0.35">
      <c r="A42" s="41" t="s">
        <v>20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6">
        <f>SUM(B42:L42)</f>
        <v>0</v>
      </c>
    </row>
    <row r="43" spans="1:13" s="47" customFormat="1" ht="13" x14ac:dyDescent="0.35">
      <c r="A43" s="41" t="s">
        <v>41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6">
        <f>SUM(B43:L43)</f>
        <v>0</v>
      </c>
    </row>
    <row r="44" spans="1:13" s="47" customFormat="1" ht="13" x14ac:dyDescent="0.35">
      <c r="A44" s="41" t="s">
        <v>111</v>
      </c>
      <c r="B44" s="37"/>
      <c r="C44" s="37"/>
      <c r="D44" s="37"/>
      <c r="E44" s="37"/>
      <c r="F44" s="37">
        <v>0</v>
      </c>
      <c r="G44" s="37"/>
      <c r="H44" s="37"/>
      <c r="I44" s="37"/>
      <c r="J44" s="37"/>
      <c r="K44" s="37"/>
      <c r="L44" s="37"/>
      <c r="M44" s="36"/>
    </row>
    <row r="45" spans="1:13" s="47" customFormat="1" ht="13" x14ac:dyDescent="0.35">
      <c r="A45" s="48" t="s">
        <v>21</v>
      </c>
      <c r="B45" s="49">
        <f>SUM(B41:B43)</f>
        <v>0</v>
      </c>
      <c r="C45" s="49">
        <f t="shared" ref="C45:L45" si="8">SUM(C41:C43)</f>
        <v>0</v>
      </c>
      <c r="D45" s="49">
        <f t="shared" si="8"/>
        <v>0</v>
      </c>
      <c r="E45" s="49">
        <f t="shared" si="8"/>
        <v>0</v>
      </c>
      <c r="F45" s="49">
        <f>SUM(F41:F44)</f>
        <v>0</v>
      </c>
      <c r="G45" s="49">
        <f t="shared" ref="G45:M45" si="9">SUM(G41:G43)</f>
        <v>0</v>
      </c>
      <c r="H45" s="49">
        <f t="shared" si="9"/>
        <v>0</v>
      </c>
      <c r="I45" s="49">
        <f t="shared" si="9"/>
        <v>0</v>
      </c>
      <c r="J45" s="49">
        <f t="shared" si="9"/>
        <v>0</v>
      </c>
      <c r="K45" s="49">
        <f t="shared" si="9"/>
        <v>0</v>
      </c>
      <c r="L45" s="49">
        <f t="shared" si="9"/>
        <v>0</v>
      </c>
      <c r="M45" s="49">
        <f>SUM(B45:L45)</f>
        <v>0</v>
      </c>
    </row>
    <row r="46" spans="1:13" s="47" customFormat="1" ht="13" x14ac:dyDescent="0.35">
      <c r="A46" s="41" t="s">
        <v>22</v>
      </c>
      <c r="B46" s="35"/>
      <c r="C46" s="35"/>
      <c r="D46" s="35"/>
      <c r="E46" s="35"/>
      <c r="F46" s="35"/>
      <c r="G46" s="35"/>
      <c r="H46" s="35">
        <v>0</v>
      </c>
      <c r="I46" s="35"/>
      <c r="J46" s="35"/>
      <c r="K46" s="35"/>
      <c r="L46" s="35"/>
      <c r="M46" s="36">
        <f>SUM(B46:L46)</f>
        <v>0</v>
      </c>
    </row>
    <row r="47" spans="1:13" s="47" customFormat="1" ht="13.5" thickBot="1" x14ac:dyDescent="0.4">
      <c r="A47" s="44" t="s">
        <v>121</v>
      </c>
      <c r="B47" s="45">
        <f>SUM(B45:B46,B38,B28)</f>
        <v>40012639</v>
      </c>
      <c r="C47" s="45">
        <f t="shared" ref="C47:L47" si="10">SUM(C45:C46,C38,C28)</f>
        <v>-12651</v>
      </c>
      <c r="D47" s="45">
        <f t="shared" si="10"/>
        <v>0</v>
      </c>
      <c r="E47" s="45">
        <f t="shared" si="10"/>
        <v>806301</v>
      </c>
      <c r="F47" s="45">
        <f t="shared" si="10"/>
        <v>0</v>
      </c>
      <c r="G47" s="45">
        <f t="shared" si="10"/>
        <v>0</v>
      </c>
      <c r="H47" s="45">
        <f t="shared" si="10"/>
        <v>0</v>
      </c>
      <c r="I47" s="45">
        <f t="shared" si="10"/>
        <v>0</v>
      </c>
      <c r="J47" s="45">
        <f t="shared" si="10"/>
        <v>0</v>
      </c>
      <c r="K47" s="45">
        <f t="shared" si="10"/>
        <v>0</v>
      </c>
      <c r="L47" s="45">
        <f t="shared" si="10"/>
        <v>5379676</v>
      </c>
      <c r="M47" s="45">
        <f>SUM(M45:M46,M38,M28)</f>
        <v>46185965</v>
      </c>
    </row>
    <row r="48" spans="1:13" s="7" customFormat="1" ht="16" customHeight="1" x14ac:dyDescent="0.25"/>
    <row r="49" spans="1:3" s="7" customFormat="1" ht="16" customHeight="1" x14ac:dyDescent="0.25"/>
    <row r="50" spans="1:3" s="7" customFormat="1" ht="16" customHeight="1" x14ac:dyDescent="0.25"/>
    <row r="51" spans="1:3" x14ac:dyDescent="0.35">
      <c r="A51" s="41" t="s">
        <v>106</v>
      </c>
      <c r="B51" s="41" t="s">
        <v>119</v>
      </c>
    </row>
    <row r="52" spans="1:3" x14ac:dyDescent="0.35">
      <c r="A52" s="41"/>
      <c r="B52" s="41"/>
    </row>
    <row r="53" spans="1:3" x14ac:dyDescent="0.35">
      <c r="A53" s="41"/>
      <c r="B53" s="41"/>
    </row>
    <row r="54" spans="1:3" x14ac:dyDescent="0.35">
      <c r="A54" s="41"/>
      <c r="B54" s="41"/>
    </row>
    <row r="55" spans="1:3" x14ac:dyDescent="0.35">
      <c r="A55" s="41" t="s">
        <v>2</v>
      </c>
      <c r="B55" s="41" t="s">
        <v>132</v>
      </c>
      <c r="C55" s="41"/>
    </row>
    <row r="56" spans="1:3" x14ac:dyDescent="0.35">
      <c r="C56" s="41"/>
    </row>
    <row r="57" spans="1:3" x14ac:dyDescent="0.35">
      <c r="C57" s="41"/>
    </row>
    <row r="58" spans="1:3" x14ac:dyDescent="0.35">
      <c r="A58" s="26"/>
      <c r="B58" s="26"/>
      <c r="C58" s="41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Vladimir PROSKURYAKOV</cp:lastModifiedBy>
  <cp:lastPrinted>2023-07-24T14:24:28Z</cp:lastPrinted>
  <dcterms:created xsi:type="dcterms:W3CDTF">2020-07-15T05:07:30Z</dcterms:created>
  <dcterms:modified xsi:type="dcterms:W3CDTF">2025-04-29T07:55:15Z</dcterms:modified>
</cp:coreProperties>
</file>