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ДБУ\03 Отчетность ДБУ\10 Отчетность в КАСЕ\2021\3 квартал (листинг)\новая версия\"/>
    </mc:Choice>
  </mc:AlternateContent>
  <xr:revisionPtr revIDLastSave="0" documentId="13_ncr:1_{C3D75D50-B128-4023-BDC6-A91547C5DC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" l="1"/>
  <c r="D7" i="3"/>
  <c r="J51" i="4" l="1"/>
  <c r="L50" i="4"/>
  <c r="L48" i="4"/>
  <c r="J50" i="4"/>
  <c r="J49" i="4"/>
  <c r="L49" i="4" s="1"/>
  <c r="J48" i="4"/>
  <c r="D53" i="4"/>
  <c r="D41" i="4"/>
  <c r="D42" i="4" s="1"/>
  <c r="D43" i="4" s="1"/>
  <c r="D38" i="4"/>
  <c r="D27" i="4"/>
  <c r="D21" i="4"/>
  <c r="D18" i="4"/>
  <c r="J45" i="4"/>
  <c r="J46" i="4"/>
  <c r="J47" i="4"/>
  <c r="K11" i="4"/>
  <c r="D22" i="4" l="1"/>
  <c r="D23" i="4" s="1"/>
  <c r="D28" i="4" s="1"/>
  <c r="D54" i="4"/>
  <c r="E60" i="4"/>
  <c r="A60" i="4"/>
  <c r="D72" i="3"/>
  <c r="A72" i="3"/>
  <c r="D68" i="2"/>
  <c r="A68" i="2"/>
  <c r="D69" i="3"/>
  <c r="A69" i="3"/>
  <c r="D65" i="2"/>
  <c r="A65" i="2"/>
  <c r="E57" i="4" l="1"/>
  <c r="A57" i="4"/>
  <c r="L46" i="4" l="1"/>
  <c r="I52" i="4"/>
  <c r="H27" i="4"/>
  <c r="H41" i="4"/>
  <c r="H53" i="4"/>
  <c r="H8" i="4"/>
  <c r="A5" i="4" l="1"/>
  <c r="A4" i="3"/>
  <c r="K18" i="4" l="1"/>
  <c r="J9" i="4"/>
  <c r="L9" i="4" s="1"/>
  <c r="J29" i="4"/>
  <c r="H28" i="4"/>
  <c r="K27" i="4"/>
  <c r="G27" i="4"/>
  <c r="F27" i="4"/>
  <c r="E27" i="4"/>
  <c r="C27" i="4"/>
  <c r="B27" i="4"/>
  <c r="I26" i="4"/>
  <c r="I27" i="4" s="1"/>
  <c r="J25" i="4"/>
  <c r="L25" i="4" s="1"/>
  <c r="K21" i="4"/>
  <c r="I21" i="4"/>
  <c r="G21" i="4"/>
  <c r="F21" i="4"/>
  <c r="E21" i="4"/>
  <c r="C21" i="4"/>
  <c r="B21" i="4"/>
  <c r="J20" i="4"/>
  <c r="L20" i="4" s="1"/>
  <c r="I18" i="4"/>
  <c r="F18" i="4"/>
  <c r="C18" i="4"/>
  <c r="B18" i="4"/>
  <c r="K38" i="4"/>
  <c r="K22" i="4" l="1"/>
  <c r="K23" i="4" s="1"/>
  <c r="K28" i="4" s="1"/>
  <c r="I22" i="4"/>
  <c r="C22" i="4"/>
  <c r="C23" i="4" s="1"/>
  <c r="C28" i="4" s="1"/>
  <c r="F22" i="4"/>
  <c r="F23" i="4" s="1"/>
  <c r="F28" i="4" s="1"/>
  <c r="J21" i="4"/>
  <c r="L21" i="4" s="1"/>
  <c r="B22" i="4"/>
  <c r="B23" i="4" s="1"/>
  <c r="B28" i="4" s="1"/>
  <c r="J26" i="4"/>
  <c r="L26" i="4" s="1"/>
  <c r="J27" i="4"/>
  <c r="L27" i="4" s="1"/>
  <c r="D38" i="1" l="1"/>
  <c r="D48" i="1" l="1"/>
  <c r="D50" i="1" s="1"/>
  <c r="D51" i="1" s="1"/>
  <c r="D24" i="1"/>
  <c r="L51" i="4" l="1"/>
  <c r="C24" i="1"/>
  <c r="B12" i="2" l="1"/>
  <c r="B13" i="2" s="1"/>
  <c r="B28" i="2" s="1"/>
  <c r="B30" i="2" l="1"/>
  <c r="B32" i="2" s="1"/>
  <c r="B34" i="2" s="1"/>
  <c r="B35" i="2" s="1"/>
  <c r="B9" i="1" s="1"/>
  <c r="B64" i="3" s="1"/>
  <c r="H54" i="4"/>
  <c r="E38" i="4"/>
  <c r="B10" i="1" l="1"/>
  <c r="B65" i="3"/>
  <c r="K41" i="4"/>
  <c r="L45" i="4"/>
  <c r="J36" i="4"/>
  <c r="L36" i="4" s="1"/>
  <c r="I41" i="4"/>
  <c r="G41" i="4"/>
  <c r="F41" i="4"/>
  <c r="E41" i="4"/>
  <c r="E42" i="4" s="1"/>
  <c r="C41" i="4"/>
  <c r="B41" i="4"/>
  <c r="J40" i="4"/>
  <c r="L40" i="4" s="1"/>
  <c r="C48" i="1"/>
  <c r="C50" i="1" s="1"/>
  <c r="C38" i="1"/>
  <c r="B28" i="1" l="1"/>
  <c r="B12" i="1"/>
  <c r="B13" i="1" s="1"/>
  <c r="B14" i="1" s="1"/>
  <c r="B15" i="1" s="1"/>
  <c r="B23" i="1" s="1"/>
  <c r="B29" i="1" s="1"/>
  <c r="B40" i="1" s="1"/>
  <c r="B41" i="1" s="1"/>
  <c r="B42" i="1" s="1"/>
  <c r="B62" i="2" s="1"/>
  <c r="J41" i="4"/>
  <c r="L41" i="4" s="1"/>
  <c r="K53" i="4" l="1"/>
  <c r="I53" i="4"/>
  <c r="G53" i="4"/>
  <c r="F53" i="4"/>
  <c r="E53" i="4"/>
  <c r="C53" i="4"/>
  <c r="B53" i="4"/>
  <c r="I38" i="4"/>
  <c r="G38" i="4"/>
  <c r="F38" i="4"/>
  <c r="C38" i="4"/>
  <c r="B38" i="4"/>
  <c r="J52" i="4"/>
  <c r="L52" i="4" s="1"/>
  <c r="L47" i="4"/>
  <c r="J37" i="4"/>
  <c r="L37" i="4" s="1"/>
  <c r="J35" i="4"/>
  <c r="L35" i="4" s="1"/>
  <c r="J34" i="4"/>
  <c r="L34" i="4" s="1"/>
  <c r="G42" i="4" l="1"/>
  <c r="G43" i="4" s="1"/>
  <c r="G54" i="4" s="1"/>
  <c r="C42" i="4"/>
  <c r="C43" i="4" s="1"/>
  <c r="C54" i="4" s="1"/>
  <c r="I42" i="4"/>
  <c r="B42" i="4"/>
  <c r="B43" i="4" s="1"/>
  <c r="B54" i="4" s="1"/>
  <c r="F42" i="4"/>
  <c r="F43" i="4" s="1"/>
  <c r="F54" i="4" s="1"/>
  <c r="K42" i="4"/>
  <c r="E43" i="4"/>
  <c r="J53" i="4"/>
  <c r="L53" i="4" s="1"/>
  <c r="J38" i="4"/>
  <c r="L38" i="4" s="1"/>
  <c r="E54" i="4" l="1"/>
  <c r="J42" i="4"/>
  <c r="L42" i="4" s="1"/>
  <c r="C51" i="1" l="1"/>
  <c r="D55" i="2" l="1"/>
  <c r="E14" i="4" l="1"/>
  <c r="J14" i="4" l="1"/>
  <c r="L14" i="4" s="1"/>
  <c r="G17" i="4" l="1"/>
  <c r="D31" i="2"/>
  <c r="E15" i="4" l="1"/>
  <c r="D17" i="2"/>
  <c r="D20" i="2" s="1"/>
  <c r="D23" i="2"/>
  <c r="D26" i="2" s="1"/>
  <c r="G18" i="4"/>
  <c r="G22" i="4" s="1"/>
  <c r="G23" i="4" s="1"/>
  <c r="G28" i="4" s="1"/>
  <c r="J17" i="4"/>
  <c r="L17" i="4" s="1"/>
  <c r="D14" i="2"/>
  <c r="D11" i="2"/>
  <c r="D36" i="2" l="1"/>
  <c r="D38" i="2" s="1"/>
  <c r="D40" i="2" s="1"/>
  <c r="J15" i="4"/>
  <c r="L15" i="4" s="1"/>
  <c r="E16" i="4" l="1"/>
  <c r="D52" i="2"/>
  <c r="D56" i="2" s="1"/>
  <c r="D57" i="2" s="1"/>
  <c r="J16" i="4" l="1"/>
  <c r="L16" i="4" s="1"/>
  <c r="E18" i="4"/>
  <c r="E22" i="4" l="1"/>
  <c r="J18" i="4"/>
  <c r="L18" i="4" s="1"/>
  <c r="E23" i="4" l="1"/>
  <c r="J22" i="4"/>
  <c r="L22" i="4" s="1"/>
  <c r="E28" i="4" l="1"/>
  <c r="C55" i="2" l="1"/>
  <c r="C23" i="2"/>
  <c r="C26" i="2" s="1"/>
  <c r="C59" i="3" l="1"/>
  <c r="C52" i="2"/>
  <c r="C56" i="2" s="1"/>
  <c r="I11" i="4"/>
  <c r="C31" i="2" l="1"/>
  <c r="C14" i="2"/>
  <c r="J11" i="4"/>
  <c r="L11" i="4" s="1"/>
  <c r="I23" i="4"/>
  <c r="C11" i="2" l="1"/>
  <c r="I28" i="4"/>
  <c r="J28" i="4" s="1"/>
  <c r="L28" i="4" s="1"/>
  <c r="J23" i="4"/>
  <c r="L23" i="4" s="1"/>
  <c r="K31" i="4" l="1"/>
  <c r="K43" i="4" s="1"/>
  <c r="K54" i="4" s="1"/>
  <c r="C48" i="3" l="1"/>
  <c r="C36" i="2" l="1"/>
  <c r="C17" i="2" l="1"/>
  <c r="C20" i="2" s="1"/>
  <c r="C38" i="2" s="1"/>
  <c r="C20" i="3" l="1"/>
  <c r="C40" i="2" l="1"/>
  <c r="C57" i="2" s="1"/>
  <c r="C33" i="3" l="1"/>
  <c r="C36" i="3" s="1"/>
  <c r="C62" i="3" s="1"/>
  <c r="C65" i="3" s="1"/>
  <c r="D48" i="3" l="1"/>
  <c r="D59" i="3" l="1"/>
  <c r="D20" i="3"/>
  <c r="D33" i="3" s="1"/>
  <c r="D36" i="3" s="1"/>
  <c r="D62" i="3" s="1"/>
  <c r="D65" i="3" s="1"/>
  <c r="I31" i="4" l="1"/>
  <c r="J31" i="4" l="1"/>
  <c r="L31" i="4" s="1"/>
  <c r="I43" i="4"/>
  <c r="I54" i="4" l="1"/>
  <c r="J54" i="4" s="1"/>
  <c r="L54" i="4" s="1"/>
  <c r="J43" i="4"/>
  <c r="L43" i="4" s="1"/>
</calcChain>
</file>

<file path=xl/sharedStrings.xml><?xml version="1.0" encoding="utf-8"?>
<sst xmlns="http://schemas.openxmlformats.org/spreadsheetml/2006/main" count="247" uniqueCount="187">
  <si>
    <t>Прим.</t>
  </si>
  <si>
    <t>АКТИВЫ</t>
  </si>
  <si>
    <t xml:space="preserve">Денежные средства и их эквиваленты  </t>
  </si>
  <si>
    <t>Счета и депозиты в банках и прочих финансовых институтах</t>
  </si>
  <si>
    <t>Финансовые инструменты, оцениваемые по справедливой стоимости, изменения которой отражаются в составе прибыли или убытка</t>
  </si>
  <si>
    <t>Ценные бумаги, оцениваемые по справедливой стоимости через прочий совокупный доход (МСФО (IAS) 39 - Финансовые активы, имеющиеся в наличии для продажи)</t>
  </si>
  <si>
    <t>Кредиты, выданные клиентам</t>
  </si>
  <si>
    <t>Ценные бумаги, оцениваемые по амортизированной стоимости 
(МСФО (IAS) 39 - Инвестиции, удерживаемые до срока погашения)</t>
  </si>
  <si>
    <t>Основные средства и нематериальные активы</t>
  </si>
  <si>
    <t>Инвестиционная собственность</t>
  </si>
  <si>
    <t>Страховые премии и активы по перестрахованию</t>
  </si>
  <si>
    <t>Долгосрочные активы, предназначенные для продажи</t>
  </si>
  <si>
    <t xml:space="preserve">Текущий налоговый актив </t>
  </si>
  <si>
    <t xml:space="preserve">Отложенный налоговый актив </t>
  </si>
  <si>
    <t>Прочие активы</t>
  </si>
  <si>
    <t>Всего активов</t>
  </si>
  <si>
    <t>ОБЯЗАТЕЛЬСТВА</t>
  </si>
  <si>
    <t>Счета и депозиты банков и прочих финансовых институтов</t>
  </si>
  <si>
    <t>Текущие счета и депозиты клиентов</t>
  </si>
  <si>
    <t>Долговые ценные бумаги выпущенные</t>
  </si>
  <si>
    <t>Субординированный долг</t>
  </si>
  <si>
    <t>Резервы по договорам страхования</t>
  </si>
  <si>
    <t>Отложенное налоговое обязательство</t>
  </si>
  <si>
    <t>Текущее налоговое обязательство</t>
  </si>
  <si>
    <t>Прочие обязательства</t>
  </si>
  <si>
    <t>Всего обязательств</t>
  </si>
  <si>
    <t>Капитал</t>
  </si>
  <si>
    <t>Акционерный капитал</t>
  </si>
  <si>
    <t>Изъятый капитал</t>
  </si>
  <si>
    <t xml:space="preserve">Накопленный резерв по переводу в валюту представления данных </t>
  </si>
  <si>
    <t>Нераспределенная прибыль</t>
  </si>
  <si>
    <t>Всего капитала, причитающегося акционерам Группы</t>
  </si>
  <si>
    <t>Доля неконтролирующих акционеров</t>
  </si>
  <si>
    <t>Всего капитала</t>
  </si>
  <si>
    <t>Всего обязательств и капитала</t>
  </si>
  <si>
    <t xml:space="preserve">(консолидированный) </t>
  </si>
  <si>
    <t>АО "First Heartland Securities"</t>
  </si>
  <si>
    <t>(с учетом заключительных оборотов)</t>
  </si>
  <si>
    <t xml:space="preserve">Главный бухгалтер                                                        </t>
  </si>
  <si>
    <t>Процентные расходы</t>
  </si>
  <si>
    <t xml:space="preserve">Чистый процентный доход </t>
  </si>
  <si>
    <t>Комиссионные доходы</t>
  </si>
  <si>
    <t>Комиссионные расходы</t>
  </si>
  <si>
    <t>Чистый  комиссионный доход</t>
  </si>
  <si>
    <t>Начисленные страховые премии, брутто</t>
  </si>
  <si>
    <t>Страховые премии, переданные перестраховщикам</t>
  </si>
  <si>
    <t>Начисленные страховые премии, нетто</t>
  </si>
  <si>
    <t>Изменение в резерве по незаработанным премиям, брутто</t>
  </si>
  <si>
    <t xml:space="preserve">Доля перестраховщиков в изменении брутто резерва по незаработанным премиям </t>
  </si>
  <si>
    <t>Заработанные страховые премии, нетто</t>
  </si>
  <si>
    <t>Страховые претензии начисленные</t>
  </si>
  <si>
    <t>Доля перестраховщиков в начисленных страховых претензиях</t>
  </si>
  <si>
    <t>Страховые претензии начисленные, за вычетом перестрахования</t>
  </si>
  <si>
    <t>Изменение в брутто резервах по договорам страхования</t>
  </si>
  <si>
    <t>Изменения доли перестраховщиков в резервах по договорам страхования</t>
  </si>
  <si>
    <t>Страховые претензии начисленные, нетто</t>
  </si>
  <si>
    <t>Чистая прибыль (убыток) от операций с финансовыми инструментами, оцениваемые по справедливой стоимости, изменения которой отражаются в составе прибыли или убытка</t>
  </si>
  <si>
    <t>Доход от выгодного приобретения дочерних компаний</t>
  </si>
  <si>
    <t xml:space="preserve">Прочие доходы </t>
  </si>
  <si>
    <t>Прочие операционные доходы</t>
  </si>
  <si>
    <t xml:space="preserve">Расходы на персонал </t>
  </si>
  <si>
    <t>Прочие общие и административные расходы</t>
  </si>
  <si>
    <t xml:space="preserve">Прочие операционные расходы </t>
  </si>
  <si>
    <t>Прибыль до налогообложения</t>
  </si>
  <si>
    <t>Расход по подоходному налогу</t>
  </si>
  <si>
    <t>Прибыль за период</t>
  </si>
  <si>
    <t>Прибыль, причитающаяся:</t>
  </si>
  <si>
    <t xml:space="preserve"> - акционерам Группы</t>
  </si>
  <si>
    <t xml:space="preserve"> - неконтролирующим акционерам</t>
  </si>
  <si>
    <t>Прочий совокупный доход</t>
  </si>
  <si>
    <t>Статьи, которые были или могут быть впоследствии реклассифицированы в состав прибыли или убытка:</t>
  </si>
  <si>
    <t>Курсовые разницы при пересчете показателей иностранных подразделений из других валют</t>
  </si>
  <si>
    <t>Всего статей, которые были или могут быть впоследствии реклассифицированы в состав прибыли или убытка</t>
  </si>
  <si>
    <t>Прочий совокупный доход за период</t>
  </si>
  <si>
    <t>Общий совокупный доход за период</t>
  </si>
  <si>
    <t>Общий совокупный доход, причитающийся:</t>
  </si>
  <si>
    <t xml:space="preserve"> - акционерам Банка</t>
  </si>
  <si>
    <t xml:space="preserve"> </t>
  </si>
  <si>
    <t>Денежные потоки от операционной деятельности</t>
  </si>
  <si>
    <t>Проценты полученные</t>
  </si>
  <si>
    <t>Проценты выплаченные</t>
  </si>
  <si>
    <t>Комиссии полученные</t>
  </si>
  <si>
    <t>Комиссии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</si>
  <si>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</si>
  <si>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</si>
  <si>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</si>
  <si>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>Чистые поступления по операциям с иностранной валютой и драгоценными металлами</t>
  </si>
  <si>
    <t xml:space="preserve">Расходы на персонал и прочие общие и административные расходы 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</si>
  <si>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</si>
  <si>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</si>
  <si>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 xml:space="preserve">Финансовые инструменты, оцениваемые по справедливой стоимости, изменения которой отражаются в составе прибыли или убытка </t>
  </si>
  <si>
    <t>Чистое увеличение/(уменьшение) операционных обязательств</t>
  </si>
  <si>
    <t xml:space="preserve">Средства клиентов </t>
  </si>
  <si>
    <t>Средства банков и прочих финансовых институтов</t>
  </si>
  <si>
    <t>Операции РЕПО</t>
  </si>
  <si>
    <t>Уплаченный корпоративный подоходный налог</t>
  </si>
  <si>
    <t>Денежные потоки от инвестиционной деятельности</t>
  </si>
  <si>
    <t>Приобретение  ценных бумаг</t>
  </si>
  <si>
    <t>Продажа  ценных бумаг</t>
  </si>
  <si>
    <t>Поступления от реализации долгосрочных активов, предназначенных для продажи</t>
  </si>
  <si>
    <t>Приобретение основных средств и нематериальных активов</t>
  </si>
  <si>
    <t>Поступления от реализации основных средств</t>
  </si>
  <si>
    <t>Чистые денежные средства, приобретенные с дочерней организацией</t>
  </si>
  <si>
    <t>Денежные потоки от финансовой деятельности</t>
  </si>
  <si>
    <t>Погашение субординированного долга</t>
  </si>
  <si>
    <t>Влияние ожидаемых кредитных потерь на денежные средства и их эквиваленты</t>
  </si>
  <si>
    <t>Влияние изменений обменных курсов на денежные средства и их эквиваленты</t>
  </si>
  <si>
    <t>Чистое увеличение денежных средств и их эквивалентов</t>
  </si>
  <si>
    <t>Денежные средства и их эквиваленты, на начало отчётного года</t>
  </si>
  <si>
    <t xml:space="preserve">Денежные средства и их эквиваленты, на конец отчётного года </t>
  </si>
  <si>
    <t>Акционерный  капитал</t>
  </si>
  <si>
    <t>Собственные выкупленные акции</t>
  </si>
  <si>
    <t>Всего совокупного дохода</t>
  </si>
  <si>
    <t>Чистое изменение справедливой стоимости ценных бумаг</t>
  </si>
  <si>
    <t>Чистое изменение справедливой стоимости ценных бумаг, перенесенное в состав прибыли или убытка</t>
  </si>
  <si>
    <t>Всего прочего совокупного дохода</t>
  </si>
  <si>
    <t>Всего совокупного дохода за период</t>
  </si>
  <si>
    <t>Всего операций с собственниками</t>
  </si>
  <si>
    <t>Резерв переоценки основных средств</t>
  </si>
  <si>
    <t>Прочие процентные доходы</t>
  </si>
  <si>
    <t xml:space="preserve">Процентные доходы, расcчитанные с использованием метода эффективной процентной ставки </t>
  </si>
  <si>
    <t>Платежи в отношении обязательств по аренде</t>
  </si>
  <si>
    <t>Резерв изменений справедливой стоимости финансовых активов</t>
  </si>
  <si>
    <t>Резерв изменений справедливой стоимости финансовых активов:</t>
  </si>
  <si>
    <t xml:space="preserve"> - чистое изменение справедливой стоимости финансовых активов</t>
  </si>
  <si>
    <t xml:space="preserve"> - чистое изменение справедливой стоимости финансовых активов, перенесенное в состав прибыли или убытка</t>
  </si>
  <si>
    <t>Накопленный резерв по переводу в валюту представления данных</t>
  </si>
  <si>
    <t>Производные финансовые инструменты</t>
  </si>
  <si>
    <t>Приобретенное право требования к МФРК по векселю</t>
  </si>
  <si>
    <t>Кредиторская задолженность по сделкам "репо"</t>
  </si>
  <si>
    <t>Производные финансовые обязательства</t>
  </si>
  <si>
    <t xml:space="preserve">Обязательства по аренде </t>
  </si>
  <si>
    <t>Чистое изменения резерва на покрытие ожидаемых кредитных убытков по ценным бумагам, оцениваемым по справедливой стоимости через прочий совокупный доход</t>
  </si>
  <si>
    <t>Прочий совокупный доход, не подлежащий реклассификации в состав прибыли или убытка в последующих периодах:</t>
  </si>
  <si>
    <t xml:space="preserve"> - Резерв переоценка основных средств, за вычетом подоходного налога</t>
  </si>
  <si>
    <t>Всего статей прочего совокупного дохода, не подлежащих реклассификации в состав прибыли или убытка в последующих периодах</t>
  </si>
  <si>
    <t>Дивиденды выплаченные  акционерам</t>
  </si>
  <si>
    <t>Резерв переоценка основных средств, за вычетом подоходного налога</t>
  </si>
  <si>
    <t>Выплата дивидендов</t>
  </si>
  <si>
    <t>Остаток по состоянию на 1 января 2020 год</t>
  </si>
  <si>
    <t>Размещение субординированного долга</t>
  </si>
  <si>
    <t>Амортизация резерва переоценки</t>
  </si>
  <si>
    <t>Прочие движение в капитале</t>
  </si>
  <si>
    <t>Чистая прибыль (убыток) от операций с иностранной валютой</t>
  </si>
  <si>
    <t>Доходы по операциям с производными финансовыми инструментами</t>
  </si>
  <si>
    <t>Погашение кредитов от других банков</t>
  </si>
  <si>
    <t>Чистое поступление/(расходование) денежных средств от/(в) финансовой деятельности</t>
  </si>
  <si>
    <t>Чистое поступление/(расходование) денежных средств от/(в) инвестиционной деятельности</t>
  </si>
  <si>
    <t>Чистое поступление/(расходование) денежных средств от/(в) операционной деятельности</t>
  </si>
  <si>
    <t xml:space="preserve">Чистое поступление/(расходование) денежных средств от/(в) операционной деятельности до корпоративного подоходного налога </t>
  </si>
  <si>
    <t>Бекенев Т.М.</t>
  </si>
  <si>
    <t>Расходы по ожидаемым кредитным убыткам</t>
  </si>
  <si>
    <t>миллион тенге</t>
  </si>
  <si>
    <t>31 декабря 2020 года</t>
  </si>
  <si>
    <t>Обязательства перед ипотечной организацией</t>
  </si>
  <si>
    <t>Балансовая стоимость одной простой акции, тенге</t>
  </si>
  <si>
    <t>Остаток по состоянию на 1 января 2021 год</t>
  </si>
  <si>
    <t>Прибыль на акцию</t>
  </si>
  <si>
    <t>Базовая и разводненная прибыль на обыкновенную акцию, в тенге</t>
  </si>
  <si>
    <t>Прочие резервы</t>
  </si>
  <si>
    <t>Чистая прибыль (убыток) от операций с финансовыми инструментами, оцениваемыми по справедливой стоимости через прочий совокупный доход (МСФО (IAS) 39 - финансовыми активами, имеющимися в наличии для продажи)</t>
  </si>
  <si>
    <t>Прочие доходы полученны/(расходы выплаченные)</t>
  </si>
  <si>
    <t>Погашение долговых ценных бумаг</t>
  </si>
  <si>
    <t>Перевод в обязательный резерв</t>
  </si>
  <si>
    <t>по состоянию на 30 сентября 2021 года</t>
  </si>
  <si>
    <t>30 сентября 
2021 года
(неаудировано)</t>
  </si>
  <si>
    <t>за девять месяцев, закончившихся 30 сентября 2021 года</t>
  </si>
  <si>
    <t>Остаток по состоянию на 30 сентября 2020 года</t>
  </si>
  <si>
    <t>Остаток по состоянию на 30 сентября 2021 года</t>
  </si>
  <si>
    <t>Дополнительный оплаченный капитал</t>
  </si>
  <si>
    <t xml:space="preserve">Убытки от обесценения прочих инвестиций </t>
  </si>
  <si>
    <t>Чистое выбытие денежных средств при выбытии дочерней организации</t>
  </si>
  <si>
    <t>Продажа дочерней организации</t>
  </si>
  <si>
    <t>Компенсация выплаченная миноритарным акционерам</t>
  </si>
  <si>
    <t>Оказанная благотворительная помощь собственникам</t>
  </si>
  <si>
    <t>Изменение в доле участия в дочерних организациях</t>
  </si>
  <si>
    <t xml:space="preserve">Увеличение доли неконтролирующих акционеров </t>
  </si>
  <si>
    <t>Переуступка дивидендов миноритарными акционерами</t>
  </si>
  <si>
    <t>Компенсация миноритарным акционерам</t>
  </si>
  <si>
    <t>КОНСОЛИДИРОВАННЫЙ ПРОМЕЖУТОЧНЫЙ СОКРАЩЕННЫЙ ОТЧЕТ О ФИНАНСОВОМ ПОЛОЖЕНИИ</t>
  </si>
  <si>
    <t>за девять месяцев, закончившихся 30 сентября 2021 года (неаудированно)</t>
  </si>
  <si>
    <t>за девять месяцев, закончившихся 30 сентября 2020 года (неаудированно)</t>
  </si>
  <si>
    <t>КОНСОЛИДИРОВАННЫЙ ПРОМЕЖУТОЧНЫЙ СОКРАЩЕННЫЙ ОТЧЕТ О ПРИБЫЛИ ИЛИ УБЫТКЕ И ПРОЧЕМ СОВОКУПНОМ ДОХОДЕ</t>
  </si>
  <si>
    <t>КОНСОЛИДИРОВАННЫЙ ПРОМЕЖУТОЧНЫЙ СОКРАЩЕННЫЙ ОТЧЕТ О ДВИЖЕНИИ ДЕНЕЖНЫХ СРЕДСТВ</t>
  </si>
  <si>
    <t>КОНСОЛИДИРОВАННЫЙ ПРОМЕЖУТОЧНЫЙ СОКРАЩЕННЫЙ ОТЧЕТ ОБ ИЗМЕНЕНИЯХ В КАПИТАЛЕ</t>
  </si>
  <si>
    <t>Председатель Правления</t>
  </si>
  <si>
    <t>Пан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</si>
</sst>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(#,##0_);_(\(#,##0\);_(&quot;-&quot;_);_(@_)"/>
    <numFmt numFmtId="166" formatCode="_(* #,##0_);_(* \(#,##0\);_(* &quot;-&quot;_);_(@_)"/>
    <numFmt numFmtId="167" formatCode="_-* #,##0.00_р_._-;\-* #,##0.00_р_._-;_-* &quot;-&quot;??_р_._-;_-@_-"/>
    <numFmt numFmtId="168" formatCode="_(* #,##0_);_(* \(#,##0\);_(* &quot;-&quot;??_);_(@_)"/>
    <numFmt numFmtId="169" formatCode="#,##0_)\ ;\(#,##0\)\ ;&quot;-&quot;_)\ "/>
  </numFmts>
  <fonts count="18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5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5" fillId="0" borderId="0">
      <alignment horizontal="center" vertical="top"/>
    </xf>
    <xf numFmtId="167" fontId="8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7" fillId="0" borderId="0">
      <alignment horizontal="right" vertical="top"/>
    </xf>
    <xf numFmtId="0" fontId="1" fillId="0" borderId="0"/>
  </cellStyleXfs>
  <cellXfs count="183">
    <xf numFmtId="0" fontId="0" fillId="0" borderId="0" xfId="0"/>
    <xf numFmtId="0" fontId="4" fillId="0" borderId="0" xfId="0" applyFont="1"/>
    <xf numFmtId="166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vertical="center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3" fontId="6" fillId="0" borderId="13" xfId="2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8" fontId="3" fillId="0" borderId="21" xfId="3" applyNumberFormat="1" applyFont="1" applyBorder="1" applyAlignment="1">
      <alignment horizontal="center" wrapText="1"/>
    </xf>
    <xf numFmtId="168" fontId="3" fillId="0" borderId="21" xfId="3" applyNumberFormat="1" applyFont="1" applyBorder="1" applyAlignment="1">
      <alignment horizontal="right" wrapText="1" indent="1"/>
    </xf>
    <xf numFmtId="0" fontId="3" fillId="0" borderId="15" xfId="0" applyFont="1" applyBorder="1" applyAlignment="1">
      <alignment wrapText="1"/>
    </xf>
    <xf numFmtId="0" fontId="3" fillId="0" borderId="6" xfId="0" applyFont="1" applyBorder="1"/>
    <xf numFmtId="0" fontId="4" fillId="0" borderId="6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68" fontId="4" fillId="0" borderId="0" xfId="0" applyNumberFormat="1" applyFont="1"/>
    <xf numFmtId="0" fontId="4" fillId="0" borderId="12" xfId="0" applyFont="1" applyBorder="1" applyAlignment="1">
      <alignment wrapText="1"/>
    </xf>
    <xf numFmtId="3" fontId="6" fillId="0" borderId="14" xfId="2" quotePrefix="1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wrapText="1"/>
    </xf>
    <xf numFmtId="0" fontId="10" fillId="0" borderId="16" xfId="0" applyFont="1" applyBorder="1"/>
    <xf numFmtId="164" fontId="10" fillId="0" borderId="17" xfId="1" applyNumberFormat="1" applyFont="1" applyBorder="1"/>
    <xf numFmtId="0" fontId="10" fillId="0" borderId="6" xfId="0" applyFont="1" applyBorder="1" applyAlignment="1">
      <alignment wrapText="1"/>
    </xf>
    <xf numFmtId="0" fontId="10" fillId="0" borderId="7" xfId="0" applyFont="1" applyBorder="1"/>
    <xf numFmtId="0" fontId="10" fillId="0" borderId="9" xfId="0" applyFont="1" applyBorder="1" applyAlignment="1">
      <alignment wrapText="1"/>
    </xf>
    <xf numFmtId="0" fontId="10" fillId="0" borderId="10" xfId="0" applyFont="1" applyBorder="1"/>
    <xf numFmtId="0" fontId="10" fillId="0" borderId="2" xfId="0" applyFont="1" applyBorder="1"/>
    <xf numFmtId="0" fontId="10" fillId="0" borderId="22" xfId="0" applyFont="1" applyBorder="1"/>
    <xf numFmtId="0" fontId="10" fillId="0" borderId="15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4" xfId="0" applyFont="1" applyBorder="1"/>
    <xf numFmtId="0" fontId="10" fillId="0" borderId="0" xfId="0" applyFont="1"/>
    <xf numFmtId="3" fontId="11" fillId="0" borderId="0" xfId="0" applyNumberFormat="1" applyFont="1"/>
    <xf numFmtId="3" fontId="12" fillId="0" borderId="0" xfId="0" applyNumberFormat="1" applyFont="1"/>
    <xf numFmtId="0" fontId="10" fillId="0" borderId="0" xfId="0" applyFont="1" applyAlignment="1">
      <alignment wrapText="1"/>
    </xf>
    <xf numFmtId="164" fontId="10" fillId="0" borderId="0" xfId="1" applyNumberFormat="1" applyFont="1"/>
    <xf numFmtId="0" fontId="9" fillId="0" borderId="1" xfId="0" applyFont="1" applyBorder="1" applyAlignment="1">
      <alignment wrapText="1"/>
    </xf>
    <xf numFmtId="0" fontId="9" fillId="0" borderId="2" xfId="0" applyFont="1" applyBorder="1"/>
    <xf numFmtId="0" fontId="9" fillId="0" borderId="6" xfId="0" applyFont="1" applyBorder="1" applyAlignment="1">
      <alignment wrapText="1"/>
    </xf>
    <xf numFmtId="0" fontId="10" fillId="0" borderId="25" xfId="0" applyFont="1" applyBorder="1" applyAlignment="1">
      <alignment wrapText="1"/>
    </xf>
    <xf numFmtId="0" fontId="10" fillId="0" borderId="18" xfId="0" applyFont="1" applyBorder="1" applyAlignment="1">
      <alignment wrapText="1"/>
    </xf>
    <xf numFmtId="0" fontId="10" fillId="0" borderId="19" xfId="0" applyFont="1" applyBorder="1"/>
    <xf numFmtId="0" fontId="9" fillId="0" borderId="25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3" xfId="0" applyFont="1" applyBorder="1"/>
    <xf numFmtId="3" fontId="4" fillId="0" borderId="0" xfId="0" applyNumberFormat="1" applyFont="1"/>
    <xf numFmtId="0" fontId="3" fillId="0" borderId="0" xfId="0" applyFont="1" applyAlignment="1">
      <alignment horizontal="center" wrapText="1"/>
    </xf>
    <xf numFmtId="0" fontId="13" fillId="0" borderId="6" xfId="0" applyFont="1" applyBorder="1" applyAlignment="1">
      <alignment wrapText="1"/>
    </xf>
    <xf numFmtId="0" fontId="14" fillId="0" borderId="9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0" fillId="0" borderId="6" xfId="0" applyFont="1" applyFill="1" applyBorder="1" applyAlignment="1">
      <alignment wrapText="1"/>
    </xf>
    <xf numFmtId="0" fontId="10" fillId="0" borderId="9" xfId="0" applyFont="1" applyFill="1" applyBorder="1" applyAlignment="1">
      <alignment wrapText="1"/>
    </xf>
    <xf numFmtId="0" fontId="10" fillId="0" borderId="15" xfId="0" applyFont="1" applyFill="1" applyBorder="1" applyAlignment="1">
      <alignment wrapText="1"/>
    </xf>
    <xf numFmtId="165" fontId="10" fillId="0" borderId="0" xfId="0" applyNumberFormat="1" applyFont="1"/>
    <xf numFmtId="0" fontId="9" fillId="0" borderId="30" xfId="0" applyFont="1" applyBorder="1"/>
    <xf numFmtId="0" fontId="9" fillId="0" borderId="31" xfId="0" applyFont="1" applyBorder="1"/>
    <xf numFmtId="0" fontId="10" fillId="0" borderId="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0" applyFont="1" applyBorder="1"/>
    <xf numFmtId="165" fontId="10" fillId="0" borderId="0" xfId="0" applyNumberFormat="1" applyFont="1" applyBorder="1"/>
    <xf numFmtId="0" fontId="9" fillId="0" borderId="25" xfId="0" applyFont="1" applyFill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9" fillId="0" borderId="16" xfId="0" applyFont="1" applyFill="1" applyBorder="1" applyAlignment="1">
      <alignment horizontal="center"/>
    </xf>
    <xf numFmtId="0" fontId="10" fillId="0" borderId="7" xfId="0" applyFont="1" applyFill="1" applyBorder="1"/>
    <xf numFmtId="0" fontId="3" fillId="0" borderId="0" xfId="0" applyFont="1" applyAlignment="1">
      <alignment horizontal="right" wrapText="1"/>
    </xf>
    <xf numFmtId="3" fontId="3" fillId="0" borderId="0" xfId="0" applyNumberFormat="1" applyFont="1" applyAlignment="1">
      <alignment horizontal="right"/>
    </xf>
    <xf numFmtId="169" fontId="10" fillId="0" borderId="8" xfId="1" applyNumberFormat="1" applyFont="1" applyFill="1" applyBorder="1"/>
    <xf numFmtId="169" fontId="10" fillId="0" borderId="8" xfId="1" applyNumberFormat="1" applyFont="1" applyBorder="1"/>
    <xf numFmtId="169" fontId="10" fillId="0" borderId="11" xfId="1" applyNumberFormat="1" applyFont="1" applyBorder="1"/>
    <xf numFmtId="169" fontId="9" fillId="0" borderId="21" xfId="1" applyNumberFormat="1" applyFont="1" applyBorder="1"/>
    <xf numFmtId="169" fontId="10" fillId="0" borderId="5" xfId="1" applyNumberFormat="1" applyFont="1" applyBorder="1"/>
    <xf numFmtId="169" fontId="9" fillId="0" borderId="8" xfId="1" applyNumberFormat="1" applyFont="1" applyBorder="1"/>
    <xf numFmtId="169" fontId="10" fillId="0" borderId="26" xfId="1" applyNumberFormat="1" applyFont="1" applyBorder="1"/>
    <xf numFmtId="169" fontId="10" fillId="0" borderId="17" xfId="1" applyNumberFormat="1" applyFont="1" applyBorder="1"/>
    <xf numFmtId="169" fontId="10" fillId="0" borderId="20" xfId="1" applyNumberFormat="1" applyFont="1" applyBorder="1"/>
    <xf numFmtId="169" fontId="13" fillId="0" borderId="8" xfId="1" applyNumberFormat="1" applyFont="1" applyBorder="1"/>
    <xf numFmtId="169" fontId="13" fillId="0" borderId="11" xfId="1" applyNumberFormat="1" applyFont="1" applyBorder="1"/>
    <xf numFmtId="169" fontId="9" fillId="0" borderId="21" xfId="1" applyNumberFormat="1" applyFont="1" applyBorder="1" applyAlignment="1">
      <alignment wrapText="1"/>
    </xf>
    <xf numFmtId="169" fontId="9" fillId="0" borderId="29" xfId="1" applyNumberFormat="1" applyFont="1" applyBorder="1" applyAlignment="1">
      <alignment wrapText="1"/>
    </xf>
    <xf numFmtId="169" fontId="3" fillId="0" borderId="17" xfId="0" applyNumberFormat="1" applyFont="1" applyBorder="1" applyAlignment="1">
      <alignment horizontal="right" wrapText="1" indent="1"/>
    </xf>
    <xf numFmtId="169" fontId="3" fillId="0" borderId="8" xfId="0" applyNumberFormat="1" applyFont="1" applyBorder="1" applyAlignment="1">
      <alignment horizontal="right" wrapText="1" indent="1"/>
    </xf>
    <xf numFmtId="169" fontId="3" fillId="0" borderId="11" xfId="0" applyNumberFormat="1" applyFont="1" applyBorder="1" applyAlignment="1">
      <alignment horizontal="right" wrapText="1" indent="1"/>
    </xf>
    <xf numFmtId="169" fontId="15" fillId="0" borderId="11" xfId="0" applyNumberFormat="1" applyFont="1" applyBorder="1" applyAlignment="1">
      <alignment horizontal="right" wrapText="1" indent="1"/>
    </xf>
    <xf numFmtId="169" fontId="3" fillId="0" borderId="21" xfId="0" applyNumberFormat="1" applyFont="1" applyBorder="1" applyAlignment="1">
      <alignment horizontal="right" wrapText="1" indent="1"/>
    </xf>
    <xf numFmtId="169" fontId="3" fillId="0" borderId="29" xfId="0" applyNumberFormat="1" applyFont="1" applyBorder="1" applyAlignment="1">
      <alignment horizontal="right" wrapText="1" indent="1"/>
    </xf>
    <xf numFmtId="169" fontId="3" fillId="0" borderId="26" xfId="0" applyNumberFormat="1" applyFont="1" applyBorder="1" applyAlignment="1">
      <alignment horizontal="right" wrapText="1" indent="1"/>
    </xf>
    <xf numFmtId="169" fontId="3" fillId="0" borderId="16" xfId="0" applyNumberFormat="1" applyFont="1" applyBorder="1" applyAlignment="1">
      <alignment horizontal="right" wrapText="1"/>
    </xf>
    <xf numFmtId="169" fontId="3" fillId="0" borderId="7" xfId="0" applyNumberFormat="1" applyFont="1" applyBorder="1" applyAlignment="1">
      <alignment horizontal="right" wrapText="1"/>
    </xf>
    <xf numFmtId="169" fontId="4" fillId="0" borderId="7" xfId="0" applyNumberFormat="1" applyFont="1" applyBorder="1" applyAlignment="1">
      <alignment horizontal="right" wrapText="1"/>
    </xf>
    <xf numFmtId="169" fontId="4" fillId="0" borderId="10" xfId="0" applyNumberFormat="1" applyFont="1" applyBorder="1" applyAlignment="1">
      <alignment horizontal="right" wrapText="1"/>
    </xf>
    <xf numFmtId="169" fontId="14" fillId="0" borderId="10" xfId="0" applyNumberFormat="1" applyFont="1" applyBorder="1" applyAlignment="1">
      <alignment horizontal="right" wrapText="1"/>
    </xf>
    <xf numFmtId="169" fontId="3" fillId="0" borderId="2" xfId="0" applyNumberFormat="1" applyFont="1" applyBorder="1" applyAlignment="1">
      <alignment horizontal="right" wrapText="1"/>
    </xf>
    <xf numFmtId="169" fontId="3" fillId="0" borderId="28" xfId="0" applyNumberFormat="1" applyFont="1" applyBorder="1" applyAlignment="1">
      <alignment horizontal="right" wrapText="1"/>
    </xf>
    <xf numFmtId="169" fontId="3" fillId="0" borderId="22" xfId="0" applyNumberFormat="1" applyFont="1" applyBorder="1" applyAlignment="1">
      <alignment horizontal="right" wrapText="1"/>
    </xf>
    <xf numFmtId="169" fontId="3" fillId="0" borderId="4" xfId="0" applyNumberFormat="1" applyFont="1" applyBorder="1" applyAlignment="1">
      <alignment horizontal="right" wrapText="1"/>
    </xf>
    <xf numFmtId="0" fontId="9" fillId="0" borderId="12" xfId="0" applyFont="1" applyBorder="1" applyAlignment="1">
      <alignment wrapText="1"/>
    </xf>
    <xf numFmtId="0" fontId="9" fillId="0" borderId="1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169" fontId="3" fillId="0" borderId="0" xfId="0" applyNumberFormat="1" applyFont="1" applyBorder="1" applyAlignment="1">
      <alignment horizontal="right" wrapText="1"/>
    </xf>
    <xf numFmtId="169" fontId="3" fillId="0" borderId="0" xfId="0" applyNumberFormat="1" applyFont="1" applyBorder="1" applyAlignment="1">
      <alignment horizontal="right" wrapText="1" indent="1"/>
    </xf>
    <xf numFmtId="0" fontId="14" fillId="0" borderId="3" xfId="0" applyFont="1" applyBorder="1" applyAlignment="1">
      <alignment vertical="center" wrapText="1"/>
    </xf>
    <xf numFmtId="169" fontId="4" fillId="0" borderId="4" xfId="0" applyNumberFormat="1" applyFont="1" applyBorder="1" applyAlignment="1">
      <alignment horizontal="right" wrapText="1"/>
    </xf>
    <xf numFmtId="169" fontId="3" fillId="0" borderId="5" xfId="0" applyNumberFormat="1" applyFont="1" applyBorder="1" applyAlignment="1">
      <alignment horizontal="right" wrapText="1" indent="1"/>
    </xf>
    <xf numFmtId="0" fontId="14" fillId="0" borderId="18" xfId="0" applyFont="1" applyBorder="1" applyAlignment="1">
      <alignment vertical="center" wrapText="1"/>
    </xf>
    <xf numFmtId="169" fontId="14" fillId="0" borderId="19" xfId="0" applyNumberFormat="1" applyFont="1" applyBorder="1" applyAlignment="1">
      <alignment horizontal="right" wrapText="1"/>
    </xf>
    <xf numFmtId="169" fontId="15" fillId="0" borderId="20" xfId="0" applyNumberFormat="1" applyFont="1" applyBorder="1" applyAlignment="1">
      <alignment horizontal="right" wrapText="1" indent="1"/>
    </xf>
    <xf numFmtId="0" fontId="10" fillId="0" borderId="0" xfId="0" applyFont="1" applyBorder="1" applyAlignment="1">
      <alignment wrapText="1"/>
    </xf>
    <xf numFmtId="169" fontId="10" fillId="0" borderId="0" xfId="1" applyNumberFormat="1" applyFont="1" applyBorder="1"/>
    <xf numFmtId="0" fontId="9" fillId="0" borderId="7" xfId="0" applyFont="1" applyBorder="1"/>
    <xf numFmtId="0" fontId="9" fillId="0" borderId="18" xfId="0" applyFont="1" applyBorder="1" applyAlignment="1">
      <alignment wrapText="1"/>
    </xf>
    <xf numFmtId="169" fontId="9" fillId="0" borderId="20" xfId="1" applyNumberFormat="1" applyFont="1" applyBorder="1"/>
    <xf numFmtId="164" fontId="10" fillId="0" borderId="33" xfId="1" applyNumberFormat="1" applyFont="1" applyBorder="1"/>
    <xf numFmtId="169" fontId="10" fillId="0" borderId="34" xfId="1" applyNumberFormat="1" applyFont="1" applyFill="1" applyBorder="1"/>
    <xf numFmtId="169" fontId="10" fillId="0" borderId="35" xfId="1" applyNumberFormat="1" applyFont="1" applyFill="1" applyBorder="1"/>
    <xf numFmtId="169" fontId="9" fillId="0" borderId="32" xfId="1" applyNumberFormat="1" applyFont="1" applyFill="1" applyBorder="1"/>
    <xf numFmtId="169" fontId="10" fillId="0" borderId="36" xfId="1" applyNumberFormat="1" applyFont="1" applyFill="1" applyBorder="1"/>
    <xf numFmtId="169" fontId="10" fillId="0" borderId="34" xfId="1" applyNumberFormat="1" applyFont="1" applyBorder="1"/>
    <xf numFmtId="169" fontId="10" fillId="0" borderId="35" xfId="1" applyNumberFormat="1" applyFont="1" applyBorder="1"/>
    <xf numFmtId="169" fontId="9" fillId="0" borderId="32" xfId="1" applyNumberFormat="1" applyFont="1" applyBorder="1"/>
    <xf numFmtId="169" fontId="9" fillId="0" borderId="33" xfId="1" applyNumberFormat="1" applyFont="1" applyBorder="1"/>
    <xf numFmtId="169" fontId="10" fillId="0" borderId="36" xfId="1" applyNumberFormat="1" applyFont="1" applyBorder="1"/>
    <xf numFmtId="164" fontId="10" fillId="0" borderId="16" xfId="1" applyNumberFormat="1" applyFont="1" applyBorder="1"/>
    <xf numFmtId="169" fontId="10" fillId="0" borderId="7" xfId="1" applyNumberFormat="1" applyFont="1" applyFill="1" applyBorder="1"/>
    <xf numFmtId="169" fontId="9" fillId="0" borderId="2" xfId="1" applyNumberFormat="1" applyFont="1" applyFill="1" applyBorder="1"/>
    <xf numFmtId="169" fontId="9" fillId="0" borderId="2" xfId="1" applyNumberFormat="1" applyFont="1" applyBorder="1"/>
    <xf numFmtId="169" fontId="9" fillId="0" borderId="16" xfId="1" applyNumberFormat="1" applyFont="1" applyBorder="1"/>
    <xf numFmtId="168" fontId="3" fillId="0" borderId="37" xfId="3" applyNumberFormat="1" applyFont="1" applyBorder="1" applyAlignment="1">
      <alignment horizontal="center" vertical="center" wrapText="1"/>
    </xf>
    <xf numFmtId="169" fontId="10" fillId="0" borderId="38" xfId="1" applyNumberFormat="1" applyFont="1" applyBorder="1"/>
    <xf numFmtId="169" fontId="10" fillId="0" borderId="39" xfId="1" applyNumberFormat="1" applyFont="1" applyBorder="1"/>
    <xf numFmtId="169" fontId="9" fillId="0" borderId="30" xfId="1" applyNumberFormat="1" applyFont="1" applyBorder="1"/>
    <xf numFmtId="169" fontId="10" fillId="0" borderId="40" xfId="1" applyNumberFormat="1" applyFont="1" applyBorder="1"/>
    <xf numFmtId="169" fontId="9" fillId="0" borderId="38" xfId="1" applyNumberFormat="1" applyFont="1" applyBorder="1"/>
    <xf numFmtId="169" fontId="9" fillId="0" borderId="37" xfId="1" applyNumberFormat="1" applyFont="1" applyBorder="1" applyAlignment="1">
      <alignment wrapText="1"/>
    </xf>
    <xf numFmtId="169" fontId="10" fillId="0" borderId="41" xfId="1" applyNumberFormat="1" applyFont="1" applyBorder="1"/>
    <xf numFmtId="169" fontId="9" fillId="0" borderId="42" xfId="1" applyNumberFormat="1" applyFont="1" applyBorder="1" applyAlignment="1">
      <alignment wrapText="1"/>
    </xf>
    <xf numFmtId="169" fontId="10" fillId="0" borderId="31" xfId="1" applyNumberFormat="1" applyFont="1" applyBorder="1"/>
    <xf numFmtId="169" fontId="10" fillId="0" borderId="43" xfId="1" applyNumberFormat="1" applyFont="1" applyBorder="1"/>
    <xf numFmtId="169" fontId="10" fillId="0" borderId="38" xfId="1" applyNumberFormat="1" applyFont="1" applyFill="1" applyBorder="1"/>
    <xf numFmtId="169" fontId="13" fillId="0" borderId="38" xfId="1" applyNumberFormat="1" applyFont="1" applyBorder="1"/>
    <xf numFmtId="169" fontId="13" fillId="0" borderId="39" xfId="1" applyNumberFormat="1" applyFont="1" applyBorder="1"/>
    <xf numFmtId="169" fontId="9" fillId="0" borderId="30" xfId="1" applyNumberFormat="1" applyFont="1" applyBorder="1" applyAlignment="1">
      <alignment wrapText="1"/>
    </xf>
    <xf numFmtId="169" fontId="9" fillId="0" borderId="44" xfId="1" applyNumberFormat="1" applyFont="1" applyBorder="1" applyAlignment="1">
      <alignment wrapText="1"/>
    </xf>
    <xf numFmtId="169" fontId="9" fillId="0" borderId="43" xfId="1" applyNumberFormat="1" applyFont="1" applyBorder="1"/>
    <xf numFmtId="168" fontId="3" fillId="0" borderId="45" xfId="3" applyNumberFormat="1" applyFont="1" applyBorder="1" applyAlignment="1">
      <alignment horizontal="center" vertical="center" wrapText="1"/>
    </xf>
    <xf numFmtId="169" fontId="9" fillId="0" borderId="45" xfId="1" applyNumberFormat="1" applyFont="1" applyBorder="1" applyAlignment="1">
      <alignment wrapText="1"/>
    </xf>
    <xf numFmtId="164" fontId="10" fillId="0" borderId="41" xfId="1" applyNumberFormat="1" applyFont="1" applyBorder="1"/>
    <xf numFmtId="169" fontId="10" fillId="0" borderId="46" xfId="1" applyNumberFormat="1" applyFont="1" applyFill="1" applyBorder="1"/>
    <xf numFmtId="169" fontId="10" fillId="0" borderId="17" xfId="1" applyNumberFormat="1" applyFont="1" applyFill="1" applyBorder="1"/>
    <xf numFmtId="0" fontId="9" fillId="0" borderId="19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69" fontId="10" fillId="0" borderId="2" xfId="1" applyNumberFormat="1" applyFont="1" applyFill="1" applyBorder="1"/>
    <xf numFmtId="169" fontId="10" fillId="0" borderId="21" xfId="1" applyNumberFormat="1" applyFont="1" applyFill="1" applyBorder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</cellXfs>
  <cellStyles count="7">
    <cellStyle name="S2" xfId="5" xr:uid="{00000000-0005-0000-0000-000000000000}"/>
    <cellStyle name="S4" xfId="2" xr:uid="{00000000-0005-0000-0000-000001000000}"/>
    <cellStyle name="Обычный" xfId="0" builtinId="0"/>
    <cellStyle name="Обычный 16" xfId="6" xr:uid="{00000000-0005-0000-0000-000003000000}"/>
    <cellStyle name="Финансовый" xfId="1" builtinId="3"/>
    <cellStyle name="Финансовый 139" xfId="4" xr:uid="{00000000-0005-0000-0000-000005000000}"/>
    <cellStyle name="Финансовый 2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view="pageBreakPreview" topLeftCell="A37" zoomScale="70" zoomScaleNormal="70" zoomScaleSheetLayoutView="70" workbookViewId="0">
      <selection activeCell="B57" sqref="B57"/>
    </sheetView>
  </sheetViews>
  <sheetFormatPr defaultRowHeight="18.75" x14ac:dyDescent="0.3"/>
  <cols>
    <col min="1" max="1" width="79.85546875" style="43" customWidth="1"/>
    <col min="2" max="2" width="16.5703125" style="40" customWidth="1"/>
    <col min="3" max="3" width="25.140625" style="44" customWidth="1"/>
    <col min="4" max="4" width="25.28515625" style="44" customWidth="1"/>
    <col min="5" max="16384" width="9.140625" style="40"/>
  </cols>
  <sheetData>
    <row r="1" spans="1:4" x14ac:dyDescent="0.3">
      <c r="A1" s="176" t="s">
        <v>179</v>
      </c>
      <c r="B1" s="176"/>
      <c r="C1" s="176"/>
      <c r="D1" s="177"/>
    </row>
    <row r="2" spans="1:4" x14ac:dyDescent="0.3">
      <c r="A2" s="176" t="s">
        <v>35</v>
      </c>
      <c r="B2" s="176"/>
      <c r="C2" s="176"/>
      <c r="D2" s="177"/>
    </row>
    <row r="3" spans="1:4" x14ac:dyDescent="0.3">
      <c r="A3" s="176" t="s">
        <v>36</v>
      </c>
      <c r="B3" s="176"/>
      <c r="C3" s="176"/>
      <c r="D3" s="177"/>
    </row>
    <row r="4" spans="1:4" x14ac:dyDescent="0.3">
      <c r="A4" s="176" t="s">
        <v>164</v>
      </c>
      <c r="B4" s="176"/>
      <c r="C4" s="176"/>
      <c r="D4" s="177"/>
    </row>
    <row r="5" spans="1:4" x14ac:dyDescent="0.3">
      <c r="A5" s="178" t="s">
        <v>37</v>
      </c>
      <c r="B5" s="178"/>
      <c r="C5" s="178"/>
      <c r="D5" s="177"/>
    </row>
    <row r="6" spans="1:4" ht="19.5" thickBot="1" x14ac:dyDescent="0.35">
      <c r="A6" s="10"/>
      <c r="B6" s="1"/>
      <c r="C6" s="88"/>
      <c r="D6" s="88" t="s">
        <v>152</v>
      </c>
    </row>
    <row r="7" spans="1:4" ht="57" thickBot="1" x14ac:dyDescent="0.35">
      <c r="A7" s="26"/>
      <c r="B7" s="9" t="s">
        <v>0</v>
      </c>
      <c r="C7" s="9" t="s">
        <v>165</v>
      </c>
      <c r="D7" s="27" t="s">
        <v>153</v>
      </c>
    </row>
    <row r="8" spans="1:4" x14ac:dyDescent="0.3">
      <c r="A8" s="28" t="s">
        <v>1</v>
      </c>
      <c r="B8" s="29"/>
      <c r="C8" s="145"/>
      <c r="D8" s="135"/>
    </row>
    <row r="9" spans="1:4" x14ac:dyDescent="0.3">
      <c r="A9" s="59" t="s">
        <v>2</v>
      </c>
      <c r="B9" s="67">
        <f>ф2!B35+1</f>
        <v>13</v>
      </c>
      <c r="C9" s="146">
        <v>1378354</v>
      </c>
      <c r="D9" s="136">
        <v>1405629</v>
      </c>
    </row>
    <row r="10" spans="1:4" x14ac:dyDescent="0.3">
      <c r="A10" s="59" t="s">
        <v>127</v>
      </c>
      <c r="B10" s="67">
        <f>B9+1</f>
        <v>14</v>
      </c>
      <c r="C10" s="146">
        <v>10109</v>
      </c>
      <c r="D10" s="136">
        <v>12114</v>
      </c>
    </row>
    <row r="11" spans="1:4" x14ac:dyDescent="0.3">
      <c r="A11" s="59" t="s">
        <v>3</v>
      </c>
      <c r="B11" s="67"/>
      <c r="C11" s="146">
        <v>62034</v>
      </c>
      <c r="D11" s="136">
        <v>83729</v>
      </c>
    </row>
    <row r="12" spans="1:4" ht="38.25" customHeight="1" x14ac:dyDescent="0.3">
      <c r="A12" s="59" t="s">
        <v>4</v>
      </c>
      <c r="B12" s="67">
        <f>B10+1</f>
        <v>15</v>
      </c>
      <c r="C12" s="146">
        <v>55048</v>
      </c>
      <c r="D12" s="136">
        <v>111014</v>
      </c>
    </row>
    <row r="13" spans="1:4" ht="56.25" x14ac:dyDescent="0.3">
      <c r="A13" s="59" t="s">
        <v>5</v>
      </c>
      <c r="B13" s="67">
        <f>B12+1</f>
        <v>16</v>
      </c>
      <c r="C13" s="146">
        <v>271608</v>
      </c>
      <c r="D13" s="136">
        <v>297296</v>
      </c>
    </row>
    <row r="14" spans="1:4" ht="56.25" x14ac:dyDescent="0.3">
      <c r="A14" s="59" t="s">
        <v>7</v>
      </c>
      <c r="B14" s="67">
        <f>B13</f>
        <v>16</v>
      </c>
      <c r="C14" s="146">
        <v>142962</v>
      </c>
      <c r="D14" s="136">
        <v>47285</v>
      </c>
    </row>
    <row r="15" spans="1:4" x14ac:dyDescent="0.3">
      <c r="A15" s="59" t="s">
        <v>6</v>
      </c>
      <c r="B15" s="67">
        <f>B14+1</f>
        <v>17</v>
      </c>
      <c r="C15" s="146">
        <v>799776</v>
      </c>
      <c r="D15" s="136">
        <v>989563</v>
      </c>
    </row>
    <row r="16" spans="1:4" x14ac:dyDescent="0.3">
      <c r="A16" s="59" t="s">
        <v>128</v>
      </c>
      <c r="B16" s="67"/>
      <c r="C16" s="146">
        <v>105030</v>
      </c>
      <c r="D16" s="136">
        <v>103114</v>
      </c>
    </row>
    <row r="17" spans="1:4" x14ac:dyDescent="0.3">
      <c r="A17" s="59" t="s">
        <v>10</v>
      </c>
      <c r="B17" s="67"/>
      <c r="C17" s="146">
        <v>6163</v>
      </c>
      <c r="D17" s="136">
        <v>3871</v>
      </c>
    </row>
    <row r="18" spans="1:4" x14ac:dyDescent="0.3">
      <c r="A18" s="59" t="s">
        <v>8</v>
      </c>
      <c r="B18" s="67"/>
      <c r="C18" s="146">
        <v>72592</v>
      </c>
      <c r="D18" s="136">
        <v>101140</v>
      </c>
    </row>
    <row r="19" spans="1:4" x14ac:dyDescent="0.3">
      <c r="A19" s="59" t="s">
        <v>11</v>
      </c>
      <c r="B19" s="67"/>
      <c r="C19" s="146">
        <v>727</v>
      </c>
      <c r="D19" s="136">
        <v>4954</v>
      </c>
    </row>
    <row r="20" spans="1:4" x14ac:dyDescent="0.3">
      <c r="A20" s="59" t="s">
        <v>9</v>
      </c>
      <c r="B20" s="67"/>
      <c r="C20" s="146">
        <v>37638</v>
      </c>
      <c r="D20" s="136">
        <v>10183</v>
      </c>
    </row>
    <row r="21" spans="1:4" x14ac:dyDescent="0.3">
      <c r="A21" s="59" t="s">
        <v>12</v>
      </c>
      <c r="B21" s="67"/>
      <c r="C21" s="146">
        <v>734</v>
      </c>
      <c r="D21" s="136">
        <v>842</v>
      </c>
    </row>
    <row r="22" spans="1:4" x14ac:dyDescent="0.3">
      <c r="A22" s="59" t="s">
        <v>13</v>
      </c>
      <c r="B22" s="67"/>
      <c r="C22" s="146">
        <v>241</v>
      </c>
      <c r="D22" s="136">
        <v>2375</v>
      </c>
    </row>
    <row r="23" spans="1:4" ht="19.5" thickBot="1" x14ac:dyDescent="0.35">
      <c r="A23" s="60" t="s">
        <v>14</v>
      </c>
      <c r="B23" s="68">
        <f>B15+1</f>
        <v>18</v>
      </c>
      <c r="C23" s="146">
        <v>102505</v>
      </c>
      <c r="D23" s="137">
        <v>80452</v>
      </c>
    </row>
    <row r="24" spans="1:4" ht="19.5" thickBot="1" x14ac:dyDescent="0.35">
      <c r="A24" s="66" t="s">
        <v>15</v>
      </c>
      <c r="B24" s="69"/>
      <c r="C24" s="147">
        <f>SUM(C9:C23)</f>
        <v>3045521</v>
      </c>
      <c r="D24" s="138">
        <f>SUM(D9:D23)</f>
        <v>3253561</v>
      </c>
    </row>
    <row r="25" spans="1:4" ht="19.5" thickBot="1" x14ac:dyDescent="0.35">
      <c r="A25" s="78" t="s">
        <v>16</v>
      </c>
      <c r="B25" s="70"/>
      <c r="C25" s="174"/>
      <c r="D25" s="175"/>
    </row>
    <row r="26" spans="1:4" x14ac:dyDescent="0.3">
      <c r="A26" s="61" t="s">
        <v>17</v>
      </c>
      <c r="B26" s="71"/>
      <c r="C26" s="170">
        <v>68099</v>
      </c>
      <c r="D26" s="171">
        <v>85160</v>
      </c>
    </row>
    <row r="27" spans="1:4" x14ac:dyDescent="0.3">
      <c r="A27" s="65" t="s">
        <v>129</v>
      </c>
      <c r="B27" s="72"/>
      <c r="C27" s="146">
        <v>8415</v>
      </c>
      <c r="D27" s="139">
        <v>45273</v>
      </c>
    </row>
    <row r="28" spans="1:4" x14ac:dyDescent="0.3">
      <c r="A28" s="65" t="s">
        <v>130</v>
      </c>
      <c r="B28" s="72">
        <f>B10</f>
        <v>14</v>
      </c>
      <c r="C28" s="146">
        <v>421</v>
      </c>
      <c r="D28" s="139">
        <v>266</v>
      </c>
    </row>
    <row r="29" spans="1:4" x14ac:dyDescent="0.3">
      <c r="A29" s="59" t="s">
        <v>18</v>
      </c>
      <c r="B29" s="67">
        <f>B23+1</f>
        <v>19</v>
      </c>
      <c r="C29" s="146">
        <v>1805392</v>
      </c>
      <c r="D29" s="136">
        <v>1896675</v>
      </c>
    </row>
    <row r="30" spans="1:4" x14ac:dyDescent="0.3">
      <c r="A30" s="59" t="s">
        <v>19</v>
      </c>
      <c r="B30" s="67"/>
      <c r="C30" s="146">
        <v>237861</v>
      </c>
      <c r="D30" s="136">
        <v>231807</v>
      </c>
    </row>
    <row r="31" spans="1:4" x14ac:dyDescent="0.3">
      <c r="A31" s="59" t="s">
        <v>20</v>
      </c>
      <c r="B31" s="67"/>
      <c r="C31" s="146">
        <v>190961</v>
      </c>
      <c r="D31" s="136">
        <v>197507</v>
      </c>
    </row>
    <row r="32" spans="1:4" x14ac:dyDescent="0.3">
      <c r="A32" s="59" t="s">
        <v>154</v>
      </c>
      <c r="B32" s="67"/>
      <c r="C32" s="146">
        <v>12894</v>
      </c>
      <c r="D32" s="136">
        <v>16371</v>
      </c>
    </row>
    <row r="33" spans="1:4" x14ac:dyDescent="0.3">
      <c r="A33" s="59" t="s">
        <v>131</v>
      </c>
      <c r="B33" s="67"/>
      <c r="C33" s="146">
        <v>6696</v>
      </c>
      <c r="D33" s="136">
        <v>5325</v>
      </c>
    </row>
    <row r="34" spans="1:4" x14ac:dyDescent="0.3">
      <c r="A34" s="31" t="s">
        <v>23</v>
      </c>
      <c r="B34" s="67"/>
      <c r="C34" s="146">
        <v>1153</v>
      </c>
      <c r="D34" s="140">
        <v>701</v>
      </c>
    </row>
    <row r="35" spans="1:4" x14ac:dyDescent="0.3">
      <c r="A35" s="31" t="s">
        <v>22</v>
      </c>
      <c r="B35" s="67"/>
      <c r="C35" s="146">
        <v>151869</v>
      </c>
      <c r="D35" s="140">
        <v>153631</v>
      </c>
    </row>
    <row r="36" spans="1:4" x14ac:dyDescent="0.3">
      <c r="A36" s="59" t="s">
        <v>21</v>
      </c>
      <c r="B36" s="67"/>
      <c r="C36" s="146">
        <v>16741</v>
      </c>
      <c r="D36" s="136">
        <v>10200</v>
      </c>
    </row>
    <row r="37" spans="1:4" ht="19.5" thickBot="1" x14ac:dyDescent="0.35">
      <c r="A37" s="33" t="s">
        <v>24</v>
      </c>
      <c r="B37" s="68"/>
      <c r="C37" s="146">
        <v>22365</v>
      </c>
      <c r="D37" s="141">
        <v>31243</v>
      </c>
    </row>
    <row r="38" spans="1:4" ht="19.5" thickBot="1" x14ac:dyDescent="0.35">
      <c r="A38" s="45" t="s">
        <v>25</v>
      </c>
      <c r="B38" s="69"/>
      <c r="C38" s="148">
        <f>SUM(C26:C37)</f>
        <v>2522867</v>
      </c>
      <c r="D38" s="142">
        <f>SUM(D26:D37)</f>
        <v>2674159</v>
      </c>
    </row>
    <row r="39" spans="1:4" x14ac:dyDescent="0.3">
      <c r="A39" s="28" t="s">
        <v>26</v>
      </c>
      <c r="B39" s="85"/>
      <c r="C39" s="149"/>
      <c r="D39" s="143"/>
    </row>
    <row r="40" spans="1:4" x14ac:dyDescent="0.3">
      <c r="A40" s="31" t="s">
        <v>27</v>
      </c>
      <c r="B40" s="67">
        <f>B29+1</f>
        <v>20</v>
      </c>
      <c r="C40" s="146">
        <v>89937</v>
      </c>
      <c r="D40" s="140">
        <v>89937</v>
      </c>
    </row>
    <row r="41" spans="1:4" x14ac:dyDescent="0.3">
      <c r="A41" s="31" t="s">
        <v>169</v>
      </c>
      <c r="B41" s="67">
        <f>B40</f>
        <v>20</v>
      </c>
      <c r="C41" s="146">
        <v>-190</v>
      </c>
      <c r="D41" s="140">
        <v>0</v>
      </c>
    </row>
    <row r="42" spans="1:4" x14ac:dyDescent="0.3">
      <c r="A42" s="31" t="s">
        <v>28</v>
      </c>
      <c r="B42" s="67">
        <f>B41</f>
        <v>20</v>
      </c>
      <c r="C42" s="146">
        <v>-149</v>
      </c>
      <c r="D42" s="140">
        <v>-149</v>
      </c>
    </row>
    <row r="43" spans="1:4" x14ac:dyDescent="0.3">
      <c r="A43" s="31" t="s">
        <v>118</v>
      </c>
      <c r="B43" s="86"/>
      <c r="C43" s="146">
        <v>231</v>
      </c>
      <c r="D43" s="140">
        <v>317</v>
      </c>
    </row>
    <row r="44" spans="1:4" x14ac:dyDescent="0.3">
      <c r="A44" s="31" t="s">
        <v>122</v>
      </c>
      <c r="B44" s="32"/>
      <c r="C44" s="146">
        <v>1641</v>
      </c>
      <c r="D44" s="140">
        <v>6362</v>
      </c>
    </row>
    <row r="45" spans="1:4" ht="37.5" x14ac:dyDescent="0.3">
      <c r="A45" s="31" t="s">
        <v>29</v>
      </c>
      <c r="B45" s="32"/>
      <c r="C45" s="146">
        <v>-846</v>
      </c>
      <c r="D45" s="140">
        <v>-893</v>
      </c>
    </row>
    <row r="46" spans="1:4" x14ac:dyDescent="0.3">
      <c r="A46" s="31" t="s">
        <v>159</v>
      </c>
      <c r="B46" s="32"/>
      <c r="C46" s="146">
        <v>2847</v>
      </c>
      <c r="D46" s="140">
        <v>0</v>
      </c>
    </row>
    <row r="47" spans="1:4" ht="19.5" thickBot="1" x14ac:dyDescent="0.35">
      <c r="A47" s="33" t="s">
        <v>30</v>
      </c>
      <c r="B47" s="34"/>
      <c r="C47" s="146">
        <v>395144</v>
      </c>
      <c r="D47" s="141">
        <v>449315</v>
      </c>
    </row>
    <row r="48" spans="1:4" ht="19.5" thickBot="1" x14ac:dyDescent="0.35">
      <c r="A48" s="45" t="s">
        <v>31</v>
      </c>
      <c r="B48" s="46"/>
      <c r="C48" s="148">
        <f>SUM(C40:C47)</f>
        <v>488615</v>
      </c>
      <c r="D48" s="142">
        <f>SUM(D40:D47)</f>
        <v>544889</v>
      </c>
    </row>
    <row r="49" spans="1:4" ht="19.5" thickBot="1" x14ac:dyDescent="0.35">
      <c r="A49" s="38" t="s">
        <v>32</v>
      </c>
      <c r="B49" s="39"/>
      <c r="C49" s="146">
        <v>34039</v>
      </c>
      <c r="D49" s="144">
        <v>34513</v>
      </c>
    </row>
    <row r="50" spans="1:4" ht="19.5" thickBot="1" x14ac:dyDescent="0.35">
      <c r="A50" s="45" t="s">
        <v>33</v>
      </c>
      <c r="B50" s="46"/>
      <c r="C50" s="148">
        <f>C48+C49</f>
        <v>522654</v>
      </c>
      <c r="D50" s="142">
        <f>D48+D49</f>
        <v>579402</v>
      </c>
    </row>
    <row r="51" spans="1:4" ht="19.5" thickBot="1" x14ac:dyDescent="0.35">
      <c r="A51" s="45" t="s">
        <v>34</v>
      </c>
      <c r="B51" s="46"/>
      <c r="C51" s="148">
        <f>C50+C38</f>
        <v>3045521</v>
      </c>
      <c r="D51" s="142">
        <f>D50+D38</f>
        <v>3253561</v>
      </c>
    </row>
    <row r="53" spans="1:4" x14ac:dyDescent="0.3">
      <c r="A53" s="43" t="s">
        <v>155</v>
      </c>
      <c r="C53" s="44">
        <v>62526</v>
      </c>
      <c r="D53" s="44">
        <v>69128</v>
      </c>
    </row>
    <row r="55" spans="1:4" x14ac:dyDescent="0.3">
      <c r="A55" s="1"/>
      <c r="B55" s="1"/>
      <c r="C55" s="41"/>
      <c r="D55" s="41"/>
    </row>
    <row r="56" spans="1:4" x14ac:dyDescent="0.3">
      <c r="A56" s="2" t="s">
        <v>185</v>
      </c>
      <c r="B56" s="2"/>
      <c r="C56" s="3"/>
      <c r="D56" s="3" t="s">
        <v>186</v>
      </c>
    </row>
    <row r="57" spans="1:4" x14ac:dyDescent="0.3">
      <c r="A57" s="4"/>
      <c r="B57" s="4"/>
      <c r="C57" s="42"/>
      <c r="D57" s="42"/>
    </row>
    <row r="58" spans="1:4" x14ac:dyDescent="0.3">
      <c r="A58" s="5"/>
      <c r="B58" s="5"/>
      <c r="C58" s="42"/>
      <c r="D58" s="42"/>
    </row>
    <row r="59" spans="1:4" x14ac:dyDescent="0.3">
      <c r="A59" s="2" t="s">
        <v>38</v>
      </c>
      <c r="B59" s="2"/>
      <c r="C59" s="6"/>
      <c r="D59" s="6" t="s">
        <v>150</v>
      </c>
    </row>
    <row r="60" spans="1:4" x14ac:dyDescent="0.3">
      <c r="A60" s="2"/>
      <c r="B60" s="2"/>
      <c r="C60" s="6"/>
      <c r="D60" s="6"/>
    </row>
    <row r="61" spans="1:4" x14ac:dyDescent="0.3">
      <c r="A61" s="1"/>
      <c r="B61" s="1"/>
      <c r="C61" s="6"/>
      <c r="D61" s="6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scale="56" orientation="portrait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9"/>
  <sheetViews>
    <sheetView view="pageBreakPreview" topLeftCell="A56" zoomScale="90" zoomScaleNormal="90" zoomScaleSheetLayoutView="90" zoomScalePageLayoutView="115" workbookViewId="0">
      <selection activeCell="A6" sqref="A6"/>
    </sheetView>
  </sheetViews>
  <sheetFormatPr defaultRowHeight="18.75" x14ac:dyDescent="0.3"/>
  <cols>
    <col min="1" max="1" width="91.140625" style="43" customWidth="1"/>
    <col min="2" max="2" width="11.28515625" style="40" customWidth="1"/>
    <col min="3" max="4" width="24.85546875" style="40" customWidth="1"/>
    <col min="5" max="6" width="9.140625" style="40"/>
    <col min="7" max="7" width="14.5703125" style="40" customWidth="1"/>
    <col min="8" max="8" width="9.140625" style="40"/>
    <col min="9" max="9" width="12.28515625" style="40" bestFit="1" customWidth="1"/>
    <col min="10" max="16384" width="9.140625" style="40"/>
  </cols>
  <sheetData>
    <row r="1" spans="1:10" ht="41.25" customHeight="1" x14ac:dyDescent="0.3">
      <c r="A1" s="176" t="s">
        <v>182</v>
      </c>
      <c r="B1" s="176"/>
      <c r="C1" s="179"/>
      <c r="D1" s="179"/>
    </row>
    <row r="2" spans="1:10" x14ac:dyDescent="0.3">
      <c r="A2" s="180" t="s">
        <v>35</v>
      </c>
      <c r="B2" s="180"/>
      <c r="C2" s="179"/>
      <c r="D2" s="179"/>
    </row>
    <row r="3" spans="1:10" x14ac:dyDescent="0.3">
      <c r="A3" s="176" t="s">
        <v>36</v>
      </c>
      <c r="B3" s="176"/>
      <c r="C3" s="179"/>
      <c r="D3" s="179"/>
    </row>
    <row r="4" spans="1:10" x14ac:dyDescent="0.3">
      <c r="A4" s="176" t="s">
        <v>166</v>
      </c>
      <c r="B4" s="176"/>
      <c r="C4" s="179"/>
      <c r="D4" s="179"/>
    </row>
    <row r="5" spans="1:10" x14ac:dyDescent="0.3">
      <c r="A5" s="178" t="s">
        <v>37</v>
      </c>
      <c r="B5" s="178"/>
      <c r="C5" s="181"/>
      <c r="D5" s="181"/>
    </row>
    <row r="6" spans="1:10" ht="19.5" thickBot="1" x14ac:dyDescent="0.35">
      <c r="A6" s="12"/>
      <c r="B6" s="12"/>
      <c r="C6" s="87"/>
      <c r="D6" s="88" t="s">
        <v>152</v>
      </c>
    </row>
    <row r="7" spans="1:10" ht="78.75" customHeight="1" x14ac:dyDescent="0.3">
      <c r="A7" s="8"/>
      <c r="B7" s="9" t="s">
        <v>0</v>
      </c>
      <c r="C7" s="150" t="s">
        <v>180</v>
      </c>
      <c r="D7" s="167" t="s">
        <v>181</v>
      </c>
    </row>
    <row r="8" spans="1:10" ht="37.5" x14ac:dyDescent="0.3">
      <c r="A8" s="31" t="s">
        <v>120</v>
      </c>
      <c r="B8" s="73">
        <v>5</v>
      </c>
      <c r="C8" s="151">
        <v>153596</v>
      </c>
      <c r="D8" s="90">
        <v>88551</v>
      </c>
      <c r="J8" s="62"/>
    </row>
    <row r="9" spans="1:10" x14ac:dyDescent="0.3">
      <c r="A9" s="33" t="s">
        <v>119</v>
      </c>
      <c r="B9" s="74">
        <v>5</v>
      </c>
      <c r="C9" s="152">
        <v>5250</v>
      </c>
      <c r="D9" s="91">
        <v>4132</v>
      </c>
      <c r="J9" s="62"/>
    </row>
    <row r="10" spans="1:10" ht="19.5" thickBot="1" x14ac:dyDescent="0.35">
      <c r="A10" s="33" t="s">
        <v>39</v>
      </c>
      <c r="B10" s="74">
        <v>5</v>
      </c>
      <c r="C10" s="152">
        <v>-100651</v>
      </c>
      <c r="D10" s="91">
        <v>-56729</v>
      </c>
      <c r="J10" s="62"/>
    </row>
    <row r="11" spans="1:10" ht="19.5" thickBot="1" x14ac:dyDescent="0.35">
      <c r="A11" s="45" t="s">
        <v>40</v>
      </c>
      <c r="B11" s="75"/>
      <c r="C11" s="153">
        <f>C8+C10+C9</f>
        <v>58195</v>
      </c>
      <c r="D11" s="92">
        <f>D8+D10+D9</f>
        <v>35954</v>
      </c>
      <c r="J11" s="62"/>
    </row>
    <row r="12" spans="1:10" x14ac:dyDescent="0.3">
      <c r="A12" s="38" t="s">
        <v>41</v>
      </c>
      <c r="B12" s="81">
        <f>B10+1</f>
        <v>6</v>
      </c>
      <c r="C12" s="154">
        <v>25592</v>
      </c>
      <c r="D12" s="93">
        <v>7857</v>
      </c>
      <c r="J12" s="62"/>
    </row>
    <row r="13" spans="1:10" ht="19.5" thickBot="1" x14ac:dyDescent="0.35">
      <c r="A13" s="33" t="s">
        <v>42</v>
      </c>
      <c r="B13" s="74">
        <f>B12+1</f>
        <v>7</v>
      </c>
      <c r="C13" s="152">
        <v>-16327</v>
      </c>
      <c r="D13" s="91">
        <v>-4954</v>
      </c>
      <c r="J13" s="62"/>
    </row>
    <row r="14" spans="1:10" ht="19.5" thickBot="1" x14ac:dyDescent="0.35">
      <c r="A14" s="45" t="s">
        <v>43</v>
      </c>
      <c r="B14" s="75"/>
      <c r="C14" s="153">
        <f>C12+C13</f>
        <v>9265</v>
      </c>
      <c r="D14" s="92">
        <f>D12+D13</f>
        <v>2903</v>
      </c>
      <c r="J14" s="62"/>
    </row>
    <row r="15" spans="1:10" x14ac:dyDescent="0.3">
      <c r="A15" s="38" t="s">
        <v>44</v>
      </c>
      <c r="B15" s="81"/>
      <c r="C15" s="154">
        <v>18153</v>
      </c>
      <c r="D15" s="93">
        <v>9479</v>
      </c>
      <c r="J15" s="62"/>
    </row>
    <row r="16" spans="1:10" x14ac:dyDescent="0.3">
      <c r="A16" s="31" t="s">
        <v>45</v>
      </c>
      <c r="B16" s="73"/>
      <c r="C16" s="151">
        <v>-2694</v>
      </c>
      <c r="D16" s="90">
        <v>-1229</v>
      </c>
      <c r="J16" s="62"/>
    </row>
    <row r="17" spans="1:10" x14ac:dyDescent="0.3">
      <c r="A17" s="47" t="s">
        <v>46</v>
      </c>
      <c r="B17" s="82"/>
      <c r="C17" s="155">
        <f>C15+C16</f>
        <v>15459</v>
      </c>
      <c r="D17" s="94">
        <f>D15+D16</f>
        <v>8250</v>
      </c>
      <c r="J17" s="62"/>
    </row>
    <row r="18" spans="1:10" x14ac:dyDescent="0.3">
      <c r="A18" s="31" t="s">
        <v>47</v>
      </c>
      <c r="B18" s="73"/>
      <c r="C18" s="151">
        <v>-4361</v>
      </c>
      <c r="D18" s="90">
        <v>-2239</v>
      </c>
      <c r="J18" s="62"/>
    </row>
    <row r="19" spans="1:10" ht="38.25" thickBot="1" x14ac:dyDescent="0.35">
      <c r="A19" s="31" t="s">
        <v>48</v>
      </c>
      <c r="B19" s="73"/>
      <c r="C19" s="151">
        <v>307</v>
      </c>
      <c r="D19" s="90">
        <v>-395</v>
      </c>
      <c r="J19" s="62"/>
    </row>
    <row r="20" spans="1:10" ht="19.5" thickBot="1" x14ac:dyDescent="0.35">
      <c r="A20" s="45" t="s">
        <v>49</v>
      </c>
      <c r="B20" s="75"/>
      <c r="C20" s="153">
        <f>SUM(C17:C19)</f>
        <v>11405</v>
      </c>
      <c r="D20" s="92">
        <f>SUM(D17:D19)</f>
        <v>5616</v>
      </c>
      <c r="J20" s="62"/>
    </row>
    <row r="21" spans="1:10" x14ac:dyDescent="0.3">
      <c r="A21" s="31" t="s">
        <v>50</v>
      </c>
      <c r="B21" s="73"/>
      <c r="C21" s="151">
        <v>-4014</v>
      </c>
      <c r="D21" s="90">
        <v>-2022</v>
      </c>
      <c r="J21" s="62"/>
    </row>
    <row r="22" spans="1:10" x14ac:dyDescent="0.3">
      <c r="A22" s="31" t="s">
        <v>51</v>
      </c>
      <c r="B22" s="73"/>
      <c r="C22" s="151">
        <v>1422</v>
      </c>
      <c r="D22" s="90">
        <v>789</v>
      </c>
      <c r="J22" s="62"/>
    </row>
    <row r="23" spans="1:10" x14ac:dyDescent="0.3">
      <c r="A23" s="47" t="s">
        <v>52</v>
      </c>
      <c r="B23" s="82"/>
      <c r="C23" s="155">
        <f>C21+C22</f>
        <v>-2592</v>
      </c>
      <c r="D23" s="94">
        <f>D21+D22</f>
        <v>-1233</v>
      </c>
      <c r="J23" s="62"/>
    </row>
    <row r="24" spans="1:10" x14ac:dyDescent="0.3">
      <c r="A24" s="31" t="s">
        <v>53</v>
      </c>
      <c r="B24" s="73"/>
      <c r="C24" s="151">
        <v>-2178</v>
      </c>
      <c r="D24" s="90">
        <v>-1030</v>
      </c>
      <c r="J24" s="62"/>
    </row>
    <row r="25" spans="1:10" ht="19.5" thickBot="1" x14ac:dyDescent="0.35">
      <c r="A25" s="33" t="s">
        <v>54</v>
      </c>
      <c r="B25" s="74"/>
      <c r="C25" s="152">
        <v>135</v>
      </c>
      <c r="D25" s="91">
        <v>70</v>
      </c>
      <c r="J25" s="62"/>
    </row>
    <row r="26" spans="1:10" ht="19.5" thickBot="1" x14ac:dyDescent="0.35">
      <c r="A26" s="45" t="s">
        <v>55</v>
      </c>
      <c r="B26" s="75"/>
      <c r="C26" s="153">
        <f>SUM(C23:C25)</f>
        <v>-4635</v>
      </c>
      <c r="D26" s="92">
        <f>SUM(D23:D25)</f>
        <v>-2193</v>
      </c>
      <c r="J26" s="62"/>
    </row>
    <row r="27" spans="1:10" ht="56.25" x14ac:dyDescent="0.3">
      <c r="A27" s="38" t="s">
        <v>56</v>
      </c>
      <c r="B27" s="81"/>
      <c r="C27" s="154">
        <v>8009</v>
      </c>
      <c r="D27" s="93">
        <v>-483</v>
      </c>
      <c r="J27" s="62"/>
    </row>
    <row r="28" spans="1:10" x14ac:dyDescent="0.3">
      <c r="A28" s="31" t="s">
        <v>143</v>
      </c>
      <c r="B28" s="73">
        <f>B13+1</f>
        <v>8</v>
      </c>
      <c r="C28" s="151">
        <v>15122</v>
      </c>
      <c r="D28" s="90">
        <v>22835</v>
      </c>
      <c r="J28" s="62"/>
    </row>
    <row r="29" spans="1:10" ht="75" x14ac:dyDescent="0.3">
      <c r="A29" s="31" t="s">
        <v>160</v>
      </c>
      <c r="B29" s="73"/>
      <c r="C29" s="151">
        <v>615</v>
      </c>
      <c r="D29" s="90">
        <v>-2451</v>
      </c>
      <c r="J29" s="62"/>
    </row>
    <row r="30" spans="1:10" ht="19.5" thickBot="1" x14ac:dyDescent="0.35">
      <c r="A30" s="33" t="s">
        <v>58</v>
      </c>
      <c r="B30" s="74">
        <f>B28+1</f>
        <v>9</v>
      </c>
      <c r="C30" s="152">
        <v>9583</v>
      </c>
      <c r="D30" s="91">
        <v>7265</v>
      </c>
      <c r="J30" s="62"/>
    </row>
    <row r="31" spans="1:10" ht="19.5" thickBot="1" x14ac:dyDescent="0.35">
      <c r="A31" s="118" t="s">
        <v>59</v>
      </c>
      <c r="B31" s="119"/>
      <c r="C31" s="156">
        <f>SUM(C27:C30)</f>
        <v>33329</v>
      </c>
      <c r="D31" s="168">
        <f>SUM(D27:D30)</f>
        <v>27166</v>
      </c>
      <c r="J31" s="62"/>
    </row>
    <row r="32" spans="1:10" x14ac:dyDescent="0.3">
      <c r="A32" s="37" t="s">
        <v>151</v>
      </c>
      <c r="B32" s="120">
        <f>B30+1</f>
        <v>10</v>
      </c>
      <c r="C32" s="157">
        <v>3294</v>
      </c>
      <c r="D32" s="96">
        <v>-23788</v>
      </c>
      <c r="J32" s="62"/>
    </row>
    <row r="33" spans="1:10" x14ac:dyDescent="0.3">
      <c r="A33" s="38" t="s">
        <v>170</v>
      </c>
      <c r="B33" s="81"/>
      <c r="C33" s="154">
        <v>-3157</v>
      </c>
      <c r="D33" s="93">
        <v>0</v>
      </c>
      <c r="J33" s="62"/>
    </row>
    <row r="34" spans="1:10" x14ac:dyDescent="0.3">
      <c r="A34" s="31" t="s">
        <v>60</v>
      </c>
      <c r="B34" s="73">
        <f>B32+1</f>
        <v>11</v>
      </c>
      <c r="C34" s="151">
        <v>-37507</v>
      </c>
      <c r="D34" s="90">
        <v>-23619</v>
      </c>
      <c r="J34" s="62"/>
    </row>
    <row r="35" spans="1:10" ht="19.5" thickBot="1" x14ac:dyDescent="0.35">
      <c r="A35" s="33" t="s">
        <v>61</v>
      </c>
      <c r="B35" s="74">
        <f>B34+1</f>
        <v>12</v>
      </c>
      <c r="C35" s="152">
        <v>-27345</v>
      </c>
      <c r="D35" s="91">
        <v>-13582</v>
      </c>
      <c r="J35" s="62"/>
    </row>
    <row r="36" spans="1:10" ht="19.5" thickBot="1" x14ac:dyDescent="0.35">
      <c r="A36" s="45" t="s">
        <v>62</v>
      </c>
      <c r="B36" s="75"/>
      <c r="C36" s="153">
        <f>SUM(C32:C35)</f>
        <v>-64715</v>
      </c>
      <c r="D36" s="92">
        <f>SUM(D32:D35)</f>
        <v>-60989</v>
      </c>
      <c r="J36" s="62"/>
    </row>
    <row r="37" spans="1:10" ht="19.5" hidden="1" thickBot="1" x14ac:dyDescent="0.35">
      <c r="A37" s="31" t="s">
        <v>57</v>
      </c>
      <c r="B37" s="73">
        <v>5</v>
      </c>
      <c r="C37" s="151"/>
      <c r="D37" s="90"/>
      <c r="J37" s="62"/>
    </row>
    <row r="38" spans="1:10" ht="19.5" thickBot="1" x14ac:dyDescent="0.35">
      <c r="A38" s="45" t="s">
        <v>63</v>
      </c>
      <c r="B38" s="75"/>
      <c r="C38" s="158">
        <f>C11+C14+C20+C26+C31+C36+C37</f>
        <v>42844</v>
      </c>
      <c r="D38" s="100">
        <f>D11+D14+D20+D26+D31+D36+D37</f>
        <v>8457</v>
      </c>
      <c r="J38" s="62"/>
    </row>
    <row r="39" spans="1:10" ht="19.5" thickBot="1" x14ac:dyDescent="0.35">
      <c r="A39" s="48" t="s">
        <v>64</v>
      </c>
      <c r="B39" s="83"/>
      <c r="C39" s="159">
        <v>-3928</v>
      </c>
      <c r="D39" s="95">
        <v>-3142</v>
      </c>
      <c r="J39" s="62"/>
    </row>
    <row r="40" spans="1:10" ht="19.5" thickBot="1" x14ac:dyDescent="0.35">
      <c r="A40" s="45" t="s">
        <v>65</v>
      </c>
      <c r="B40" s="46"/>
      <c r="C40" s="153">
        <f>C38+C39</f>
        <v>38916</v>
      </c>
      <c r="D40" s="92">
        <f>D38+D39</f>
        <v>5315</v>
      </c>
      <c r="J40" s="62"/>
    </row>
    <row r="41" spans="1:10" x14ac:dyDescent="0.3">
      <c r="A41" s="28" t="s">
        <v>66</v>
      </c>
      <c r="B41" s="29"/>
      <c r="C41" s="157"/>
      <c r="D41" s="96"/>
      <c r="J41" s="62"/>
    </row>
    <row r="42" spans="1:10" x14ac:dyDescent="0.3">
      <c r="A42" s="31" t="s">
        <v>67</v>
      </c>
      <c r="B42" s="32"/>
      <c r="C42" s="151">
        <v>30530</v>
      </c>
      <c r="D42" s="90">
        <v>5316</v>
      </c>
      <c r="J42" s="62"/>
    </row>
    <row r="43" spans="1:10" ht="19.5" thickBot="1" x14ac:dyDescent="0.35">
      <c r="A43" s="49" t="s">
        <v>68</v>
      </c>
      <c r="B43" s="50"/>
      <c r="C43" s="160">
        <v>8386</v>
      </c>
      <c r="D43" s="97">
        <v>-1</v>
      </c>
      <c r="J43" s="62"/>
    </row>
    <row r="44" spans="1:10" ht="19.5" thickBot="1" x14ac:dyDescent="0.35">
      <c r="A44" s="48"/>
      <c r="B44" s="36"/>
      <c r="C44" s="159"/>
      <c r="D44" s="95"/>
      <c r="J44" s="62"/>
    </row>
    <row r="45" spans="1:10" ht="19.5" thickBot="1" x14ac:dyDescent="0.35">
      <c r="A45" s="45" t="s">
        <v>69</v>
      </c>
      <c r="B45" s="46"/>
      <c r="C45" s="153"/>
      <c r="D45" s="92"/>
      <c r="J45" s="62"/>
    </row>
    <row r="46" spans="1:10" ht="37.5" x14ac:dyDescent="0.3">
      <c r="A46" s="79" t="s">
        <v>70</v>
      </c>
      <c r="B46" s="39"/>
      <c r="C46" s="154"/>
      <c r="D46" s="93"/>
      <c r="J46" s="62"/>
    </row>
    <row r="47" spans="1:10" x14ac:dyDescent="0.3">
      <c r="A47" s="31" t="s">
        <v>123</v>
      </c>
      <c r="B47" s="32"/>
      <c r="C47" s="161"/>
      <c r="D47" s="89"/>
      <c r="J47" s="62"/>
    </row>
    <row r="48" spans="1:10" x14ac:dyDescent="0.3">
      <c r="A48" s="31" t="s">
        <v>124</v>
      </c>
      <c r="B48" s="32"/>
      <c r="C48" s="161">
        <v>-4211</v>
      </c>
      <c r="D48" s="89">
        <v>-9818</v>
      </c>
      <c r="J48" s="62"/>
    </row>
    <row r="49" spans="1:10" ht="37.5" x14ac:dyDescent="0.3">
      <c r="A49" s="31" t="s">
        <v>125</v>
      </c>
      <c r="B49" s="32"/>
      <c r="C49" s="161">
        <v>-85</v>
      </c>
      <c r="D49" s="89">
        <v>2476</v>
      </c>
      <c r="J49" s="62"/>
    </row>
    <row r="50" spans="1:10" ht="56.25" x14ac:dyDescent="0.3">
      <c r="A50" s="31" t="s">
        <v>132</v>
      </c>
      <c r="B50" s="32"/>
      <c r="C50" s="161">
        <v>1623</v>
      </c>
      <c r="D50" s="89">
        <v>7890</v>
      </c>
      <c r="J50" s="62"/>
    </row>
    <row r="51" spans="1:10" s="76" customFormat="1" ht="37.5" x14ac:dyDescent="0.3">
      <c r="A51" s="31" t="s">
        <v>71</v>
      </c>
      <c r="B51" s="32"/>
      <c r="C51" s="161">
        <v>238</v>
      </c>
      <c r="D51" s="89">
        <v>-2404</v>
      </c>
      <c r="J51" s="77"/>
    </row>
    <row r="52" spans="1:10" ht="37.5" x14ac:dyDescent="0.3">
      <c r="A52" s="56" t="s">
        <v>72</v>
      </c>
      <c r="B52" s="32"/>
      <c r="C52" s="162">
        <f>SUM(C48:C51)</f>
        <v>-2435</v>
      </c>
      <c r="D52" s="98">
        <f>SUM(D48:D51)</f>
        <v>-1856</v>
      </c>
      <c r="J52" s="62"/>
    </row>
    <row r="53" spans="1:10" ht="37.5" x14ac:dyDescent="0.3">
      <c r="A53" s="79" t="s">
        <v>133</v>
      </c>
      <c r="B53" s="39"/>
      <c r="C53" s="154"/>
      <c r="D53" s="93"/>
      <c r="J53" s="62"/>
    </row>
    <row r="54" spans="1:10" x14ac:dyDescent="0.3">
      <c r="A54" s="31" t="s">
        <v>134</v>
      </c>
      <c r="B54" s="32"/>
      <c r="C54" s="161">
        <v>1</v>
      </c>
      <c r="D54" s="89">
        <v>0</v>
      </c>
      <c r="J54" s="62"/>
    </row>
    <row r="55" spans="1:10" ht="38.25" thickBot="1" x14ac:dyDescent="0.35">
      <c r="A55" s="80" t="s">
        <v>135</v>
      </c>
      <c r="B55" s="34"/>
      <c r="C55" s="163">
        <f>SUM(C54)</f>
        <v>1</v>
      </c>
      <c r="D55" s="99">
        <f>SUM(D54)</f>
        <v>0</v>
      </c>
      <c r="J55" s="62"/>
    </row>
    <row r="56" spans="1:10" ht="19.5" thickBot="1" x14ac:dyDescent="0.35">
      <c r="A56" s="45" t="s">
        <v>73</v>
      </c>
      <c r="B56" s="63"/>
      <c r="C56" s="164">
        <f>C52+C55</f>
        <v>-2434</v>
      </c>
      <c r="D56" s="100">
        <f>D52+D55</f>
        <v>-1856</v>
      </c>
      <c r="J56" s="62"/>
    </row>
    <row r="57" spans="1:10" ht="19.5" thickBot="1" x14ac:dyDescent="0.35">
      <c r="A57" s="51" t="s">
        <v>74</v>
      </c>
      <c r="B57" s="64"/>
      <c r="C57" s="165">
        <f>C40+C56</f>
        <v>36482</v>
      </c>
      <c r="D57" s="101">
        <f>D40+D56</f>
        <v>3459</v>
      </c>
      <c r="J57" s="62"/>
    </row>
    <row r="58" spans="1:10" x14ac:dyDescent="0.3">
      <c r="A58" s="28" t="s">
        <v>75</v>
      </c>
      <c r="B58" s="29"/>
      <c r="C58" s="157"/>
      <c r="D58" s="96"/>
      <c r="J58" s="62"/>
    </row>
    <row r="59" spans="1:10" x14ac:dyDescent="0.3">
      <c r="A59" s="31" t="s">
        <v>76</v>
      </c>
      <c r="B59" s="32"/>
      <c r="C59" s="151">
        <v>28550</v>
      </c>
      <c r="D59" s="90">
        <v>3460</v>
      </c>
      <c r="J59" s="62"/>
    </row>
    <row r="60" spans="1:10" ht="19.5" thickBot="1" x14ac:dyDescent="0.35">
      <c r="A60" s="49" t="s">
        <v>68</v>
      </c>
      <c r="B60" s="50"/>
      <c r="C60" s="160">
        <v>7932</v>
      </c>
      <c r="D60" s="97">
        <v>-1</v>
      </c>
      <c r="J60" s="62"/>
    </row>
    <row r="61" spans="1:10" x14ac:dyDescent="0.3">
      <c r="A61" s="47" t="s">
        <v>157</v>
      </c>
      <c r="B61" s="132"/>
      <c r="C61" s="155"/>
      <c r="D61" s="94"/>
    </row>
    <row r="62" spans="1:10" ht="19.5" thickBot="1" x14ac:dyDescent="0.35">
      <c r="A62" s="133" t="s">
        <v>158</v>
      </c>
      <c r="B62" s="172">
        <f>ф1!B42+2</f>
        <v>22</v>
      </c>
      <c r="C62" s="166">
        <v>4697.8</v>
      </c>
      <c r="D62" s="134">
        <v>641.61</v>
      </c>
    </row>
    <row r="63" spans="1:10" x14ac:dyDescent="0.3">
      <c r="A63" s="130"/>
      <c r="B63" s="76"/>
      <c r="C63" s="131"/>
      <c r="D63" s="131"/>
    </row>
    <row r="64" spans="1:10" x14ac:dyDescent="0.3">
      <c r="A64" s="130"/>
      <c r="B64" s="76"/>
      <c r="C64" s="131"/>
      <c r="D64" s="131"/>
    </row>
    <row r="65" spans="1:4" x14ac:dyDescent="0.3">
      <c r="A65" s="2" t="str">
        <f>ф1!A56</f>
        <v>Председатель Правления</v>
      </c>
      <c r="B65" s="2"/>
      <c r="C65" s="3"/>
      <c r="D65" s="3" t="str">
        <f>ф1!D56</f>
        <v>Пан Е.В.</v>
      </c>
    </row>
    <row r="66" spans="1:4" x14ac:dyDescent="0.3">
      <c r="A66" s="4"/>
      <c r="B66" s="4"/>
      <c r="C66" s="42"/>
      <c r="D66" s="42"/>
    </row>
    <row r="67" spans="1:4" x14ac:dyDescent="0.3">
      <c r="A67" s="5"/>
      <c r="B67" s="5"/>
      <c r="C67" s="42"/>
      <c r="D67" s="42"/>
    </row>
    <row r="68" spans="1:4" x14ac:dyDescent="0.3">
      <c r="A68" s="2" t="str">
        <f>ф1!A59</f>
        <v xml:space="preserve">Главный бухгалтер                                                        </v>
      </c>
      <c r="B68" s="2"/>
      <c r="C68" s="6"/>
      <c r="D68" s="6" t="str">
        <f>ф1!D59</f>
        <v>Бекенев Т.М.</v>
      </c>
    </row>
    <row r="69" spans="1:4" x14ac:dyDescent="0.3">
      <c r="A69" s="2"/>
      <c r="B69" s="2"/>
      <c r="C69" s="6"/>
      <c r="D69" s="6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scale="64" fitToHeight="0" orientation="portrait" r:id="rId1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4"/>
  <sheetViews>
    <sheetView view="pageBreakPreview" zoomScale="80" zoomScaleNormal="80" zoomScaleSheetLayoutView="80" workbookViewId="0">
      <selection activeCell="A10" sqref="A10"/>
    </sheetView>
  </sheetViews>
  <sheetFormatPr defaultRowHeight="18.75" x14ac:dyDescent="0.3"/>
  <cols>
    <col min="1" max="1" width="91.140625" style="40" customWidth="1"/>
    <col min="2" max="2" width="14.140625" style="40" customWidth="1"/>
    <col min="3" max="3" width="26.42578125" style="40" customWidth="1"/>
    <col min="4" max="4" width="25.7109375" style="40" customWidth="1"/>
    <col min="5" max="16384" width="9.140625" style="40"/>
  </cols>
  <sheetData>
    <row r="1" spans="1:4" x14ac:dyDescent="0.3">
      <c r="A1" s="176" t="s">
        <v>183</v>
      </c>
      <c r="B1" s="181"/>
      <c r="C1" s="181"/>
      <c r="D1" s="181"/>
    </row>
    <row r="2" spans="1:4" x14ac:dyDescent="0.3">
      <c r="A2" s="180" t="s">
        <v>35</v>
      </c>
      <c r="B2" s="180"/>
      <c r="C2" s="179"/>
      <c r="D2" s="179"/>
    </row>
    <row r="3" spans="1:4" x14ac:dyDescent="0.3">
      <c r="A3" s="176" t="s">
        <v>36</v>
      </c>
      <c r="B3" s="176"/>
      <c r="C3" s="179"/>
      <c r="D3" s="179"/>
    </row>
    <row r="4" spans="1:4" x14ac:dyDescent="0.3">
      <c r="A4" s="176" t="str">
        <f>ф2!A4</f>
        <v>за девять месяцев, закончившихся 30 сентября 2021 года</v>
      </c>
      <c r="B4" s="176"/>
      <c r="C4" s="181"/>
      <c r="D4" s="181"/>
    </row>
    <row r="5" spans="1:4" x14ac:dyDescent="0.3">
      <c r="A5" s="178" t="s">
        <v>37</v>
      </c>
      <c r="B5" s="178"/>
      <c r="C5" s="181"/>
      <c r="D5" s="181"/>
    </row>
    <row r="6" spans="1:4" ht="19.5" thickBot="1" x14ac:dyDescent="0.35">
      <c r="A6" s="12"/>
      <c r="B6" s="12"/>
      <c r="C6" s="87"/>
      <c r="D6" s="88" t="s">
        <v>152</v>
      </c>
    </row>
    <row r="7" spans="1:4" ht="78" customHeight="1" thickBot="1" x14ac:dyDescent="0.35">
      <c r="A7" s="8"/>
      <c r="B7" s="9" t="s">
        <v>0</v>
      </c>
      <c r="C7" s="150" t="str">
        <f>ф2!C7</f>
        <v>за девять месяцев, закончившихся 30 сентября 2021 года (неаудированно)</v>
      </c>
      <c r="D7" s="150" t="str">
        <f>ф2!D7</f>
        <v>за девять месяцев, закончившихся 30 сентября 2020 года (неаудированно)</v>
      </c>
    </row>
    <row r="8" spans="1:4" x14ac:dyDescent="0.3">
      <c r="A8" s="28" t="s">
        <v>78</v>
      </c>
      <c r="B8" s="29"/>
      <c r="C8" s="169"/>
      <c r="D8" s="30"/>
    </row>
    <row r="9" spans="1:4" x14ac:dyDescent="0.3">
      <c r="A9" s="31" t="s">
        <v>79</v>
      </c>
      <c r="B9" s="32"/>
      <c r="C9" s="151">
        <v>105249</v>
      </c>
      <c r="D9" s="90">
        <v>48052</v>
      </c>
    </row>
    <row r="10" spans="1:4" x14ac:dyDescent="0.3">
      <c r="A10" s="31" t="s">
        <v>80</v>
      </c>
      <c r="B10" s="32"/>
      <c r="C10" s="151">
        <v>-81707</v>
      </c>
      <c r="D10" s="90">
        <v>-39033</v>
      </c>
    </row>
    <row r="11" spans="1:4" x14ac:dyDescent="0.3">
      <c r="A11" s="31" t="s">
        <v>81</v>
      </c>
      <c r="B11" s="32"/>
      <c r="C11" s="151">
        <v>25319</v>
      </c>
      <c r="D11" s="90">
        <v>7883</v>
      </c>
    </row>
    <row r="12" spans="1:4" x14ac:dyDescent="0.3">
      <c r="A12" s="31" t="s">
        <v>82</v>
      </c>
      <c r="B12" s="32"/>
      <c r="C12" s="151">
        <v>-18228</v>
      </c>
      <c r="D12" s="90">
        <v>-5029</v>
      </c>
    </row>
    <row r="13" spans="1:4" x14ac:dyDescent="0.3">
      <c r="A13" s="31" t="s">
        <v>83</v>
      </c>
      <c r="B13" s="32"/>
      <c r="C13" s="151">
        <v>16390</v>
      </c>
      <c r="D13" s="90">
        <v>8810</v>
      </c>
    </row>
    <row r="14" spans="1:4" x14ac:dyDescent="0.3">
      <c r="A14" s="31" t="s">
        <v>84</v>
      </c>
      <c r="B14" s="32"/>
      <c r="C14" s="151">
        <v>-2331</v>
      </c>
      <c r="D14" s="90">
        <v>-1516</v>
      </c>
    </row>
    <row r="15" spans="1:4" x14ac:dyDescent="0.3">
      <c r="A15" s="31" t="s">
        <v>85</v>
      </c>
      <c r="B15" s="32"/>
      <c r="C15" s="151">
        <v>-2566</v>
      </c>
      <c r="D15" s="90">
        <v>-1238</v>
      </c>
    </row>
    <row r="16" spans="1:4" ht="37.5" x14ac:dyDescent="0.3">
      <c r="A16" s="31" t="s">
        <v>86</v>
      </c>
      <c r="B16" s="32"/>
      <c r="C16" s="151">
        <v>8443</v>
      </c>
      <c r="D16" s="90">
        <v>2932</v>
      </c>
    </row>
    <row r="17" spans="1:4" x14ac:dyDescent="0.3">
      <c r="A17" s="31" t="s">
        <v>144</v>
      </c>
      <c r="B17" s="32"/>
      <c r="C17" s="151">
        <v>17399</v>
      </c>
      <c r="D17" s="90">
        <v>3301</v>
      </c>
    </row>
    <row r="18" spans="1:4" x14ac:dyDescent="0.3">
      <c r="A18" s="31" t="s">
        <v>161</v>
      </c>
      <c r="B18" s="32"/>
      <c r="C18" s="151">
        <v>3379</v>
      </c>
      <c r="D18" s="90">
        <v>-6856</v>
      </c>
    </row>
    <row r="19" spans="1:4" ht="19.5" thickBot="1" x14ac:dyDescent="0.35">
      <c r="A19" s="49" t="s">
        <v>87</v>
      </c>
      <c r="B19" s="50"/>
      <c r="C19" s="160">
        <v>-64527</v>
      </c>
      <c r="D19" s="97">
        <v>-33236</v>
      </c>
    </row>
    <row r="20" spans="1:4" ht="38.25" thickBot="1" x14ac:dyDescent="0.35">
      <c r="A20" s="45" t="s">
        <v>88</v>
      </c>
      <c r="B20" s="46"/>
      <c r="C20" s="153">
        <f>SUM(C9:C19)</f>
        <v>6820</v>
      </c>
      <c r="D20" s="92">
        <f>SUM(D9:D19)</f>
        <v>-15930</v>
      </c>
    </row>
    <row r="21" spans="1:4" x14ac:dyDescent="0.3">
      <c r="A21" s="38" t="s">
        <v>77</v>
      </c>
      <c r="B21" s="39"/>
      <c r="C21" s="154"/>
      <c r="D21" s="93"/>
    </row>
    <row r="22" spans="1:4" x14ac:dyDescent="0.3">
      <c r="A22" s="56" t="s">
        <v>89</v>
      </c>
      <c r="B22" s="32"/>
      <c r="C22" s="151"/>
      <c r="D22" s="90"/>
    </row>
    <row r="23" spans="1:4" x14ac:dyDescent="0.3">
      <c r="A23" s="31" t="s">
        <v>3</v>
      </c>
      <c r="B23" s="32"/>
      <c r="C23" s="151">
        <v>20784</v>
      </c>
      <c r="D23" s="90">
        <v>-5276</v>
      </c>
    </row>
    <row r="24" spans="1:4" ht="36" customHeight="1" x14ac:dyDescent="0.3">
      <c r="A24" s="31" t="s">
        <v>90</v>
      </c>
      <c r="B24" s="32"/>
      <c r="C24" s="151">
        <v>59076</v>
      </c>
      <c r="D24" s="90">
        <v>-79432</v>
      </c>
    </row>
    <row r="25" spans="1:4" x14ac:dyDescent="0.3">
      <c r="A25" s="31" t="s">
        <v>6</v>
      </c>
      <c r="B25" s="32"/>
      <c r="C25" s="151">
        <v>90062</v>
      </c>
      <c r="D25" s="90">
        <v>17383</v>
      </c>
    </row>
    <row r="26" spans="1:4" x14ac:dyDescent="0.3">
      <c r="A26" s="31" t="s">
        <v>14</v>
      </c>
      <c r="B26" s="32"/>
      <c r="C26" s="151">
        <v>11506</v>
      </c>
      <c r="D26" s="90">
        <v>1224</v>
      </c>
    </row>
    <row r="27" spans="1:4" x14ac:dyDescent="0.3">
      <c r="A27" s="31"/>
      <c r="B27" s="32"/>
      <c r="C27" s="151"/>
      <c r="D27" s="90"/>
    </row>
    <row r="28" spans="1:4" x14ac:dyDescent="0.3">
      <c r="A28" s="56" t="s">
        <v>91</v>
      </c>
      <c r="B28" s="32"/>
      <c r="C28" s="151"/>
      <c r="D28" s="90"/>
    </row>
    <row r="29" spans="1:4" x14ac:dyDescent="0.3">
      <c r="A29" s="31" t="s">
        <v>92</v>
      </c>
      <c r="B29" s="32"/>
      <c r="C29" s="151">
        <v>-3517</v>
      </c>
      <c r="D29" s="90">
        <v>177973</v>
      </c>
    </row>
    <row r="30" spans="1:4" x14ac:dyDescent="0.3">
      <c r="A30" s="31" t="s">
        <v>93</v>
      </c>
      <c r="B30" s="32"/>
      <c r="C30" s="151">
        <v>-15836</v>
      </c>
      <c r="D30" s="90">
        <v>-2296</v>
      </c>
    </row>
    <row r="31" spans="1:4" x14ac:dyDescent="0.3">
      <c r="A31" s="31" t="s">
        <v>94</v>
      </c>
      <c r="B31" s="32"/>
      <c r="C31" s="151">
        <v>-36842</v>
      </c>
      <c r="D31" s="90">
        <v>78769</v>
      </c>
    </row>
    <row r="32" spans="1:4" ht="19.5" thickBot="1" x14ac:dyDescent="0.35">
      <c r="A32" s="33" t="s">
        <v>24</v>
      </c>
      <c r="B32" s="34"/>
      <c r="C32" s="152">
        <v>-3699</v>
      </c>
      <c r="D32" s="91">
        <v>-4848</v>
      </c>
    </row>
    <row r="33" spans="1:4" ht="38.25" thickBot="1" x14ac:dyDescent="0.35">
      <c r="A33" s="45" t="s">
        <v>149</v>
      </c>
      <c r="B33" s="35"/>
      <c r="C33" s="153">
        <f>SUM(C20:C32)</f>
        <v>128354</v>
      </c>
      <c r="D33" s="92">
        <f>SUM(D20:D32)</f>
        <v>167567</v>
      </c>
    </row>
    <row r="34" spans="1:4" x14ac:dyDescent="0.3">
      <c r="A34" s="38" t="s">
        <v>77</v>
      </c>
      <c r="B34" s="39"/>
      <c r="C34" s="154"/>
      <c r="D34" s="93"/>
    </row>
    <row r="35" spans="1:4" ht="19.5" thickBot="1" x14ac:dyDescent="0.35">
      <c r="A35" s="33" t="s">
        <v>95</v>
      </c>
      <c r="B35" s="34"/>
      <c r="C35" s="152">
        <v>-1013</v>
      </c>
      <c r="D35" s="91">
        <v>-284</v>
      </c>
    </row>
    <row r="36" spans="1:4" ht="38.25" thickBot="1" x14ac:dyDescent="0.35">
      <c r="A36" s="45" t="s">
        <v>148</v>
      </c>
      <c r="B36" s="35"/>
      <c r="C36" s="153">
        <f>C33+C35</f>
        <v>127341</v>
      </c>
      <c r="D36" s="92">
        <f>D33+D35</f>
        <v>167283</v>
      </c>
    </row>
    <row r="37" spans="1:4" x14ac:dyDescent="0.3">
      <c r="A37" s="37" t="s">
        <v>77</v>
      </c>
      <c r="B37" s="29"/>
      <c r="C37" s="157"/>
      <c r="D37" s="96"/>
    </row>
    <row r="38" spans="1:4" x14ac:dyDescent="0.3">
      <c r="A38" s="47" t="s">
        <v>96</v>
      </c>
      <c r="B38" s="32"/>
      <c r="C38" s="151"/>
      <c r="D38" s="90"/>
    </row>
    <row r="39" spans="1:4" x14ac:dyDescent="0.3">
      <c r="A39" s="33" t="s">
        <v>102</v>
      </c>
      <c r="B39" s="32"/>
      <c r="C39" s="151">
        <v>0</v>
      </c>
      <c r="D39" s="90">
        <v>435</v>
      </c>
    </row>
    <row r="40" spans="1:4" x14ac:dyDescent="0.3">
      <c r="A40" s="33" t="s">
        <v>171</v>
      </c>
      <c r="B40" s="34"/>
      <c r="C40" s="152">
        <v>-25867</v>
      </c>
      <c r="D40" s="91">
        <v>0</v>
      </c>
    </row>
    <row r="41" spans="1:4" x14ac:dyDescent="0.3">
      <c r="A41" s="33" t="s">
        <v>172</v>
      </c>
      <c r="B41" s="34"/>
      <c r="C41" s="152">
        <v>13732</v>
      </c>
      <c r="D41" s="91">
        <v>0</v>
      </c>
    </row>
    <row r="42" spans="1:4" x14ac:dyDescent="0.3">
      <c r="A42" s="31" t="s">
        <v>97</v>
      </c>
      <c r="B42" s="32"/>
      <c r="C42" s="151">
        <v>-1717575</v>
      </c>
      <c r="D42" s="90">
        <v>-1448229</v>
      </c>
    </row>
    <row r="43" spans="1:4" x14ac:dyDescent="0.3">
      <c r="A43" s="31" t="s">
        <v>98</v>
      </c>
      <c r="B43" s="32"/>
      <c r="C43" s="151">
        <v>1682143</v>
      </c>
      <c r="D43" s="90">
        <v>1747418</v>
      </c>
    </row>
    <row r="44" spans="1:4" x14ac:dyDescent="0.3">
      <c r="A44" s="31" t="s">
        <v>128</v>
      </c>
      <c r="B44" s="32"/>
      <c r="C44" s="151">
        <v>0</v>
      </c>
      <c r="D44" s="90">
        <v>-22690</v>
      </c>
    </row>
    <row r="45" spans="1:4" ht="37.5" x14ac:dyDescent="0.3">
      <c r="A45" s="31" t="s">
        <v>99</v>
      </c>
      <c r="B45" s="32"/>
      <c r="C45" s="151">
        <v>39</v>
      </c>
      <c r="D45" s="90">
        <v>2737</v>
      </c>
    </row>
    <row r="46" spans="1:4" x14ac:dyDescent="0.3">
      <c r="A46" s="31" t="s">
        <v>100</v>
      </c>
      <c r="B46" s="32"/>
      <c r="C46" s="151">
        <v>-1948</v>
      </c>
      <c r="D46" s="90">
        <v>-1959</v>
      </c>
    </row>
    <row r="47" spans="1:4" ht="19.5" thickBot="1" x14ac:dyDescent="0.35">
      <c r="A47" s="31" t="s">
        <v>101</v>
      </c>
      <c r="B47" s="32"/>
      <c r="C47" s="151">
        <v>2827</v>
      </c>
      <c r="D47" s="90">
        <v>137</v>
      </c>
    </row>
    <row r="48" spans="1:4" ht="38.25" thickBot="1" x14ac:dyDescent="0.35">
      <c r="A48" s="45" t="s">
        <v>147</v>
      </c>
      <c r="B48" s="46"/>
      <c r="C48" s="153">
        <f>SUM(C39:C47)</f>
        <v>-46649</v>
      </c>
      <c r="D48" s="92">
        <f>SUM(D39:D47)</f>
        <v>277849</v>
      </c>
    </row>
    <row r="49" spans="1:4" x14ac:dyDescent="0.3">
      <c r="A49" s="52" t="s">
        <v>77</v>
      </c>
      <c r="B49" s="53"/>
      <c r="C49" s="157"/>
      <c r="D49" s="96"/>
    </row>
    <row r="50" spans="1:4" x14ac:dyDescent="0.3">
      <c r="A50" s="47" t="s">
        <v>103</v>
      </c>
      <c r="B50" s="32"/>
      <c r="C50" s="151"/>
      <c r="D50" s="90"/>
    </row>
    <row r="51" spans="1:4" x14ac:dyDescent="0.3">
      <c r="A51" s="31" t="s">
        <v>140</v>
      </c>
      <c r="B51" s="73"/>
      <c r="C51" s="151">
        <v>0</v>
      </c>
      <c r="D51" s="90">
        <v>20758</v>
      </c>
    </row>
    <row r="52" spans="1:4" x14ac:dyDescent="0.3">
      <c r="A52" s="31" t="s">
        <v>104</v>
      </c>
      <c r="B52" s="73"/>
      <c r="C52" s="151">
        <v>-23584</v>
      </c>
      <c r="D52" s="90">
        <v>-5900</v>
      </c>
    </row>
    <row r="53" spans="1:4" x14ac:dyDescent="0.3">
      <c r="A53" s="31" t="s">
        <v>162</v>
      </c>
      <c r="B53" s="73"/>
      <c r="C53" s="151">
        <v>-470</v>
      </c>
      <c r="D53" s="90">
        <v>0</v>
      </c>
    </row>
    <row r="54" spans="1:4" x14ac:dyDescent="0.3">
      <c r="A54" s="31" t="s">
        <v>121</v>
      </c>
      <c r="B54" s="73"/>
      <c r="C54" s="151">
        <v>-1553</v>
      </c>
      <c r="D54" s="90">
        <v>-1166</v>
      </c>
    </row>
    <row r="55" spans="1:4" x14ac:dyDescent="0.3">
      <c r="A55" s="31" t="s">
        <v>145</v>
      </c>
      <c r="B55" s="73"/>
      <c r="C55" s="151">
        <v>0</v>
      </c>
      <c r="D55" s="90">
        <v>-42</v>
      </c>
    </row>
    <row r="56" spans="1:4" x14ac:dyDescent="0.3">
      <c r="A56" s="38" t="s">
        <v>173</v>
      </c>
      <c r="B56" s="81"/>
      <c r="C56" s="154">
        <v>-1919</v>
      </c>
      <c r="D56" s="93">
        <v>0</v>
      </c>
    </row>
    <row r="57" spans="1:4" x14ac:dyDescent="0.3">
      <c r="A57" s="38" t="s">
        <v>174</v>
      </c>
      <c r="B57" s="81"/>
      <c r="C57" s="154">
        <v>-36300</v>
      </c>
      <c r="D57" s="93">
        <v>0</v>
      </c>
    </row>
    <row r="58" spans="1:4" ht="19.5" thickBot="1" x14ac:dyDescent="0.35">
      <c r="A58" s="38" t="s">
        <v>136</v>
      </c>
      <c r="B58" s="39"/>
      <c r="C58" s="154">
        <v>-57579</v>
      </c>
      <c r="D58" s="93">
        <v>-81805</v>
      </c>
    </row>
    <row r="59" spans="1:4" ht="38.25" thickBot="1" x14ac:dyDescent="0.35">
      <c r="A59" s="45" t="s">
        <v>146</v>
      </c>
      <c r="B59" s="46"/>
      <c r="C59" s="153">
        <f>SUM(C51:C58)</f>
        <v>-121405</v>
      </c>
      <c r="D59" s="92">
        <f>SUM(D51:D58)</f>
        <v>-68155</v>
      </c>
    </row>
    <row r="60" spans="1:4" ht="37.5" x14ac:dyDescent="0.3">
      <c r="A60" s="37" t="s">
        <v>105</v>
      </c>
      <c r="B60" s="29"/>
      <c r="C60" s="152">
        <v>-6</v>
      </c>
      <c r="D60" s="91">
        <v>-4</v>
      </c>
    </row>
    <row r="61" spans="1:4" ht="38.25" thickBot="1" x14ac:dyDescent="0.35">
      <c r="A61" s="38" t="s">
        <v>106</v>
      </c>
      <c r="B61" s="39"/>
      <c r="C61" s="152">
        <v>13444</v>
      </c>
      <c r="D61" s="91">
        <v>37247</v>
      </c>
    </row>
    <row r="62" spans="1:4" ht="19.5" thickBot="1" x14ac:dyDescent="0.35">
      <c r="A62" s="45" t="s">
        <v>107</v>
      </c>
      <c r="B62" s="46"/>
      <c r="C62" s="153">
        <f>SUM(C59:C61,C48,C36)</f>
        <v>-27275</v>
      </c>
      <c r="D62" s="92">
        <f>SUM(D59:D61,D48,D36)</f>
        <v>414220</v>
      </c>
    </row>
    <row r="63" spans="1:4" x14ac:dyDescent="0.3">
      <c r="A63" s="38" t="s">
        <v>77</v>
      </c>
      <c r="B63" s="39"/>
      <c r="C63" s="154"/>
      <c r="D63" s="93"/>
    </row>
    <row r="64" spans="1:4" ht="19.5" thickBot="1" x14ac:dyDescent="0.35">
      <c r="A64" s="33" t="s">
        <v>108</v>
      </c>
      <c r="B64" s="74">
        <f>ф1!B9</f>
        <v>13</v>
      </c>
      <c r="C64" s="152">
        <v>1405629</v>
      </c>
      <c r="D64" s="91">
        <v>301431</v>
      </c>
    </row>
    <row r="65" spans="1:4" ht="19.5" thickBot="1" x14ac:dyDescent="0.35">
      <c r="A65" s="45" t="s">
        <v>109</v>
      </c>
      <c r="B65" s="75">
        <f>ф1!B9</f>
        <v>13</v>
      </c>
      <c r="C65" s="153">
        <f>C64+C62</f>
        <v>1378354</v>
      </c>
      <c r="D65" s="92">
        <f>D64+D62</f>
        <v>715651</v>
      </c>
    </row>
    <row r="66" spans="1:4" x14ac:dyDescent="0.3">
      <c r="A66" s="43"/>
    </row>
    <row r="67" spans="1:4" x14ac:dyDescent="0.3">
      <c r="A67" s="43"/>
    </row>
    <row r="68" spans="1:4" ht="19.5" x14ac:dyDescent="0.3">
      <c r="A68" s="11"/>
      <c r="B68" s="11"/>
      <c r="C68" s="11" t="s">
        <v>77</v>
      </c>
      <c r="D68" s="11" t="s">
        <v>77</v>
      </c>
    </row>
    <row r="69" spans="1:4" x14ac:dyDescent="0.3">
      <c r="A69" s="2" t="str">
        <f>ф1!A56</f>
        <v>Председатель Правления</v>
      </c>
      <c r="B69" s="2"/>
      <c r="C69" s="3"/>
      <c r="D69" s="3" t="str">
        <f>ф1!D56</f>
        <v>Пан Е.В.</v>
      </c>
    </row>
    <row r="70" spans="1:4" x14ac:dyDescent="0.3">
      <c r="A70" s="4"/>
      <c r="B70" s="4"/>
      <c r="C70" s="42"/>
      <c r="D70" s="42"/>
    </row>
    <row r="71" spans="1:4" x14ac:dyDescent="0.3">
      <c r="A71" s="5"/>
      <c r="B71" s="5"/>
      <c r="C71" s="42"/>
      <c r="D71" s="42"/>
    </row>
    <row r="72" spans="1:4" x14ac:dyDescent="0.3">
      <c r="A72" s="2" t="str">
        <f>ф1!A59</f>
        <v xml:space="preserve">Главный бухгалтер                                                        </v>
      </c>
      <c r="B72" s="2"/>
      <c r="C72" s="6"/>
      <c r="D72" s="6" t="str">
        <f>ф1!D59</f>
        <v>Бекенев Т.М.</v>
      </c>
    </row>
    <row r="73" spans="1:4" x14ac:dyDescent="0.3">
      <c r="A73" s="2"/>
      <c r="B73" s="2"/>
      <c r="C73" s="6"/>
      <c r="D73" s="6"/>
    </row>
    <row r="74" spans="1:4" x14ac:dyDescent="0.3">
      <c r="A74" s="43"/>
    </row>
    <row r="75" spans="1:4" x14ac:dyDescent="0.3">
      <c r="A75" s="43"/>
    </row>
    <row r="76" spans="1:4" x14ac:dyDescent="0.3">
      <c r="A76" s="43"/>
    </row>
    <row r="77" spans="1:4" x14ac:dyDescent="0.3">
      <c r="A77" s="43"/>
    </row>
    <row r="78" spans="1:4" x14ac:dyDescent="0.3">
      <c r="A78" s="43"/>
    </row>
    <row r="79" spans="1:4" x14ac:dyDescent="0.3">
      <c r="A79" s="43"/>
    </row>
    <row r="80" spans="1:4" x14ac:dyDescent="0.3">
      <c r="A80" s="43"/>
    </row>
    <row r="81" spans="1:1" x14ac:dyDescent="0.3">
      <c r="A81" s="43"/>
    </row>
    <row r="82" spans="1:1" x14ac:dyDescent="0.3">
      <c r="A82" s="43"/>
    </row>
    <row r="83" spans="1:1" x14ac:dyDescent="0.3">
      <c r="A83" s="43"/>
    </row>
    <row r="84" spans="1:1" x14ac:dyDescent="0.3">
      <c r="A84" s="43"/>
    </row>
    <row r="85" spans="1:1" x14ac:dyDescent="0.3">
      <c r="A85" s="43"/>
    </row>
    <row r="86" spans="1:1" x14ac:dyDescent="0.3">
      <c r="A86" s="43"/>
    </row>
    <row r="87" spans="1:1" x14ac:dyDescent="0.3">
      <c r="A87" s="43"/>
    </row>
    <row r="88" spans="1:1" x14ac:dyDescent="0.3">
      <c r="A88" s="43"/>
    </row>
    <row r="89" spans="1:1" x14ac:dyDescent="0.3">
      <c r="A89" s="43"/>
    </row>
    <row r="90" spans="1:1" x14ac:dyDescent="0.3">
      <c r="A90" s="43"/>
    </row>
    <row r="91" spans="1:1" x14ac:dyDescent="0.3">
      <c r="A91" s="43"/>
    </row>
    <row r="92" spans="1:1" x14ac:dyDescent="0.3">
      <c r="A92" s="43"/>
    </row>
    <row r="93" spans="1:1" x14ac:dyDescent="0.3">
      <c r="A93" s="43"/>
    </row>
    <row r="94" spans="1:1" x14ac:dyDescent="0.3">
      <c r="A94" s="43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scale="57" orientation="portrait" r:id="rId1"/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1"/>
  <sheetViews>
    <sheetView view="pageBreakPreview" topLeftCell="A43" zoomScale="60" zoomScaleNormal="60" workbookViewId="0">
      <selection activeCell="M2" sqref="M2"/>
    </sheetView>
  </sheetViews>
  <sheetFormatPr defaultRowHeight="18.75" x14ac:dyDescent="0.3"/>
  <cols>
    <col min="1" max="1" width="61.28515625" style="1" customWidth="1"/>
    <col min="2" max="6" width="23" style="1" customWidth="1"/>
    <col min="7" max="9" width="28.42578125" style="1" customWidth="1"/>
    <col min="10" max="10" width="24.5703125" style="1" customWidth="1"/>
    <col min="11" max="11" width="26.140625" style="1" customWidth="1"/>
    <col min="12" max="12" width="27.85546875" style="1" customWidth="1"/>
    <col min="13" max="16384" width="9.140625" style="40"/>
  </cols>
  <sheetData>
    <row r="1" spans="1:12" x14ac:dyDescent="0.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3">
      <c r="A2" s="180" t="s">
        <v>184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x14ac:dyDescent="0.3">
      <c r="A3" s="180" t="s">
        <v>35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ht="18.75" customHeight="1" x14ac:dyDescent="0.3">
      <c r="A4" s="176" t="s">
        <v>36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ht="18.75" customHeight="1" x14ac:dyDescent="0.3">
      <c r="A5" s="176" t="str">
        <f>ф2!A4</f>
        <v>за девять месяцев, закончившихся 30 сентября 2021 года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12" x14ac:dyDescent="0.3">
      <c r="A6" s="182" t="s">
        <v>37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</row>
    <row r="7" spans="1:12" ht="19.5" thickBot="1" x14ac:dyDescent="0.35">
      <c r="A7" s="12"/>
      <c r="B7" s="12"/>
      <c r="C7" s="12"/>
      <c r="D7" s="173"/>
      <c r="E7" s="12"/>
      <c r="F7" s="55"/>
      <c r="G7" s="12"/>
      <c r="H7" s="84"/>
      <c r="J7" s="12"/>
      <c r="K7" s="12"/>
      <c r="L7" s="88" t="s">
        <v>152</v>
      </c>
    </row>
    <row r="8" spans="1:12" ht="154.5" customHeight="1" thickBot="1" x14ac:dyDescent="0.35">
      <c r="A8" s="7"/>
      <c r="B8" s="13" t="s">
        <v>110</v>
      </c>
      <c r="C8" s="13" t="s">
        <v>111</v>
      </c>
      <c r="D8" s="13" t="s">
        <v>169</v>
      </c>
      <c r="E8" s="13" t="s">
        <v>122</v>
      </c>
      <c r="F8" s="13" t="s">
        <v>118</v>
      </c>
      <c r="G8" s="13" t="s">
        <v>126</v>
      </c>
      <c r="H8" s="13" t="str">
        <f>ф1!A46</f>
        <v>Прочие резервы</v>
      </c>
      <c r="I8" s="13" t="s">
        <v>30</v>
      </c>
      <c r="J8" s="13" t="s">
        <v>31</v>
      </c>
      <c r="K8" s="13" t="s">
        <v>32</v>
      </c>
      <c r="L8" s="14" t="s">
        <v>33</v>
      </c>
    </row>
    <row r="9" spans="1:12" x14ac:dyDescent="0.3">
      <c r="A9" s="15" t="s">
        <v>139</v>
      </c>
      <c r="B9" s="109">
        <v>89937</v>
      </c>
      <c r="C9" s="109">
        <v>-149</v>
      </c>
      <c r="D9" s="109">
        <v>0</v>
      </c>
      <c r="E9" s="109">
        <v>4115</v>
      </c>
      <c r="F9" s="109">
        <v>837</v>
      </c>
      <c r="G9" s="109">
        <v>649</v>
      </c>
      <c r="H9" s="109">
        <v>0</v>
      </c>
      <c r="I9" s="109">
        <v>279902</v>
      </c>
      <c r="J9" s="109">
        <f>SUM(B9:I9)</f>
        <v>375291</v>
      </c>
      <c r="K9" s="109">
        <v>0</v>
      </c>
      <c r="L9" s="102">
        <f t="shared" ref="L9:L11" si="0">SUM(J9:K9)</f>
        <v>375291</v>
      </c>
    </row>
    <row r="10" spans="1:12" x14ac:dyDescent="0.3">
      <c r="A10" s="16" t="s">
        <v>112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03"/>
    </row>
    <row r="11" spans="1:12" x14ac:dyDescent="0.3">
      <c r="A11" s="17" t="s">
        <v>65</v>
      </c>
      <c r="B11" s="111">
        <v>0</v>
      </c>
      <c r="C11" s="111">
        <v>0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f>ф2!D42</f>
        <v>5316</v>
      </c>
      <c r="J11" s="111">
        <f>SUM(B11:I11)</f>
        <v>5316</v>
      </c>
      <c r="K11" s="111">
        <f>ф2!D43</f>
        <v>-1</v>
      </c>
      <c r="L11" s="103">
        <f t="shared" si="0"/>
        <v>5315</v>
      </c>
    </row>
    <row r="12" spans="1:12" x14ac:dyDescent="0.3">
      <c r="A12" s="18" t="s">
        <v>69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03"/>
    </row>
    <row r="13" spans="1:12" ht="56.25" x14ac:dyDescent="0.3">
      <c r="A13" s="58" t="s">
        <v>70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03"/>
    </row>
    <row r="14" spans="1:12" ht="37.5" x14ac:dyDescent="0.3">
      <c r="A14" s="17" t="s">
        <v>113</v>
      </c>
      <c r="B14" s="111">
        <v>0</v>
      </c>
      <c r="C14" s="111">
        <v>0</v>
      </c>
      <c r="D14" s="111">
        <v>0</v>
      </c>
      <c r="E14" s="111">
        <f>ф2!D48</f>
        <v>-9818</v>
      </c>
      <c r="F14" s="111">
        <v>0</v>
      </c>
      <c r="G14" s="111">
        <v>0</v>
      </c>
      <c r="H14" s="111">
        <v>0</v>
      </c>
      <c r="I14" s="111">
        <v>0</v>
      </c>
      <c r="J14" s="111">
        <f>SUM(B14:I14)</f>
        <v>-9818</v>
      </c>
      <c r="K14" s="111">
        <v>0</v>
      </c>
      <c r="L14" s="103">
        <f t="shared" ref="L14:L18" si="1">SUM(J14:K14)</f>
        <v>-9818</v>
      </c>
    </row>
    <row r="15" spans="1:12" ht="56.25" x14ac:dyDescent="0.3">
      <c r="A15" s="17" t="s">
        <v>114</v>
      </c>
      <c r="B15" s="112">
        <v>0</v>
      </c>
      <c r="C15" s="112">
        <v>0</v>
      </c>
      <c r="D15" s="112">
        <v>0</v>
      </c>
      <c r="E15" s="111">
        <f>ф2!D49</f>
        <v>2476</v>
      </c>
      <c r="F15" s="112">
        <v>0</v>
      </c>
      <c r="G15" s="112">
        <v>0</v>
      </c>
      <c r="H15" s="112">
        <v>0</v>
      </c>
      <c r="I15" s="112">
        <v>0</v>
      </c>
      <c r="J15" s="111">
        <f>SUM(B15:I15)</f>
        <v>2476</v>
      </c>
      <c r="K15" s="112">
        <v>0</v>
      </c>
      <c r="L15" s="103">
        <f t="shared" si="1"/>
        <v>2476</v>
      </c>
    </row>
    <row r="16" spans="1:12" ht="75" x14ac:dyDescent="0.3">
      <c r="A16" s="17" t="s">
        <v>132</v>
      </c>
      <c r="B16" s="112">
        <v>0</v>
      </c>
      <c r="C16" s="112">
        <v>0</v>
      </c>
      <c r="D16" s="112">
        <v>0</v>
      </c>
      <c r="E16" s="111">
        <f>ф2!D50</f>
        <v>7890</v>
      </c>
      <c r="F16" s="112">
        <v>0</v>
      </c>
      <c r="G16" s="112">
        <v>0</v>
      </c>
      <c r="H16" s="112">
        <v>0</v>
      </c>
      <c r="I16" s="112">
        <v>0</v>
      </c>
      <c r="J16" s="111">
        <f>SUM(B16:I16)</f>
        <v>7890</v>
      </c>
      <c r="K16" s="112">
        <v>0</v>
      </c>
      <c r="L16" s="103">
        <f t="shared" si="1"/>
        <v>7890</v>
      </c>
    </row>
    <row r="17" spans="1:12" ht="37.5" x14ac:dyDescent="0.3">
      <c r="A17" s="17" t="s">
        <v>71</v>
      </c>
      <c r="B17" s="112">
        <v>0</v>
      </c>
      <c r="C17" s="112">
        <v>0</v>
      </c>
      <c r="D17" s="112">
        <v>0</v>
      </c>
      <c r="E17" s="112">
        <v>0</v>
      </c>
      <c r="F17" s="112">
        <v>0</v>
      </c>
      <c r="G17" s="112">
        <f>ф2!D51</f>
        <v>-2404</v>
      </c>
      <c r="H17" s="112">
        <v>0</v>
      </c>
      <c r="I17" s="112">
        <v>0</v>
      </c>
      <c r="J17" s="111">
        <f>SUM(B17:I17)</f>
        <v>-2404</v>
      </c>
      <c r="K17" s="112">
        <v>0</v>
      </c>
      <c r="L17" s="104">
        <f t="shared" si="1"/>
        <v>-2404</v>
      </c>
    </row>
    <row r="18" spans="1:12" ht="57" thickBot="1" x14ac:dyDescent="0.4">
      <c r="A18" s="127" t="s">
        <v>72</v>
      </c>
      <c r="B18" s="128">
        <f>SUM(B14:B17)</f>
        <v>0</v>
      </c>
      <c r="C18" s="128">
        <f t="shared" ref="C18:D18" si="2">SUM(C14:C17)</f>
        <v>0</v>
      </c>
      <c r="D18" s="128">
        <f t="shared" si="2"/>
        <v>0</v>
      </c>
      <c r="E18" s="128">
        <f>SUM(E14:E17)</f>
        <v>548</v>
      </c>
      <c r="F18" s="128">
        <f t="shared" ref="F18:G18" si="3">SUM(F14:F17)</f>
        <v>0</v>
      </c>
      <c r="G18" s="128">
        <f t="shared" si="3"/>
        <v>-2404</v>
      </c>
      <c r="H18" s="128">
        <v>0</v>
      </c>
      <c r="I18" s="128">
        <f t="shared" ref="I18" si="4">SUM(I14:I17)</f>
        <v>0</v>
      </c>
      <c r="J18" s="128">
        <f>SUM(B18:I18)</f>
        <v>-1856</v>
      </c>
      <c r="K18" s="128">
        <f t="shared" ref="K18" si="5">SUM(K14:K17)</f>
        <v>0</v>
      </c>
      <c r="L18" s="129">
        <f t="shared" si="1"/>
        <v>-1856</v>
      </c>
    </row>
    <row r="19" spans="1:12" ht="56.25" hidden="1" x14ac:dyDescent="0.3">
      <c r="A19" s="124" t="s">
        <v>133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>
        <v>0</v>
      </c>
      <c r="L19" s="126"/>
    </row>
    <row r="20" spans="1:12" ht="37.5" hidden="1" x14ac:dyDescent="0.3">
      <c r="A20" s="17" t="s">
        <v>137</v>
      </c>
      <c r="B20" s="112">
        <v>0</v>
      </c>
      <c r="C20" s="112">
        <v>0</v>
      </c>
      <c r="D20" s="112">
        <v>0</v>
      </c>
      <c r="E20" s="112">
        <v>0</v>
      </c>
      <c r="F20" s="112">
        <v>0</v>
      </c>
      <c r="G20" s="112">
        <v>0</v>
      </c>
      <c r="H20" s="112"/>
      <c r="I20" s="112">
        <v>0</v>
      </c>
      <c r="J20" s="111">
        <f>SUM(B20:I20)</f>
        <v>0</v>
      </c>
      <c r="K20" s="112">
        <v>0</v>
      </c>
      <c r="L20" s="104">
        <f t="shared" ref="L20:L23" si="6">SUM(J20:K20)</f>
        <v>0</v>
      </c>
    </row>
    <row r="21" spans="1:12" ht="57" hidden="1" thickBot="1" x14ac:dyDescent="0.4">
      <c r="A21" s="57" t="s">
        <v>135</v>
      </c>
      <c r="B21" s="113">
        <f>SUM(B20)</f>
        <v>0</v>
      </c>
      <c r="C21" s="113">
        <f t="shared" ref="C21:G21" si="7">SUM(C20)</f>
        <v>0</v>
      </c>
      <c r="D21" s="113">
        <f t="shared" ref="D21" si="8">SUM(D20)</f>
        <v>0</v>
      </c>
      <c r="E21" s="113">
        <f t="shared" si="7"/>
        <v>0</v>
      </c>
      <c r="F21" s="113">
        <f t="shared" si="7"/>
        <v>0</v>
      </c>
      <c r="G21" s="113">
        <f t="shared" si="7"/>
        <v>0</v>
      </c>
      <c r="H21" s="113"/>
      <c r="I21" s="113">
        <f t="shared" ref="I21" si="9">SUM(I20)</f>
        <v>0</v>
      </c>
      <c r="J21" s="113">
        <f>SUM(B21:I21)</f>
        <v>0</v>
      </c>
      <c r="K21" s="113">
        <f t="shared" ref="K21" si="10">SUM(K20)</f>
        <v>0</v>
      </c>
      <c r="L21" s="105">
        <f t="shared" si="6"/>
        <v>0</v>
      </c>
    </row>
    <row r="22" spans="1:12" ht="19.5" thickBot="1" x14ac:dyDescent="0.35">
      <c r="A22" s="19" t="s">
        <v>115</v>
      </c>
      <c r="B22" s="114">
        <f>B18+B21</f>
        <v>0</v>
      </c>
      <c r="C22" s="114">
        <f t="shared" ref="C22:D22" si="11">C18+C21</f>
        <v>0</v>
      </c>
      <c r="D22" s="114">
        <f t="shared" si="11"/>
        <v>0</v>
      </c>
      <c r="E22" s="114">
        <f>E18+E21</f>
        <v>548</v>
      </c>
      <c r="F22" s="114">
        <f t="shared" ref="F22:G22" si="12">F18+F21</f>
        <v>0</v>
      </c>
      <c r="G22" s="114">
        <f t="shared" si="12"/>
        <v>-2404</v>
      </c>
      <c r="H22" s="114">
        <v>0</v>
      </c>
      <c r="I22" s="114">
        <f t="shared" ref="I22" si="13">I18+I21</f>
        <v>0</v>
      </c>
      <c r="J22" s="114">
        <f>SUM(B22:I22)</f>
        <v>-1856</v>
      </c>
      <c r="K22" s="114">
        <f t="shared" ref="K22" si="14">K18+K21</f>
        <v>0</v>
      </c>
      <c r="L22" s="106">
        <f t="shared" si="6"/>
        <v>-1856</v>
      </c>
    </row>
    <row r="23" spans="1:12" ht="19.5" thickBot="1" x14ac:dyDescent="0.35">
      <c r="A23" s="22" t="s">
        <v>116</v>
      </c>
      <c r="B23" s="115">
        <f>B22+B11</f>
        <v>0</v>
      </c>
      <c r="C23" s="115">
        <f t="shared" ref="C23:G23" si="15">C22+C11</f>
        <v>0</v>
      </c>
      <c r="D23" s="115">
        <f t="shared" ref="D23" si="16">D22+D11</f>
        <v>0</v>
      </c>
      <c r="E23" s="114">
        <f t="shared" si="15"/>
        <v>548</v>
      </c>
      <c r="F23" s="115">
        <f t="shared" si="15"/>
        <v>0</v>
      </c>
      <c r="G23" s="114">
        <f t="shared" si="15"/>
        <v>-2404</v>
      </c>
      <c r="H23" s="115">
        <v>0</v>
      </c>
      <c r="I23" s="115">
        <f t="shared" ref="I23" si="17">I22+I11</f>
        <v>5316</v>
      </c>
      <c r="J23" s="115">
        <f>SUM(B23:I23)</f>
        <v>3460</v>
      </c>
      <c r="K23" s="115">
        <f>K22+K11</f>
        <v>-1</v>
      </c>
      <c r="L23" s="107">
        <f t="shared" si="6"/>
        <v>3459</v>
      </c>
    </row>
    <row r="24" spans="1:12" x14ac:dyDescent="0.3">
      <c r="A24" s="21" t="s">
        <v>142</v>
      </c>
      <c r="B24" s="116"/>
      <c r="C24" s="116"/>
      <c r="D24" s="116"/>
      <c r="E24" s="116"/>
      <c r="F24" s="116"/>
      <c r="G24" s="116"/>
      <c r="H24" s="116"/>
      <c r="I24" s="116"/>
      <c r="J24" s="117"/>
      <c r="K24" s="116"/>
      <c r="L24" s="108"/>
    </row>
    <row r="25" spans="1:12" x14ac:dyDescent="0.3">
      <c r="A25" s="17" t="s">
        <v>138</v>
      </c>
      <c r="B25" s="112">
        <v>0</v>
      </c>
      <c r="C25" s="112">
        <v>0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-81805</v>
      </c>
      <c r="J25" s="111">
        <f>SUM(B25:I25)</f>
        <v>-81805</v>
      </c>
      <c r="K25" s="112">
        <v>0</v>
      </c>
      <c r="L25" s="104">
        <f t="shared" ref="L25:L27" si="18">SUM(J25:K25)</f>
        <v>-81805</v>
      </c>
    </row>
    <row r="26" spans="1:12" ht="19.5" thickBot="1" x14ac:dyDescent="0.35">
      <c r="A26" s="20" t="s">
        <v>141</v>
      </c>
      <c r="B26" s="112">
        <v>0</v>
      </c>
      <c r="C26" s="112">
        <v>0</v>
      </c>
      <c r="D26" s="112">
        <v>0</v>
      </c>
      <c r="E26" s="112">
        <v>0</v>
      </c>
      <c r="F26" s="112">
        <v>-65</v>
      </c>
      <c r="G26" s="112">
        <v>0</v>
      </c>
      <c r="H26" s="112">
        <v>0</v>
      </c>
      <c r="I26" s="112">
        <f>-F26</f>
        <v>65</v>
      </c>
      <c r="J26" s="112">
        <f>SUM(B26:I26)</f>
        <v>0</v>
      </c>
      <c r="K26" s="112">
        <v>0</v>
      </c>
      <c r="L26" s="104">
        <f t="shared" si="18"/>
        <v>0</v>
      </c>
    </row>
    <row r="27" spans="1:12" ht="19.5" thickBot="1" x14ac:dyDescent="0.35">
      <c r="A27" s="19" t="s">
        <v>117</v>
      </c>
      <c r="B27" s="114">
        <f t="shared" ref="B27:I27" si="19">SUM(B25:B26)</f>
        <v>0</v>
      </c>
      <c r="C27" s="114">
        <f t="shared" si="19"/>
        <v>0</v>
      </c>
      <c r="D27" s="114">
        <f t="shared" si="19"/>
        <v>0</v>
      </c>
      <c r="E27" s="114">
        <f t="shared" si="19"/>
        <v>0</v>
      </c>
      <c r="F27" s="114">
        <f t="shared" si="19"/>
        <v>-65</v>
      </c>
      <c r="G27" s="114">
        <f t="shared" si="19"/>
        <v>0</v>
      </c>
      <c r="H27" s="114">
        <f t="shared" si="19"/>
        <v>0</v>
      </c>
      <c r="I27" s="114">
        <f t="shared" si="19"/>
        <v>-81740</v>
      </c>
      <c r="J27" s="114">
        <f>SUM(B27:I27)</f>
        <v>-81805</v>
      </c>
      <c r="K27" s="114">
        <f>SUM(K25:K26)</f>
        <v>0</v>
      </c>
      <c r="L27" s="106">
        <f t="shared" si="18"/>
        <v>-81805</v>
      </c>
    </row>
    <row r="28" spans="1:12" ht="38.25" thickBot="1" x14ac:dyDescent="0.35">
      <c r="A28" s="19" t="s">
        <v>167</v>
      </c>
      <c r="B28" s="114">
        <f t="shared" ref="B28:I28" si="20">SUM(B27:B27,B23,B9)</f>
        <v>89937</v>
      </c>
      <c r="C28" s="114">
        <f t="shared" si="20"/>
        <v>-149</v>
      </c>
      <c r="D28" s="114">
        <f t="shared" si="20"/>
        <v>0</v>
      </c>
      <c r="E28" s="114">
        <f t="shared" si="20"/>
        <v>4663</v>
      </c>
      <c r="F28" s="114">
        <f t="shared" si="20"/>
        <v>772</v>
      </c>
      <c r="G28" s="114">
        <f t="shared" si="20"/>
        <v>-1755</v>
      </c>
      <c r="H28" s="114">
        <f t="shared" si="20"/>
        <v>0</v>
      </c>
      <c r="I28" s="114">
        <f t="shared" si="20"/>
        <v>203478</v>
      </c>
      <c r="J28" s="114">
        <f>SUM(B28:I28)</f>
        <v>296946</v>
      </c>
      <c r="K28" s="114">
        <f>SUM(K27:K27,K23,K9)</f>
        <v>-1</v>
      </c>
      <c r="L28" s="106">
        <f>SUM(J28:K28)</f>
        <v>296945</v>
      </c>
    </row>
    <row r="29" spans="1:12" x14ac:dyDescent="0.3">
      <c r="A29" s="15" t="s">
        <v>156</v>
      </c>
      <c r="B29" s="109">
        <v>89937</v>
      </c>
      <c r="C29" s="109">
        <v>-149</v>
      </c>
      <c r="D29" s="109">
        <v>0</v>
      </c>
      <c r="E29" s="109">
        <v>6362</v>
      </c>
      <c r="F29" s="109">
        <v>317</v>
      </c>
      <c r="G29" s="109">
        <v>-893</v>
      </c>
      <c r="H29" s="109">
        <v>0</v>
      </c>
      <c r="I29" s="109">
        <v>449315</v>
      </c>
      <c r="J29" s="109">
        <f>SUM(B29:I29)</f>
        <v>544889</v>
      </c>
      <c r="K29" s="109">
        <v>34513</v>
      </c>
      <c r="L29" s="102">
        <v>579402</v>
      </c>
    </row>
    <row r="30" spans="1:12" x14ac:dyDescent="0.3">
      <c r="A30" s="16" t="s">
        <v>112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03"/>
    </row>
    <row r="31" spans="1:12" x14ac:dyDescent="0.3">
      <c r="A31" s="17" t="s">
        <v>65</v>
      </c>
      <c r="B31" s="111">
        <v>0</v>
      </c>
      <c r="C31" s="111">
        <v>0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f>ф2!C42</f>
        <v>30530</v>
      </c>
      <c r="J31" s="111">
        <f>SUM(B31:I31)</f>
        <v>30530</v>
      </c>
      <c r="K31" s="111">
        <f>ф2!C43</f>
        <v>8386</v>
      </c>
      <c r="L31" s="103">
        <f t="shared" ref="L31" si="21">SUM(J31:K31)</f>
        <v>38916</v>
      </c>
    </row>
    <row r="32" spans="1:12" x14ac:dyDescent="0.3">
      <c r="A32" s="18" t="s">
        <v>69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03"/>
    </row>
    <row r="33" spans="1:12" ht="56.25" x14ac:dyDescent="0.3">
      <c r="A33" s="58" t="s">
        <v>70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03"/>
    </row>
    <row r="34" spans="1:12" ht="37.5" x14ac:dyDescent="0.3">
      <c r="A34" s="17" t="s">
        <v>113</v>
      </c>
      <c r="B34" s="111">
        <v>0</v>
      </c>
      <c r="C34" s="111">
        <v>0</v>
      </c>
      <c r="D34" s="111">
        <v>0</v>
      </c>
      <c r="E34" s="111">
        <v>-3364</v>
      </c>
      <c r="F34" s="111">
        <v>0</v>
      </c>
      <c r="G34" s="111">
        <v>0</v>
      </c>
      <c r="H34" s="111">
        <v>0</v>
      </c>
      <c r="I34" s="111">
        <v>0</v>
      </c>
      <c r="J34" s="111">
        <f>SUM(B34:I34)</f>
        <v>-3364</v>
      </c>
      <c r="K34" s="111">
        <v>-847</v>
      </c>
      <c r="L34" s="103">
        <f t="shared" ref="L34:L43" si="22">SUM(J34:K34)</f>
        <v>-4211</v>
      </c>
    </row>
    <row r="35" spans="1:12" ht="56.25" x14ac:dyDescent="0.3">
      <c r="A35" s="17" t="s">
        <v>114</v>
      </c>
      <c r="B35" s="112">
        <v>0</v>
      </c>
      <c r="C35" s="112">
        <v>0</v>
      </c>
      <c r="D35" s="112">
        <v>0</v>
      </c>
      <c r="E35" s="112">
        <v>-89</v>
      </c>
      <c r="F35" s="112">
        <v>0</v>
      </c>
      <c r="G35" s="112">
        <v>0</v>
      </c>
      <c r="H35" s="112">
        <v>0</v>
      </c>
      <c r="I35" s="112">
        <v>0</v>
      </c>
      <c r="J35" s="111">
        <f>SUM(B35:I35)</f>
        <v>-89</v>
      </c>
      <c r="K35" s="112">
        <v>4</v>
      </c>
      <c r="L35" s="103">
        <f t="shared" si="22"/>
        <v>-85</v>
      </c>
    </row>
    <row r="36" spans="1:12" ht="75" x14ac:dyDescent="0.3">
      <c r="A36" s="17" t="s">
        <v>132</v>
      </c>
      <c r="B36" s="112">
        <v>0</v>
      </c>
      <c r="C36" s="112">
        <v>0</v>
      </c>
      <c r="D36" s="112">
        <v>0</v>
      </c>
      <c r="E36" s="112">
        <v>1293</v>
      </c>
      <c r="F36" s="112">
        <v>0</v>
      </c>
      <c r="G36" s="112">
        <v>0</v>
      </c>
      <c r="H36" s="112">
        <v>0</v>
      </c>
      <c r="I36" s="112">
        <v>0</v>
      </c>
      <c r="J36" s="111">
        <f>SUM(B36:I36)</f>
        <v>1293</v>
      </c>
      <c r="K36" s="112">
        <v>330</v>
      </c>
      <c r="L36" s="103">
        <f t="shared" si="22"/>
        <v>1623</v>
      </c>
    </row>
    <row r="37" spans="1:12" ht="37.5" x14ac:dyDescent="0.3">
      <c r="A37" s="17" t="s">
        <v>71</v>
      </c>
      <c r="B37" s="112">
        <v>0</v>
      </c>
      <c r="C37" s="112">
        <v>0</v>
      </c>
      <c r="D37" s="112">
        <v>0</v>
      </c>
      <c r="E37" s="112">
        <v>0</v>
      </c>
      <c r="F37" s="112">
        <v>0</v>
      </c>
      <c r="G37" s="112">
        <v>179</v>
      </c>
      <c r="H37" s="112">
        <v>0</v>
      </c>
      <c r="I37" s="112">
        <v>0</v>
      </c>
      <c r="J37" s="111">
        <f>SUM(B37:I37)</f>
        <v>179</v>
      </c>
      <c r="K37" s="112">
        <v>59</v>
      </c>
      <c r="L37" s="104">
        <f t="shared" si="22"/>
        <v>238</v>
      </c>
    </row>
    <row r="38" spans="1:12" ht="56.25" x14ac:dyDescent="0.35">
      <c r="A38" s="57" t="s">
        <v>72</v>
      </c>
      <c r="B38" s="113">
        <f>SUM(B34:B37)</f>
        <v>0</v>
      </c>
      <c r="C38" s="113">
        <f t="shared" ref="C38:K38" si="23">SUM(C34:C37)</f>
        <v>0</v>
      </c>
      <c r="D38" s="113">
        <f t="shared" ref="D38" si="24">SUM(D34:D37)</f>
        <v>0</v>
      </c>
      <c r="E38" s="113">
        <f>SUM(E34:E37)</f>
        <v>-2160</v>
      </c>
      <c r="F38" s="113">
        <f t="shared" si="23"/>
        <v>0</v>
      </c>
      <c r="G38" s="113">
        <f t="shared" si="23"/>
        <v>179</v>
      </c>
      <c r="H38" s="113">
        <v>0</v>
      </c>
      <c r="I38" s="113">
        <f t="shared" si="23"/>
        <v>0</v>
      </c>
      <c r="J38" s="113">
        <f>SUM(B38:I38)</f>
        <v>-1981</v>
      </c>
      <c r="K38" s="113">
        <f t="shared" si="23"/>
        <v>-454</v>
      </c>
      <c r="L38" s="105">
        <f t="shared" si="22"/>
        <v>-2435</v>
      </c>
    </row>
    <row r="39" spans="1:12" ht="56.25" x14ac:dyDescent="0.3">
      <c r="A39" s="58" t="s">
        <v>133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03"/>
    </row>
    <row r="40" spans="1:12" ht="37.5" x14ac:dyDescent="0.3">
      <c r="A40" s="17" t="s">
        <v>137</v>
      </c>
      <c r="B40" s="112">
        <v>0</v>
      </c>
      <c r="C40" s="112">
        <v>0</v>
      </c>
      <c r="D40" s="112">
        <v>0</v>
      </c>
      <c r="E40" s="112">
        <v>0</v>
      </c>
      <c r="F40" s="112">
        <v>1</v>
      </c>
      <c r="G40" s="112">
        <v>0</v>
      </c>
      <c r="H40" s="112">
        <v>0</v>
      </c>
      <c r="I40" s="112">
        <v>0</v>
      </c>
      <c r="J40" s="111">
        <f>SUM(B40:I40)</f>
        <v>1</v>
      </c>
      <c r="K40" s="112">
        <v>0</v>
      </c>
      <c r="L40" s="104">
        <f t="shared" ref="L40:L41" si="25">SUM(J40:K40)</f>
        <v>1</v>
      </c>
    </row>
    <row r="41" spans="1:12" ht="57" thickBot="1" x14ac:dyDescent="0.4">
      <c r="A41" s="57" t="s">
        <v>135</v>
      </c>
      <c r="B41" s="113">
        <f>SUM(B40)</f>
        <v>0</v>
      </c>
      <c r="C41" s="113">
        <f t="shared" ref="C41:K41" si="26">SUM(C40)</f>
        <v>0</v>
      </c>
      <c r="D41" s="113">
        <f t="shared" ref="D41" si="27">SUM(D40)</f>
        <v>0</v>
      </c>
      <c r="E41" s="113">
        <f t="shared" si="26"/>
        <v>0</v>
      </c>
      <c r="F41" s="113">
        <f t="shared" si="26"/>
        <v>1</v>
      </c>
      <c r="G41" s="113">
        <f t="shared" si="26"/>
        <v>0</v>
      </c>
      <c r="H41" s="113">
        <f t="shared" si="26"/>
        <v>0</v>
      </c>
      <c r="I41" s="113">
        <f t="shared" si="26"/>
        <v>0</v>
      </c>
      <c r="J41" s="113">
        <f>SUM(B41:I41)</f>
        <v>1</v>
      </c>
      <c r="K41" s="113">
        <f t="shared" si="26"/>
        <v>0</v>
      </c>
      <c r="L41" s="105">
        <f t="shared" si="25"/>
        <v>1</v>
      </c>
    </row>
    <row r="42" spans="1:12" ht="19.5" thickBot="1" x14ac:dyDescent="0.35">
      <c r="A42" s="19" t="s">
        <v>115</v>
      </c>
      <c r="B42" s="114">
        <f>B38+B41</f>
        <v>0</v>
      </c>
      <c r="C42" s="114">
        <f t="shared" ref="C42:K42" si="28">C38+C41</f>
        <v>0</v>
      </c>
      <c r="D42" s="114">
        <f t="shared" ref="D42" si="29">D38+D41</f>
        <v>0</v>
      </c>
      <c r="E42" s="114">
        <f>E38+E41</f>
        <v>-2160</v>
      </c>
      <c r="F42" s="114">
        <f t="shared" si="28"/>
        <v>1</v>
      </c>
      <c r="G42" s="114">
        <f t="shared" si="28"/>
        <v>179</v>
      </c>
      <c r="H42" s="114">
        <v>0</v>
      </c>
      <c r="I42" s="114">
        <f t="shared" si="28"/>
        <v>0</v>
      </c>
      <c r="J42" s="114">
        <f>SUM(B42:I42)</f>
        <v>-1980</v>
      </c>
      <c r="K42" s="114">
        <f t="shared" si="28"/>
        <v>-454</v>
      </c>
      <c r="L42" s="106">
        <f t="shared" si="22"/>
        <v>-2434</v>
      </c>
    </row>
    <row r="43" spans="1:12" ht="19.5" thickBot="1" x14ac:dyDescent="0.35">
      <c r="A43" s="22" t="s">
        <v>116</v>
      </c>
      <c r="B43" s="115">
        <f>B42+B31</f>
        <v>0</v>
      </c>
      <c r="C43" s="115">
        <f t="shared" ref="C43:I43" si="30">C42+C31</f>
        <v>0</v>
      </c>
      <c r="D43" s="115">
        <f t="shared" ref="D43" si="31">D42+D31</f>
        <v>0</v>
      </c>
      <c r="E43" s="114">
        <f t="shared" si="30"/>
        <v>-2160</v>
      </c>
      <c r="F43" s="115">
        <f t="shared" si="30"/>
        <v>1</v>
      </c>
      <c r="G43" s="114">
        <f t="shared" si="30"/>
        <v>179</v>
      </c>
      <c r="H43" s="115">
        <v>0</v>
      </c>
      <c r="I43" s="115">
        <f t="shared" si="30"/>
        <v>30530</v>
      </c>
      <c r="J43" s="115">
        <f>SUM(B43:I43)</f>
        <v>28550</v>
      </c>
      <c r="K43" s="115">
        <f>K42+K31</f>
        <v>7932</v>
      </c>
      <c r="L43" s="107">
        <f t="shared" si="22"/>
        <v>36482</v>
      </c>
    </row>
    <row r="44" spans="1:12" x14ac:dyDescent="0.3">
      <c r="A44" s="21" t="s">
        <v>142</v>
      </c>
      <c r="B44" s="116"/>
      <c r="C44" s="116"/>
      <c r="D44" s="116"/>
      <c r="E44" s="116"/>
      <c r="F44" s="116"/>
      <c r="G44" s="116"/>
      <c r="H44" s="116"/>
      <c r="I44" s="116"/>
      <c r="J44" s="117"/>
      <c r="K44" s="116"/>
      <c r="L44" s="108"/>
    </row>
    <row r="45" spans="1:12" ht="37.5" x14ac:dyDescent="0.3">
      <c r="A45" s="17" t="s">
        <v>175</v>
      </c>
      <c r="B45" s="112">
        <v>0</v>
      </c>
      <c r="C45" s="112">
        <v>0</v>
      </c>
      <c r="D45" s="112">
        <v>-190</v>
      </c>
      <c r="E45" s="112">
        <v>-2561</v>
      </c>
      <c r="F45" s="112">
        <v>-35</v>
      </c>
      <c r="G45" s="112">
        <v>-132</v>
      </c>
      <c r="H45" s="112">
        <v>0</v>
      </c>
      <c r="I45" s="111">
        <v>-1731</v>
      </c>
      <c r="J45" s="111">
        <f t="shared" ref="J45:J53" si="32">SUM(B45:I45)</f>
        <v>-4649</v>
      </c>
      <c r="K45" s="112">
        <v>0</v>
      </c>
      <c r="L45" s="104">
        <f t="shared" ref="L45" si="33">SUM(J45:K45)</f>
        <v>-4649</v>
      </c>
    </row>
    <row r="46" spans="1:12" ht="22.5" customHeight="1" x14ac:dyDescent="0.3">
      <c r="A46" s="17" t="s">
        <v>176</v>
      </c>
      <c r="B46" s="112">
        <v>0</v>
      </c>
      <c r="C46" s="112">
        <v>0</v>
      </c>
      <c r="D46" s="112">
        <v>0</v>
      </c>
      <c r="E46" s="112">
        <v>0</v>
      </c>
      <c r="F46" s="112">
        <v>0</v>
      </c>
      <c r="G46" s="112">
        <v>0</v>
      </c>
      <c r="H46" s="112">
        <v>0</v>
      </c>
      <c r="I46" s="112">
        <v>-1891</v>
      </c>
      <c r="J46" s="111">
        <f>SUM(B46:I46)</f>
        <v>-1891</v>
      </c>
      <c r="K46" s="112">
        <v>6261</v>
      </c>
      <c r="L46" s="104">
        <f>SUM(J46:K46)</f>
        <v>4370</v>
      </c>
    </row>
    <row r="47" spans="1:12" ht="37.5" x14ac:dyDescent="0.3">
      <c r="A47" s="17" t="s">
        <v>177</v>
      </c>
      <c r="B47" s="112">
        <v>0</v>
      </c>
      <c r="C47" s="112">
        <v>0</v>
      </c>
      <c r="D47" s="112">
        <v>0</v>
      </c>
      <c r="E47" s="112">
        <v>0</v>
      </c>
      <c r="F47" s="112">
        <v>0</v>
      </c>
      <c r="G47" s="112">
        <v>0</v>
      </c>
      <c r="H47" s="112">
        <v>0</v>
      </c>
      <c r="I47" s="112">
        <v>13868</v>
      </c>
      <c r="J47" s="111">
        <f>SUM(B47:I47)</f>
        <v>13868</v>
      </c>
      <c r="K47" s="112">
        <v>-13868</v>
      </c>
      <c r="L47" s="104">
        <f>SUM(J47:K47)</f>
        <v>0</v>
      </c>
    </row>
    <row r="48" spans="1:12" x14ac:dyDescent="0.3">
      <c r="A48" s="17" t="s">
        <v>178</v>
      </c>
      <c r="B48" s="112">
        <v>0</v>
      </c>
      <c r="C48" s="112">
        <v>0</v>
      </c>
      <c r="D48" s="112">
        <v>0</v>
      </c>
      <c r="E48" s="112">
        <v>0</v>
      </c>
      <c r="F48" s="112">
        <v>0</v>
      </c>
      <c r="G48" s="112">
        <v>0</v>
      </c>
      <c r="H48" s="112">
        <v>0</v>
      </c>
      <c r="I48" s="112">
        <v>-1919</v>
      </c>
      <c r="J48" s="111">
        <f t="shared" ref="J48:J50" si="34">SUM(B48:I48)</f>
        <v>-1919</v>
      </c>
      <c r="K48" s="112">
        <v>0</v>
      </c>
      <c r="L48" s="104">
        <f t="shared" ref="L48:L51" si="35">SUM(J48:K48)</f>
        <v>-1919</v>
      </c>
    </row>
    <row r="49" spans="1:12" ht="37.5" x14ac:dyDescent="0.3">
      <c r="A49" s="17" t="s">
        <v>174</v>
      </c>
      <c r="B49" s="112">
        <v>0</v>
      </c>
      <c r="C49" s="112">
        <v>0</v>
      </c>
      <c r="D49" s="112">
        <v>0</v>
      </c>
      <c r="E49" s="112">
        <v>0</v>
      </c>
      <c r="F49" s="112">
        <v>0</v>
      </c>
      <c r="G49" s="112">
        <v>0</v>
      </c>
      <c r="H49" s="112">
        <v>0</v>
      </c>
      <c r="I49" s="112">
        <v>-36300</v>
      </c>
      <c r="J49" s="111">
        <f t="shared" si="34"/>
        <v>-36300</v>
      </c>
      <c r="K49" s="112">
        <v>0</v>
      </c>
      <c r="L49" s="104">
        <f t="shared" si="35"/>
        <v>-36300</v>
      </c>
    </row>
    <row r="50" spans="1:12" x14ac:dyDescent="0.3">
      <c r="A50" s="17" t="s">
        <v>138</v>
      </c>
      <c r="B50" s="112">
        <v>0</v>
      </c>
      <c r="C50" s="112">
        <v>0</v>
      </c>
      <c r="D50" s="112">
        <v>0</v>
      </c>
      <c r="E50" s="112">
        <v>0</v>
      </c>
      <c r="F50" s="112">
        <v>0</v>
      </c>
      <c r="G50" s="112">
        <v>0</v>
      </c>
      <c r="H50" s="112">
        <v>0</v>
      </c>
      <c r="I50" s="112">
        <v>-56780</v>
      </c>
      <c r="J50" s="111">
        <f t="shared" si="34"/>
        <v>-56780</v>
      </c>
      <c r="K50" s="112">
        <v>-799</v>
      </c>
      <c r="L50" s="104">
        <f t="shared" si="35"/>
        <v>-57579</v>
      </c>
    </row>
    <row r="51" spans="1:12" x14ac:dyDescent="0.3">
      <c r="A51" s="17" t="s">
        <v>163</v>
      </c>
      <c r="B51" s="112">
        <v>0</v>
      </c>
      <c r="C51" s="112">
        <v>0</v>
      </c>
      <c r="D51" s="112">
        <v>0</v>
      </c>
      <c r="E51" s="112">
        <v>0</v>
      </c>
      <c r="F51" s="112">
        <v>0</v>
      </c>
      <c r="G51" s="112">
        <v>0</v>
      </c>
      <c r="H51" s="112">
        <v>2847</v>
      </c>
      <c r="I51" s="112">
        <v>0</v>
      </c>
      <c r="J51" s="111">
        <f>SUM(B51:I51)</f>
        <v>2847</v>
      </c>
      <c r="K51" s="112">
        <v>0</v>
      </c>
      <c r="L51" s="104">
        <f t="shared" si="35"/>
        <v>2847</v>
      </c>
    </row>
    <row r="52" spans="1:12" ht="19.5" thickBot="1" x14ac:dyDescent="0.35">
      <c r="A52" s="20" t="s">
        <v>141</v>
      </c>
      <c r="B52" s="112">
        <v>0</v>
      </c>
      <c r="C52" s="112">
        <v>0</v>
      </c>
      <c r="D52" s="112">
        <v>0</v>
      </c>
      <c r="E52" s="112">
        <v>0</v>
      </c>
      <c r="F52" s="112">
        <v>-52</v>
      </c>
      <c r="G52" s="112">
        <v>0</v>
      </c>
      <c r="H52" s="112">
        <v>0</v>
      </c>
      <c r="I52" s="112">
        <f>-F52-K52</f>
        <v>52</v>
      </c>
      <c r="J52" s="112">
        <f t="shared" si="32"/>
        <v>0</v>
      </c>
      <c r="K52" s="112">
        <v>0</v>
      </c>
      <c r="L52" s="104">
        <f t="shared" ref="L52:L53" si="36">SUM(J52:K52)</f>
        <v>0</v>
      </c>
    </row>
    <row r="53" spans="1:12" ht="19.5" thickBot="1" x14ac:dyDescent="0.35">
      <c r="A53" s="19" t="s">
        <v>117</v>
      </c>
      <c r="B53" s="114">
        <f t="shared" ref="B53:I53" si="37">SUM(B45:B52)</f>
        <v>0</v>
      </c>
      <c r="C53" s="114">
        <f t="shared" si="37"/>
        <v>0</v>
      </c>
      <c r="D53" s="114">
        <f t="shared" ref="D53" si="38">SUM(D45:D52)</f>
        <v>-190</v>
      </c>
      <c r="E53" s="114">
        <f t="shared" si="37"/>
        <v>-2561</v>
      </c>
      <c r="F53" s="114">
        <f t="shared" si="37"/>
        <v>-87</v>
      </c>
      <c r="G53" s="114">
        <f t="shared" si="37"/>
        <v>-132</v>
      </c>
      <c r="H53" s="114">
        <f t="shared" si="37"/>
        <v>2847</v>
      </c>
      <c r="I53" s="114">
        <f t="shared" si="37"/>
        <v>-84701</v>
      </c>
      <c r="J53" s="114">
        <f t="shared" si="32"/>
        <v>-84824</v>
      </c>
      <c r="K53" s="114">
        <f>SUM(K45:K52)</f>
        <v>-8406</v>
      </c>
      <c r="L53" s="106">
        <f t="shared" si="36"/>
        <v>-93230</v>
      </c>
    </row>
    <row r="54" spans="1:12" ht="38.25" thickBot="1" x14ac:dyDescent="0.35">
      <c r="A54" s="19" t="s">
        <v>168</v>
      </c>
      <c r="B54" s="114">
        <f t="shared" ref="B54:I54" si="39">SUM(B53:B53,B43,B29)</f>
        <v>89937</v>
      </c>
      <c r="C54" s="114">
        <f t="shared" si="39"/>
        <v>-149</v>
      </c>
      <c r="D54" s="114">
        <f t="shared" ref="D54" si="40">SUM(D53:D53,D43,D29)</f>
        <v>-190</v>
      </c>
      <c r="E54" s="114">
        <f t="shared" si="39"/>
        <v>1641</v>
      </c>
      <c r="F54" s="114">
        <f t="shared" si="39"/>
        <v>231</v>
      </c>
      <c r="G54" s="114">
        <f t="shared" si="39"/>
        <v>-846</v>
      </c>
      <c r="H54" s="114">
        <f t="shared" si="39"/>
        <v>2847</v>
      </c>
      <c r="I54" s="114">
        <f t="shared" si="39"/>
        <v>395144</v>
      </c>
      <c r="J54" s="114">
        <f>SUM(B54:I54)</f>
        <v>488615</v>
      </c>
      <c r="K54" s="114">
        <f>SUM(K53:K53,K43,K29)</f>
        <v>34039</v>
      </c>
      <c r="L54" s="106">
        <f>SUM(J54:K54)</f>
        <v>522654</v>
      </c>
    </row>
    <row r="55" spans="1:12" x14ac:dyDescent="0.3">
      <c r="A55" s="121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3"/>
    </row>
    <row r="56" spans="1:12" x14ac:dyDescent="0.3">
      <c r="A56" s="5"/>
      <c r="C56" s="54"/>
      <c r="D56" s="54"/>
      <c r="E56" s="5"/>
      <c r="F56" s="5"/>
      <c r="G56" s="5"/>
      <c r="H56" s="5"/>
      <c r="I56" s="5"/>
      <c r="J56" s="5"/>
      <c r="K56" s="5"/>
    </row>
    <row r="57" spans="1:12" ht="20.25" customHeight="1" x14ac:dyDescent="0.3">
      <c r="A57" s="2" t="str">
        <f>ф1!A56</f>
        <v>Председатель Правления</v>
      </c>
      <c r="B57" s="2"/>
      <c r="C57" s="3"/>
      <c r="D57" s="3"/>
      <c r="E57" s="3" t="str">
        <f>ф1!D56</f>
        <v>Пан Е.В.</v>
      </c>
    </row>
    <row r="58" spans="1:12" ht="20.25" customHeight="1" x14ac:dyDescent="0.3">
      <c r="A58" s="2"/>
      <c r="B58" s="2"/>
      <c r="C58" s="3"/>
      <c r="D58" s="3"/>
      <c r="E58" s="3"/>
    </row>
    <row r="59" spans="1:12" ht="20.25" customHeight="1" x14ac:dyDescent="0.3">
      <c r="A59" s="4"/>
      <c r="C59" s="42"/>
      <c r="D59" s="42"/>
      <c r="E59" s="42"/>
      <c r="L59" s="24"/>
    </row>
    <row r="60" spans="1:12" ht="20.25" customHeight="1" x14ac:dyDescent="0.3">
      <c r="A60" s="2" t="str">
        <f>ф1!A59</f>
        <v xml:space="preserve">Главный бухгалтер                                                        </v>
      </c>
      <c r="C60" s="6"/>
      <c r="D60" s="6"/>
      <c r="E60" s="6" t="str">
        <f>ф1!D59</f>
        <v>Бекенев Т.М.</v>
      </c>
      <c r="L60" s="25"/>
    </row>
    <row r="61" spans="1:12" x14ac:dyDescent="0.3">
      <c r="A61" s="2"/>
      <c r="B61" s="2"/>
      <c r="C61" s="2"/>
      <c r="D61" s="2"/>
    </row>
  </sheetData>
  <mergeCells count="5">
    <mergeCell ref="A2:L2"/>
    <mergeCell ref="A3:L3"/>
    <mergeCell ref="A4:L4"/>
    <mergeCell ref="A5:L5"/>
    <mergeCell ref="A6:L6"/>
  </mergeCells>
  <pageMargins left="0.7" right="0.7" top="0.75" bottom="0.75" header="0.3" footer="0.3"/>
  <pageSetup paperSize="9" scale="43" fitToHeight="0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Галым Толеуов</dc:creator>
  <cp:lastModifiedBy>Тимур Бекенев</cp:lastModifiedBy>
  <cp:lastPrinted>2021-11-22T04:34:04Z</cp:lastPrinted>
  <dcterms:created xsi:type="dcterms:W3CDTF">2019-09-06T03:48:06Z</dcterms:created>
  <dcterms:modified xsi:type="dcterms:W3CDTF">2021-11-22T05:03:10Z</dcterms:modified>
</cp:coreProperties>
</file>