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kmaral.Bekmuratova\Documents\KASE Бекмуратова Акмарал\1 кв22 г\"/>
    </mc:Choice>
  </mc:AlternateContent>
  <bookViews>
    <workbookView xWindow="0" yWindow="0" windowWidth="28800" windowHeight="12132"/>
  </bookViews>
  <sheets>
    <sheet name="Ф1" sheetId="1" r:id="rId1"/>
    <sheet name="Ф2" sheetId="5" r:id="rId2"/>
    <sheet name="Ф3" sheetId="6" r:id="rId3"/>
    <sheet name="Ф4" sheetId="7" r:id="rId4"/>
  </sheets>
  <definedNames>
    <definedName name="_Hlk96520020" localSheetId="1">Ф2!$C$13</definedName>
    <definedName name="_xlnm.Print_Area" localSheetId="0">Ф1!$A$1:$D$42</definedName>
    <definedName name="_xlnm.Print_Area" localSheetId="1">Ф2!$A$1:$D$41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7" l="1"/>
  <c r="G9" i="7" l="1"/>
  <c r="G18" i="7" l="1"/>
  <c r="G17" i="7"/>
  <c r="F12" i="7" l="1"/>
  <c r="G12" i="7" s="1"/>
  <c r="E12" i="7"/>
  <c r="D12" i="7"/>
  <c r="D15" i="7" s="1"/>
  <c r="C12" i="7"/>
  <c r="C15" i="7" s="1"/>
  <c r="B12" i="7"/>
  <c r="B15" i="7" s="1"/>
  <c r="E15" i="7"/>
  <c r="G14" i="7"/>
  <c r="G13" i="7"/>
  <c r="G11" i="7"/>
  <c r="G10" i="7"/>
  <c r="C42" i="6"/>
  <c r="C34" i="6"/>
  <c r="C18" i="6"/>
  <c r="C27" i="6" s="1"/>
  <c r="D33" i="5"/>
  <c r="D12" i="5"/>
  <c r="D14" i="5" s="1"/>
  <c r="D26" i="5" s="1"/>
  <c r="D28" i="5" s="1"/>
  <c r="F15" i="7" l="1"/>
  <c r="G15" i="7" s="1"/>
  <c r="D34" i="5"/>
  <c r="C45" i="6"/>
  <c r="C47" i="6" s="1"/>
  <c r="A28" i="7"/>
  <c r="A26" i="7"/>
  <c r="E22" i="7" l="1"/>
  <c r="C22" i="7"/>
  <c r="B22" i="7"/>
  <c r="F19" i="7"/>
  <c r="F22" i="7" s="1"/>
  <c r="D19" i="7"/>
  <c r="D22" i="7" s="1"/>
  <c r="G16" i="7"/>
  <c r="B42" i="6"/>
  <c r="B34" i="6"/>
  <c r="B18" i="6"/>
  <c r="B27" i="6" s="1"/>
  <c r="C33" i="5"/>
  <c r="C12" i="5"/>
  <c r="C14" i="5" s="1"/>
  <c r="C26" i="5" s="1"/>
  <c r="C28" i="5" s="1"/>
  <c r="G22" i="7" l="1"/>
  <c r="G21" i="7"/>
  <c r="G19" i="7"/>
  <c r="B45" i="6"/>
  <c r="B47" i="6" s="1"/>
  <c r="C34" i="5"/>
  <c r="D33" i="1"/>
  <c r="C33" i="1"/>
  <c r="D26" i="1"/>
  <c r="D34" i="1" s="1"/>
  <c r="C26" i="1"/>
  <c r="D19" i="1"/>
  <c r="C19" i="1"/>
  <c r="C34" i="1" l="1"/>
</calcChain>
</file>

<file path=xl/sharedStrings.xml><?xml version="1.0" encoding="utf-8"?>
<sst xmlns="http://schemas.openxmlformats.org/spreadsheetml/2006/main" count="159" uniqueCount="133">
  <si>
    <t>(в тысячах казахстанских тенге)</t>
  </si>
  <si>
    <t>Активы</t>
  </si>
  <si>
    <t>Денежные средства и их эквиваленты</t>
  </si>
  <si>
    <t>Средства в финансовых учреждениях</t>
  </si>
  <si>
    <t>Дебиторская задолженность по программам субсидирования</t>
  </si>
  <si>
    <t>Кредиты и авансы клиентам</t>
  </si>
  <si>
    <t>Инвестиции в долговые ценные бумаги</t>
  </si>
  <si>
    <t>Основные средства</t>
  </si>
  <si>
    <t>Нематериальные активы</t>
  </si>
  <si>
    <t>Предоплата текущих обязательств по налогу на прибыль</t>
  </si>
  <si>
    <t>Отложенный налоговый актив</t>
  </si>
  <si>
    <t>Долгосрочные активы для продажи</t>
  </si>
  <si>
    <t>Прочие активы</t>
  </si>
  <si>
    <t>Обязательства</t>
  </si>
  <si>
    <t xml:space="preserve">Заемные средства </t>
  </si>
  <si>
    <t>Выпущенные долговые ценные бумаги</t>
  </si>
  <si>
    <t>Обязательства по программам субсидирования</t>
  </si>
  <si>
    <t>Доходы будущих периодов и резервы по обязательствам кредитного характера</t>
  </si>
  <si>
    <t>Прочие обязательства</t>
  </si>
  <si>
    <t>Итого обязательства</t>
  </si>
  <si>
    <t>СОБСТВЕННЫЙ КАПИТАЛ</t>
  </si>
  <si>
    <t>Акционерный капитал</t>
  </si>
  <si>
    <t>Дополнительно оплаченный капитал</t>
  </si>
  <si>
    <t>Прочие резервы</t>
  </si>
  <si>
    <t>Нераспределенная прибыль</t>
  </si>
  <si>
    <t>ИТОГО СОБСТВЕННЫЙ КАПИТАЛ</t>
  </si>
  <si>
    <t>ИТОГО ОБЯЗАТЕЛЬСТВА И КАПИТАЛ</t>
  </si>
  <si>
    <t>Итого активы</t>
  </si>
  <si>
    <t>Прочие аналогичные доходы</t>
  </si>
  <si>
    <t>Процентные расходы</t>
  </si>
  <si>
    <t>Чистые процентные доходы после создания резерва под обесценение кредитного портфеля</t>
  </si>
  <si>
    <t>Чистые комиссионные доходы</t>
  </si>
  <si>
    <t>Доходы за вычетом расходов от переоценки иностранной валюты</t>
  </si>
  <si>
    <t>Расходы по реализации программ Фонда</t>
  </si>
  <si>
    <t>Общие и административные расходы</t>
  </si>
  <si>
    <t>Прибыль до налогообложения</t>
  </si>
  <si>
    <t>Расходы по налогу на прибыль</t>
  </si>
  <si>
    <t xml:space="preserve">Прибыль за период </t>
  </si>
  <si>
    <t>Прочий совокупный доход:</t>
  </si>
  <si>
    <t>- расходы за вычетом доходов за период</t>
  </si>
  <si>
    <t>Прочий совокупный расход</t>
  </si>
  <si>
    <t xml:space="preserve">Итого совокупный доход за период </t>
  </si>
  <si>
    <t>Фонд переоценки ценных бумаг, оцениваемых по справедливой стоимости через прочий совокупный доход</t>
  </si>
  <si>
    <t>Прочие</t>
  </si>
  <si>
    <t>резервы</t>
  </si>
  <si>
    <t>Нераспределенная прибыль/</t>
  </si>
  <si>
    <t>(убыток)</t>
  </si>
  <si>
    <t>Итого</t>
  </si>
  <si>
    <t>Скорректированный остаток на 1 января 2021 года</t>
  </si>
  <si>
    <t>Денежные средства от операционной деятельности</t>
  </si>
  <si>
    <t xml:space="preserve">Проценты полученные </t>
  </si>
  <si>
    <t>Проценты уплаченные</t>
  </si>
  <si>
    <t>Комиссии полученные</t>
  </si>
  <si>
    <t>Комиссии уплаченные</t>
  </si>
  <si>
    <t xml:space="preserve">Поступления от прочей операционной деятельности </t>
  </si>
  <si>
    <t>Чистый (прирост)/снижение по:</t>
  </si>
  <si>
    <t>Чистый прирост/(снижение) по:</t>
  </si>
  <si>
    <t>Денежные средства от инвестиционной деятельности</t>
  </si>
  <si>
    <t>Приобретение инвестиционных ценных бумаг</t>
  </si>
  <si>
    <t>Поступления от реализации и погашения инвестиционных ценных бумаг</t>
  </si>
  <si>
    <t>Приобретение основных средств</t>
  </si>
  <si>
    <t>Приобретение нематериальных активов</t>
  </si>
  <si>
    <t>Денежные средства от финансовой деятельности:</t>
  </si>
  <si>
    <t>Погашение заемных средств</t>
  </si>
  <si>
    <t>Взносы в капитал от акционеров</t>
  </si>
  <si>
    <t>Выплаченные дивиденды</t>
  </si>
  <si>
    <t>Влияние изменений обменного курса на денежные средства и их эквиваленты</t>
  </si>
  <si>
    <t>Влияние изменений резерва под обесценение на денежные средства и их эквиваленты</t>
  </si>
  <si>
    <t xml:space="preserve">Денежные средства и их эквиваленты на начало периода </t>
  </si>
  <si>
    <t xml:space="preserve">Денежные средства и их эквиваленты на конец периода </t>
  </si>
  <si>
    <t>Отчет о прибыли или убытке и прочем совокупном доходе</t>
  </si>
  <si>
    <t>Наименование Компании:</t>
  </si>
  <si>
    <t>"АО Фонд развития предпринимательства "Даму"</t>
  </si>
  <si>
    <t>Форма № 1_Ф1 - МСФО</t>
  </si>
  <si>
    <t>Отчет о финансовом положении (по МСФО)</t>
  </si>
  <si>
    <t>Главный бухгалтер __________________________________Кусайынова А.К.</t>
  </si>
  <si>
    <t>Исполнитель: Бекмуратова А.Т.</t>
  </si>
  <si>
    <t>Прочий совокупный доход</t>
  </si>
  <si>
    <t xml:space="preserve">Взносы в капитал </t>
  </si>
  <si>
    <t>Взносы в капитал</t>
  </si>
  <si>
    <t>Форма № 1_Ф2 - МСФО</t>
  </si>
  <si>
    <t>Форма № 1_Ф4 - МСФО</t>
  </si>
  <si>
    <t>Отчет о движении денежных средств за период (прямой метод) - по МСФО</t>
  </si>
  <si>
    <t>Форма № 1_Ф3 - МСФО</t>
  </si>
  <si>
    <t>Отчет об изменениях в капитале</t>
  </si>
  <si>
    <t>Поступление от выпущенных долговых ценных бумаг</t>
  </si>
  <si>
    <t>Период, за который составляется отчетность (с нарастающим итогом): с 1 января 2022 г. по 31 марта 2022 г.</t>
  </si>
  <si>
    <t>31 марта 2022 г.</t>
  </si>
  <si>
    <t>31 декабря 2021 г.</t>
  </si>
  <si>
    <t>Заместитель Председателя Правления ____________________ Нургазиев Г.Н.</t>
  </si>
  <si>
    <t>Период за который составляется отчетность (с нарастающим итогом): с 1 января 2022 г. по 31 марта 2022 г.</t>
  </si>
  <si>
    <t>Фонд переоценки инвестиционных ценных бумаг оцениваемых по справедливой стоимости через прочий совокупный доход</t>
  </si>
  <si>
    <t>Обесценение долговых ценных бумаг</t>
  </si>
  <si>
    <t>Чистые прочие операционные доходы/расходы</t>
  </si>
  <si>
    <t>-</t>
  </si>
  <si>
    <t>Три месяцев закончившиеся</t>
  </si>
  <si>
    <t>Процентные доходы полученные рассчитанные по методу эффективной процентной ставки</t>
  </si>
  <si>
    <t>Доходы за вычетом расходов от прекращения признания финансовых активов оцениваемых по амортизированной стоимости</t>
  </si>
  <si>
    <t xml:space="preserve">Доходы за вычетом расходов от долговых ценных бумаг оцениваемых по справедливой стоимости через прибыль или убыток </t>
  </si>
  <si>
    <t>Чистый убыток, возникающий при первоначальном признании финансовых инструментов по ставкам ниже рыночных</t>
  </si>
  <si>
    <t>Затраты по оплате труда уплаченные</t>
  </si>
  <si>
    <t xml:space="preserve">Общие и административные расходы уплаченные </t>
  </si>
  <si>
    <t>Денежные средства полученные от операционной деятельности до изменений в операционных активах и обязательствах</t>
  </si>
  <si>
    <t>Чистые денежные средства полученные от операционной деятельности</t>
  </si>
  <si>
    <t xml:space="preserve">Выручка от выбытия активов предназначенных для продажи </t>
  </si>
  <si>
    <t>Наименование Компании: "АО Фонд развития предпринимательства "Даму"</t>
  </si>
  <si>
    <t>Прим.</t>
  </si>
  <si>
    <t>Балансовая стоимость одной простой акции (тенге)</t>
  </si>
  <si>
    <t>31 марта 2022 г. (неаудировано)</t>
  </si>
  <si>
    <t>31 марта 2021 г. (неаудировано)</t>
  </si>
  <si>
    <t>Статьи, которые впоследствии могут быть переклассифицированы в составе прибылей или убытков:</t>
  </si>
  <si>
    <t>Инвестиции в долговые ценные бумаги, оцениваемые по справедливой стоимости через прочий совокупный доход:</t>
  </si>
  <si>
    <t>Чистые процентные доходы</t>
  </si>
  <si>
    <t>Восстановление/ (Создание) оценочного резерва под кредитные убытки по кредитам и авансам клиентов и средствам в финансовых учреждениях</t>
  </si>
  <si>
    <t>Восстановление резерва/ Отчисления в резерв под обесценение прочих активов</t>
  </si>
  <si>
    <t>Восстановление резерва/ (отчисления в резерв) по обязательствам кредитного характера</t>
  </si>
  <si>
    <t xml:space="preserve"> - средствам в финансовых учреждениях </t>
  </si>
  <si>
    <t xml:space="preserve"> - кредитам и авансам клиентам</t>
  </si>
  <si>
    <t xml:space="preserve"> - прочим активам</t>
  </si>
  <si>
    <t xml:space="preserve"> - прочим финансовым активам</t>
  </si>
  <si>
    <t xml:space="preserve"> - прочим финансовым обязательствам (обязательства по прграммам субсидирования)</t>
  </si>
  <si>
    <t xml:space="preserve"> - прочим обязательствам</t>
  </si>
  <si>
    <t xml:space="preserve">Получение заемных средств </t>
  </si>
  <si>
    <t>Погашение долгосрочной аренды</t>
  </si>
  <si>
    <t xml:space="preserve">Чистые денежные средства, использованные в финансовой деятельности </t>
  </si>
  <si>
    <t>(Чистое снижение)/ чистый прирост денежных средств и их эквивалентов</t>
  </si>
  <si>
    <t>Чистые денежные средства, использованные в инвестиционной деятельности</t>
  </si>
  <si>
    <t>Итого совокупный доход за три месяцев, закончившихся 31 марта 2021 года (неаудировано)</t>
  </si>
  <si>
    <t xml:space="preserve">Дивиденды объявленные </t>
  </si>
  <si>
    <t>Остаток на 31 марта 2021 года (неаудировано)</t>
  </si>
  <si>
    <t>Остаток на 1 января 2022 года</t>
  </si>
  <si>
    <t>Итого совокупный доход за три месяцев, закончившихся 31 марта 2022 года (неаудировано)</t>
  </si>
  <si>
    <t>Остаток на 31 марта 2022 года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</si>
</sst>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4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FF0000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4" fontId="2" fillId="0" borderId="0" xfId="0" applyNumberFormat="1" applyFont="1" applyAlignment="1">
      <alignment vertical="top"/>
    </xf>
    <xf numFmtId="0" fontId="5" fillId="0" borderId="0" xfId="0" applyFont="1" applyFill="1" applyAlignment="1">
      <alignment vertical="top"/>
    </xf>
    <xf numFmtId="4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1" fillId="0" borderId="0" xfId="0" applyFont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4" fontId="3" fillId="0" borderId="0" xfId="0" applyNumberFormat="1" applyFont="1" applyFill="1" applyAlignment="1">
      <alignment horizontal="left" vertical="top"/>
    </xf>
    <xf numFmtId="4" fontId="2" fillId="0" borderId="0" xfId="0" applyNumberFormat="1" applyFont="1" applyFill="1" applyAlignment="1">
      <alignment vertical="top"/>
    </xf>
    <xf numFmtId="0" fontId="3" fillId="0" borderId="0" xfId="0" applyFont="1" applyAlignment="1">
      <alignment vertical="top"/>
    </xf>
    <xf numFmtId="3" fontId="3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 wrapText="1"/>
    </xf>
    <xf numFmtId="3" fontId="2" fillId="0" borderId="1" xfId="0" applyNumberFormat="1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/>
    </xf>
    <xf numFmtId="164" fontId="3" fillId="0" borderId="0" xfId="0" applyNumberFormat="1" applyFont="1" applyFill="1" applyAlignment="1">
      <alignment horizontal="left" vertical="top"/>
    </xf>
    <xf numFmtId="0" fontId="3" fillId="0" borderId="2" xfId="0" applyFont="1" applyBorder="1" applyAlignment="1">
      <alignment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top" wrapText="1"/>
    </xf>
    <xf numFmtId="3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3" fontId="8" fillId="0" borderId="1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vertical="top" wrapText="1"/>
    </xf>
    <xf numFmtId="3" fontId="3" fillId="0" borderId="1" xfId="0" applyNumberFormat="1" applyFont="1" applyFill="1" applyBorder="1" applyAlignment="1">
      <alignment vertical="top" wrapText="1"/>
    </xf>
    <xf numFmtId="3" fontId="8" fillId="0" borderId="1" xfId="0" applyNumberFormat="1" applyFont="1" applyBorder="1" applyAlignment="1">
      <alignment vertical="center" wrapText="1"/>
    </xf>
    <xf numFmtId="0" fontId="3" fillId="0" borderId="0" xfId="0" applyFont="1" applyFill="1" applyAlignment="1"/>
    <xf numFmtId="3" fontId="10" fillId="0" borderId="1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top" wrapText="1"/>
    </xf>
    <xf numFmtId="3" fontId="9" fillId="0" borderId="1" xfId="0" applyNumberFormat="1" applyFont="1" applyBorder="1" applyAlignment="1">
      <alignment vertical="top" wrapText="1"/>
    </xf>
    <xf numFmtId="4" fontId="9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right" vertical="top" wrapText="1"/>
    </xf>
    <xf numFmtId="3" fontId="12" fillId="0" borderId="1" xfId="0" applyNumberFormat="1" applyFont="1" applyBorder="1" applyAlignment="1">
      <alignment horizontal="right" vertical="top" wrapText="1"/>
    </xf>
    <xf numFmtId="3" fontId="8" fillId="0" borderId="1" xfId="0" applyNumberFormat="1" applyFont="1" applyBorder="1" applyAlignment="1">
      <alignment vertical="top"/>
    </xf>
    <xf numFmtId="3" fontId="8" fillId="0" borderId="1" xfId="0" applyNumberFormat="1" applyFont="1" applyBorder="1" applyAlignment="1">
      <alignment horizontal="right" vertical="top" wrapText="1"/>
    </xf>
    <xf numFmtId="4" fontId="3" fillId="0" borderId="0" xfId="0" applyNumberFormat="1" applyFont="1" applyFill="1" applyAlignment="1">
      <alignment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vertical="top"/>
    </xf>
    <xf numFmtId="0" fontId="9" fillId="0" borderId="0" xfId="0" applyFont="1" applyAlignment="1">
      <alignment vertical="top"/>
    </xf>
    <xf numFmtId="0" fontId="1" fillId="0" borderId="3" xfId="0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4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13" fillId="0" borderId="0" xfId="0" applyFont="1" applyFill="1" applyAlignment="1">
      <alignment horizontal="left" vertical="top"/>
    </xf>
    <xf numFmtId="4" fontId="9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3" fontId="3" fillId="0" borderId="0" xfId="0" applyNumberFormat="1" applyFont="1" applyBorder="1" applyAlignment="1">
      <alignment horizontal="right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view="pageBreakPreview" zoomScaleNormal="100" zoomScaleSheetLayoutView="100" workbookViewId="0">
      <selection activeCell="C4" sqref="C4"/>
    </sheetView>
  </sheetViews>
  <sheetFormatPr defaultColWidth="9.109375" defaultRowHeight="10.199999999999999" x14ac:dyDescent="0.3"/>
  <cols>
    <col min="1" max="1" width="40" style="1" customWidth="1"/>
    <col min="2" max="2" width="8.77734375" style="1" customWidth="1"/>
    <col min="3" max="3" width="18.5546875" style="3" customWidth="1"/>
    <col min="4" max="4" width="16.109375" style="1" customWidth="1"/>
    <col min="5" max="16384" width="9.109375" style="1"/>
  </cols>
  <sheetData>
    <row r="1" spans="1:10" x14ac:dyDescent="0.3">
      <c r="A1" s="2" t="s">
        <v>71</v>
      </c>
      <c r="B1" s="16" t="s">
        <v>72</v>
      </c>
      <c r="C1" s="16"/>
      <c r="E1" s="27"/>
    </row>
    <row r="2" spans="1:10" x14ac:dyDescent="0.3">
      <c r="A2" s="2" t="s">
        <v>90</v>
      </c>
      <c r="B2" s="2"/>
      <c r="C2" s="17"/>
      <c r="D2" s="28"/>
      <c r="E2" s="27"/>
    </row>
    <row r="4" spans="1:10" x14ac:dyDescent="0.3">
      <c r="A4" s="4" t="s">
        <v>73</v>
      </c>
      <c r="B4" s="4"/>
    </row>
    <row r="5" spans="1:10" ht="12.6" thickBot="1" x14ac:dyDescent="0.35">
      <c r="A5" s="52" t="s">
        <v>74</v>
      </c>
      <c r="B5" s="52"/>
    </row>
    <row r="6" spans="1:10" x14ac:dyDescent="0.3">
      <c r="A6" s="54" t="s">
        <v>0</v>
      </c>
      <c r="B6" s="66" t="s">
        <v>106</v>
      </c>
      <c r="C6" s="55" t="s">
        <v>87</v>
      </c>
      <c r="D6" s="67" t="s">
        <v>88</v>
      </c>
    </row>
    <row r="7" spans="1:10" x14ac:dyDescent="0.3">
      <c r="A7" s="29" t="s">
        <v>1</v>
      </c>
      <c r="B7" s="29"/>
      <c r="C7" s="30"/>
      <c r="D7" s="31"/>
    </row>
    <row r="8" spans="1:10" ht="11.4" x14ac:dyDescent="0.3">
      <c r="A8" s="11" t="s">
        <v>2</v>
      </c>
      <c r="B8" s="11">
        <v>4</v>
      </c>
      <c r="C8" s="36">
        <v>168622436</v>
      </c>
      <c r="D8" s="36">
        <v>76882383</v>
      </c>
    </row>
    <row r="9" spans="1:10" ht="11.4" x14ac:dyDescent="0.3">
      <c r="A9" s="11" t="s">
        <v>3</v>
      </c>
      <c r="B9" s="11">
        <v>5</v>
      </c>
      <c r="C9" s="36">
        <v>199159129</v>
      </c>
      <c r="D9" s="36">
        <v>239303960</v>
      </c>
    </row>
    <row r="10" spans="1:10" ht="22.5" customHeight="1" x14ac:dyDescent="0.3">
      <c r="A10" s="11" t="s">
        <v>4</v>
      </c>
      <c r="B10" s="11"/>
      <c r="C10" s="36">
        <v>23499</v>
      </c>
      <c r="D10" s="36">
        <v>77899</v>
      </c>
    </row>
    <row r="11" spans="1:10" ht="11.4" x14ac:dyDescent="0.3">
      <c r="A11" s="11" t="s">
        <v>5</v>
      </c>
      <c r="B11" s="11"/>
      <c r="C11" s="36">
        <v>1130064</v>
      </c>
      <c r="D11" s="36">
        <v>252248</v>
      </c>
    </row>
    <row r="12" spans="1:10" ht="11.4" x14ac:dyDescent="0.3">
      <c r="A12" s="11" t="s">
        <v>6</v>
      </c>
      <c r="B12" s="11">
        <v>6</v>
      </c>
      <c r="C12" s="36">
        <v>33573935</v>
      </c>
      <c r="D12" s="36">
        <v>47001624</v>
      </c>
    </row>
    <row r="13" spans="1:10" ht="11.4" x14ac:dyDescent="0.3">
      <c r="A13" s="11" t="s">
        <v>7</v>
      </c>
      <c r="B13" s="11"/>
      <c r="C13" s="36">
        <v>2417738</v>
      </c>
      <c r="D13" s="36">
        <v>2121829</v>
      </c>
      <c r="J13" s="18"/>
    </row>
    <row r="14" spans="1:10" ht="11.4" x14ac:dyDescent="0.3">
      <c r="A14" s="11" t="s">
        <v>8</v>
      </c>
      <c r="B14" s="11"/>
      <c r="C14" s="36">
        <v>251427</v>
      </c>
      <c r="D14" s="36">
        <v>267623</v>
      </c>
    </row>
    <row r="15" spans="1:10" ht="11.4" x14ac:dyDescent="0.3">
      <c r="A15" s="11" t="s">
        <v>9</v>
      </c>
      <c r="B15" s="11"/>
      <c r="C15" s="36">
        <v>3718889</v>
      </c>
      <c r="D15" s="36">
        <v>3357383</v>
      </c>
    </row>
    <row r="16" spans="1:10" ht="11.4" x14ac:dyDescent="0.3">
      <c r="A16" s="11" t="s">
        <v>10</v>
      </c>
      <c r="B16" s="11"/>
      <c r="C16" s="36">
        <v>3132896</v>
      </c>
      <c r="D16" s="36">
        <v>3132896</v>
      </c>
    </row>
    <row r="17" spans="1:4" ht="11.4" x14ac:dyDescent="0.3">
      <c r="A17" s="11" t="s">
        <v>11</v>
      </c>
      <c r="B17" s="11"/>
      <c r="C17" s="36">
        <v>124276</v>
      </c>
      <c r="D17" s="36">
        <v>153173</v>
      </c>
    </row>
    <row r="18" spans="1:4" ht="11.4" x14ac:dyDescent="0.3">
      <c r="A18" s="11" t="s">
        <v>12</v>
      </c>
      <c r="B18" s="11">
        <v>7</v>
      </c>
      <c r="C18" s="36">
        <v>5133915</v>
      </c>
      <c r="D18" s="36">
        <v>4975966</v>
      </c>
    </row>
    <row r="19" spans="1:4" x14ac:dyDescent="0.3">
      <c r="A19" s="10" t="s">
        <v>27</v>
      </c>
      <c r="B19" s="10"/>
      <c r="C19" s="19">
        <f>SUM(C8:C18)</f>
        <v>417288204</v>
      </c>
      <c r="D19" s="19">
        <f>SUM(D8:D18)</f>
        <v>377526984</v>
      </c>
    </row>
    <row r="20" spans="1:4" x14ac:dyDescent="0.3">
      <c r="A20" s="10" t="s">
        <v>13</v>
      </c>
      <c r="B20" s="10"/>
      <c r="C20" s="21"/>
      <c r="D20" s="21"/>
    </row>
    <row r="21" spans="1:4" ht="19.5" customHeight="1" x14ac:dyDescent="0.3">
      <c r="A21" s="11" t="s">
        <v>14</v>
      </c>
      <c r="B21" s="11">
        <v>8</v>
      </c>
      <c r="C21" s="36">
        <v>169806417</v>
      </c>
      <c r="D21" s="36">
        <v>169302529</v>
      </c>
    </row>
    <row r="22" spans="1:4" ht="11.4" x14ac:dyDescent="0.3">
      <c r="A22" s="11" t="s">
        <v>15</v>
      </c>
      <c r="B22" s="11"/>
      <c r="C22" s="36">
        <v>1208553</v>
      </c>
      <c r="D22" s="36">
        <v>1244178</v>
      </c>
    </row>
    <row r="23" spans="1:4" ht="11.4" x14ac:dyDescent="0.3">
      <c r="A23" s="11" t="s">
        <v>16</v>
      </c>
      <c r="B23" s="11">
        <v>9</v>
      </c>
      <c r="C23" s="36">
        <v>22502200</v>
      </c>
      <c r="D23" s="36">
        <v>7792965</v>
      </c>
    </row>
    <row r="24" spans="1:4" ht="20.399999999999999" x14ac:dyDescent="0.3">
      <c r="A24" s="11" t="s">
        <v>17</v>
      </c>
      <c r="B24" s="11">
        <v>10</v>
      </c>
      <c r="C24" s="36">
        <v>60269769</v>
      </c>
      <c r="D24" s="36">
        <v>56861826</v>
      </c>
    </row>
    <row r="25" spans="1:4" ht="11.4" x14ac:dyDescent="0.3">
      <c r="A25" s="11" t="s">
        <v>18</v>
      </c>
      <c r="B25" s="11">
        <v>11</v>
      </c>
      <c r="C25" s="36">
        <v>1029302</v>
      </c>
      <c r="D25" s="36">
        <v>976702</v>
      </c>
    </row>
    <row r="26" spans="1:4" x14ac:dyDescent="0.3">
      <c r="A26" s="10" t="s">
        <v>19</v>
      </c>
      <c r="B26" s="10"/>
      <c r="C26" s="19">
        <f>SUM(C21:C25)</f>
        <v>254816241</v>
      </c>
      <c r="D26" s="19">
        <f>SUM(D21:D25)</f>
        <v>236178200</v>
      </c>
    </row>
    <row r="27" spans="1:4" x14ac:dyDescent="0.3">
      <c r="A27" s="10" t="s">
        <v>20</v>
      </c>
      <c r="B27" s="10"/>
      <c r="C27" s="21"/>
      <c r="D27" s="21"/>
    </row>
    <row r="28" spans="1:4" ht="11.4" x14ac:dyDescent="0.3">
      <c r="A28" s="11" t="s">
        <v>21</v>
      </c>
      <c r="B28" s="11">
        <v>12</v>
      </c>
      <c r="C28" s="36">
        <v>102920273</v>
      </c>
      <c r="D28" s="36">
        <v>102920273</v>
      </c>
    </row>
    <row r="29" spans="1:4" ht="11.4" x14ac:dyDescent="0.3">
      <c r="A29" s="11" t="s">
        <v>22</v>
      </c>
      <c r="B29" s="11"/>
      <c r="C29" s="36">
        <v>10735627</v>
      </c>
      <c r="D29" s="36">
        <v>10735627</v>
      </c>
    </row>
    <row r="30" spans="1:4" ht="30.6" x14ac:dyDescent="0.3">
      <c r="A30" s="11" t="s">
        <v>91</v>
      </c>
      <c r="B30" s="11"/>
      <c r="C30" s="36">
        <v>-923569</v>
      </c>
      <c r="D30" s="36">
        <v>26956</v>
      </c>
    </row>
    <row r="31" spans="1:4" ht="11.4" x14ac:dyDescent="0.3">
      <c r="A31" s="11" t="s">
        <v>23</v>
      </c>
      <c r="B31" s="11"/>
      <c r="C31" s="36">
        <v>316430</v>
      </c>
      <c r="D31" s="36">
        <v>316430</v>
      </c>
    </row>
    <row r="32" spans="1:4" ht="11.4" x14ac:dyDescent="0.3">
      <c r="A32" s="11" t="s">
        <v>24</v>
      </c>
      <c r="B32" s="11"/>
      <c r="C32" s="36">
        <v>49423202</v>
      </c>
      <c r="D32" s="36">
        <v>27349498</v>
      </c>
    </row>
    <row r="33" spans="1:4" x14ac:dyDescent="0.3">
      <c r="A33" s="10" t="s">
        <v>25</v>
      </c>
      <c r="B33" s="10"/>
      <c r="C33" s="19">
        <f>SUM(C28:C32)</f>
        <v>162471963</v>
      </c>
      <c r="D33" s="19">
        <f>SUM(D28:D32)</f>
        <v>141348784</v>
      </c>
    </row>
    <row r="34" spans="1:4" x14ac:dyDescent="0.3">
      <c r="A34" s="10" t="s">
        <v>26</v>
      </c>
      <c r="B34" s="10"/>
      <c r="C34" s="19">
        <f>C26+C33</f>
        <v>417288204</v>
      </c>
      <c r="D34" s="19">
        <f>D26+D33</f>
        <v>377526984</v>
      </c>
    </row>
    <row r="35" spans="1:4" x14ac:dyDescent="0.3">
      <c r="A35" s="10" t="s">
        <v>107</v>
      </c>
      <c r="B35" s="10">
        <v>13</v>
      </c>
      <c r="C35" s="12">
        <v>5843.21</v>
      </c>
      <c r="D35" s="12">
        <v>5081.76</v>
      </c>
    </row>
    <row r="36" spans="1:4" x14ac:dyDescent="0.3">
      <c r="A36" s="68"/>
      <c r="B36" s="68"/>
      <c r="C36" s="69"/>
      <c r="D36" s="69"/>
    </row>
    <row r="37" spans="1:4" ht="15.6" customHeight="1" x14ac:dyDescent="0.3"/>
    <row r="38" spans="1:4" x14ac:dyDescent="0.3">
      <c r="A38" s="15" t="s">
        <v>89</v>
      </c>
      <c r="B38" s="15"/>
    </row>
    <row r="40" spans="1:4" x14ac:dyDescent="0.3">
      <c r="A40" s="15" t="s">
        <v>75</v>
      </c>
      <c r="B40" s="15"/>
    </row>
    <row r="42" spans="1:4" x14ac:dyDescent="0.3">
      <c r="A42" s="1" t="s">
        <v>76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view="pageBreakPreview" zoomScaleNormal="100" zoomScaleSheetLayoutView="100" workbookViewId="0">
      <selection activeCell="B5" sqref="B5"/>
    </sheetView>
  </sheetViews>
  <sheetFormatPr defaultColWidth="9.109375" defaultRowHeight="10.199999999999999" x14ac:dyDescent="0.3"/>
  <cols>
    <col min="1" max="1" width="52.21875" style="1" customWidth="1"/>
    <col min="2" max="2" width="7.88671875" style="1" customWidth="1"/>
    <col min="3" max="3" width="16.109375" style="3" customWidth="1"/>
    <col min="4" max="4" width="15.6640625" style="3" customWidth="1"/>
    <col min="5" max="16384" width="9.109375" style="1"/>
  </cols>
  <sheetData>
    <row r="1" spans="1:12" x14ac:dyDescent="0.3">
      <c r="A1" s="2" t="s">
        <v>71</v>
      </c>
      <c r="B1" s="16" t="s">
        <v>72</v>
      </c>
      <c r="C1" s="16"/>
    </row>
    <row r="2" spans="1:12" x14ac:dyDescent="0.2">
      <c r="A2" s="40" t="s">
        <v>90</v>
      </c>
      <c r="B2" s="40"/>
    </row>
    <row r="4" spans="1:12" x14ac:dyDescent="0.3">
      <c r="A4" s="4" t="s">
        <v>80</v>
      </c>
      <c r="B4" s="4"/>
    </row>
    <row r="5" spans="1:12" ht="12" x14ac:dyDescent="0.3">
      <c r="A5" s="52" t="s">
        <v>70</v>
      </c>
      <c r="B5" s="52"/>
    </row>
    <row r="7" spans="1:12" x14ac:dyDescent="0.3">
      <c r="A7" s="60" t="s">
        <v>0</v>
      </c>
      <c r="B7" s="70" t="s">
        <v>106</v>
      </c>
      <c r="C7" s="59" t="s">
        <v>95</v>
      </c>
      <c r="D7" s="59"/>
    </row>
    <row r="8" spans="1:12" ht="20.399999999999999" x14ac:dyDescent="0.3">
      <c r="A8" s="60"/>
      <c r="B8" s="71"/>
      <c r="C8" s="12" t="s">
        <v>108</v>
      </c>
      <c r="D8" s="12" t="s">
        <v>109</v>
      </c>
    </row>
    <row r="9" spans="1:12" ht="20.399999999999999" x14ac:dyDescent="0.3">
      <c r="A9" s="11" t="s">
        <v>96</v>
      </c>
      <c r="B9" s="11">
        <v>15</v>
      </c>
      <c r="C9" s="39">
        <v>7745430</v>
      </c>
      <c r="D9" s="39">
        <v>8868190</v>
      </c>
    </row>
    <row r="10" spans="1:12" ht="11.4" x14ac:dyDescent="0.3">
      <c r="A10" s="11" t="s">
        <v>28</v>
      </c>
      <c r="B10" s="11">
        <v>15</v>
      </c>
      <c r="C10" s="39">
        <v>12708</v>
      </c>
      <c r="D10" s="39">
        <v>44586</v>
      </c>
      <c r="L10" s="25"/>
    </row>
    <row r="11" spans="1:12" ht="11.4" x14ac:dyDescent="0.3">
      <c r="A11" s="11" t="s">
        <v>29</v>
      </c>
      <c r="B11" s="11">
        <v>15</v>
      </c>
      <c r="C11" s="39">
        <v>-1886897</v>
      </c>
      <c r="D11" s="39">
        <v>-1757320</v>
      </c>
    </row>
    <row r="12" spans="1:12" x14ac:dyDescent="0.3">
      <c r="A12" s="10" t="s">
        <v>112</v>
      </c>
      <c r="B12" s="10"/>
      <c r="C12" s="20">
        <f>SUM(C9:C11)</f>
        <v>5871241</v>
      </c>
      <c r="D12" s="20">
        <f>SUM(D9:D11)</f>
        <v>7155456</v>
      </c>
    </row>
    <row r="13" spans="1:12" ht="22.8" customHeight="1" x14ac:dyDescent="0.3">
      <c r="A13" s="11" t="s">
        <v>113</v>
      </c>
      <c r="B13" s="11"/>
      <c r="C13" s="39">
        <v>-1626475</v>
      </c>
      <c r="D13" s="39">
        <v>523674</v>
      </c>
    </row>
    <row r="14" spans="1:12" ht="20.399999999999999" x14ac:dyDescent="0.3">
      <c r="A14" s="10" t="s">
        <v>30</v>
      </c>
      <c r="B14" s="10"/>
      <c r="C14" s="20">
        <f>SUM(C12:C13)</f>
        <v>4244766</v>
      </c>
      <c r="D14" s="20">
        <f>SUM(D12:D13)</f>
        <v>7679130</v>
      </c>
    </row>
    <row r="15" spans="1:12" ht="11.4" x14ac:dyDescent="0.3">
      <c r="A15" s="11" t="s">
        <v>31</v>
      </c>
      <c r="B15" s="11">
        <v>16</v>
      </c>
      <c r="C15" s="39">
        <v>5510263</v>
      </c>
      <c r="D15" s="39">
        <v>2919961</v>
      </c>
    </row>
    <row r="16" spans="1:12" s="26" customFormat="1" ht="20.399999999999999" x14ac:dyDescent="0.2">
      <c r="A16" s="57" t="s">
        <v>97</v>
      </c>
      <c r="B16" s="57">
        <v>17</v>
      </c>
      <c r="C16" s="39">
        <v>17479816</v>
      </c>
      <c r="D16" s="39">
        <v>0</v>
      </c>
    </row>
    <row r="17" spans="1:4" s="26" customFormat="1" ht="20.399999999999999" x14ac:dyDescent="0.2">
      <c r="A17" s="57" t="s">
        <v>98</v>
      </c>
      <c r="B17" s="57"/>
      <c r="C17" s="39">
        <v>606</v>
      </c>
      <c r="D17" s="39">
        <v>36845</v>
      </c>
    </row>
    <row r="18" spans="1:4" s="26" customFormat="1" ht="11.4" x14ac:dyDescent="0.3">
      <c r="A18" s="11" t="s">
        <v>32</v>
      </c>
      <c r="B18" s="11"/>
      <c r="C18" s="39">
        <v>224304</v>
      </c>
      <c r="D18" s="39">
        <v>29444</v>
      </c>
    </row>
    <row r="19" spans="1:4" ht="20.399999999999999" x14ac:dyDescent="0.2">
      <c r="A19" s="57" t="s">
        <v>99</v>
      </c>
      <c r="B19" s="57"/>
      <c r="C19" s="39">
        <v>-250745</v>
      </c>
      <c r="D19" s="39">
        <v>0</v>
      </c>
    </row>
    <row r="20" spans="1:4" ht="11.4" x14ac:dyDescent="0.2">
      <c r="A20" s="58" t="s">
        <v>92</v>
      </c>
      <c r="B20" s="58"/>
      <c r="C20" s="39">
        <v>6314</v>
      </c>
      <c r="D20" s="39">
        <v>235</v>
      </c>
    </row>
    <row r="21" spans="1:4" ht="20.399999999999999" x14ac:dyDescent="0.3">
      <c r="A21" s="11" t="s">
        <v>114</v>
      </c>
      <c r="B21" s="11"/>
      <c r="C21" s="39">
        <v>53865</v>
      </c>
      <c r="D21" s="39">
        <v>-22345</v>
      </c>
    </row>
    <row r="22" spans="1:4" ht="20.399999999999999" x14ac:dyDescent="0.3">
      <c r="A22" s="11" t="s">
        <v>115</v>
      </c>
      <c r="B22" s="11">
        <v>18</v>
      </c>
      <c r="C22" s="39">
        <v>-3738547</v>
      </c>
      <c r="D22" s="39">
        <v>1373229</v>
      </c>
    </row>
    <row r="23" spans="1:4" ht="11.4" x14ac:dyDescent="0.2">
      <c r="A23" s="58" t="s">
        <v>93</v>
      </c>
      <c r="B23" s="58"/>
      <c r="C23" s="39">
        <v>44895</v>
      </c>
      <c r="D23" s="39">
        <v>35062</v>
      </c>
    </row>
    <row r="24" spans="1:4" ht="11.4" x14ac:dyDescent="0.3">
      <c r="A24" s="11" t="s">
        <v>33</v>
      </c>
      <c r="B24" s="11"/>
      <c r="C24" s="39">
        <v>-189417</v>
      </c>
      <c r="D24" s="39">
        <v>-156940</v>
      </c>
    </row>
    <row r="25" spans="1:4" ht="11.4" x14ac:dyDescent="0.3">
      <c r="A25" s="11" t="s">
        <v>34</v>
      </c>
      <c r="B25" s="11"/>
      <c r="C25" s="39">
        <v>-1312416</v>
      </c>
      <c r="D25" s="39">
        <v>-1259678</v>
      </c>
    </row>
    <row r="26" spans="1:4" x14ac:dyDescent="0.3">
      <c r="A26" s="10" t="s">
        <v>35</v>
      </c>
      <c r="B26" s="10"/>
      <c r="C26" s="38">
        <f>SUM(C14:C25)</f>
        <v>22073704</v>
      </c>
      <c r="D26" s="38">
        <f>SUM(D14:D25)</f>
        <v>10634943</v>
      </c>
    </row>
    <row r="27" spans="1:4" x14ac:dyDescent="0.3">
      <c r="A27" s="11" t="s">
        <v>36</v>
      </c>
      <c r="B27" s="11"/>
      <c r="C27" s="22"/>
      <c r="D27" s="22"/>
    </row>
    <row r="28" spans="1:4" x14ac:dyDescent="0.3">
      <c r="A28" s="10" t="s">
        <v>37</v>
      </c>
      <c r="B28" s="10"/>
      <c r="C28" s="20">
        <f>SUM(C26:C27)</f>
        <v>22073704</v>
      </c>
      <c r="D28" s="20">
        <f>SUM(D26:D27)</f>
        <v>10634943</v>
      </c>
    </row>
    <row r="29" spans="1:4" x14ac:dyDescent="0.3">
      <c r="A29" s="10" t="s">
        <v>38</v>
      </c>
      <c r="B29" s="10"/>
      <c r="C29" s="20"/>
      <c r="D29" s="20"/>
    </row>
    <row r="30" spans="1:4" ht="20.399999999999999" x14ac:dyDescent="0.3">
      <c r="A30" s="56" t="s">
        <v>110</v>
      </c>
      <c r="B30" s="10"/>
      <c r="C30" s="20"/>
      <c r="D30" s="20"/>
    </row>
    <row r="31" spans="1:4" ht="20.399999999999999" x14ac:dyDescent="0.3">
      <c r="A31" s="11" t="s">
        <v>111</v>
      </c>
      <c r="B31" s="11"/>
      <c r="C31" s="22"/>
      <c r="D31" s="22"/>
    </row>
    <row r="32" spans="1:4" ht="11.4" x14ac:dyDescent="0.3">
      <c r="A32" s="13" t="s">
        <v>39</v>
      </c>
      <c r="B32" s="13"/>
      <c r="C32" s="39">
        <v>-950525</v>
      </c>
      <c r="D32" s="39">
        <v>15492</v>
      </c>
    </row>
    <row r="33" spans="1:4" ht="12" x14ac:dyDescent="0.3">
      <c r="A33" s="10" t="s">
        <v>40</v>
      </c>
      <c r="B33" s="10"/>
      <c r="C33" s="44">
        <f>SUM(C32)</f>
        <v>-950525</v>
      </c>
      <c r="D33" s="44">
        <f>SUM(D32)</f>
        <v>15492</v>
      </c>
    </row>
    <row r="34" spans="1:4" ht="12" x14ac:dyDescent="0.3">
      <c r="A34" s="37" t="s">
        <v>41</v>
      </c>
      <c r="B34" s="37"/>
      <c r="C34" s="44">
        <f>C28+C33</f>
        <v>21123179</v>
      </c>
      <c r="D34" s="44">
        <f>D28+D33</f>
        <v>10650435</v>
      </c>
    </row>
    <row r="36" spans="1:4" x14ac:dyDescent="0.3">
      <c r="A36" s="15" t="s">
        <v>89</v>
      </c>
      <c r="B36" s="15"/>
    </row>
    <row r="38" spans="1:4" x14ac:dyDescent="0.3">
      <c r="A38" s="15" t="s">
        <v>75</v>
      </c>
      <c r="B38" s="15"/>
    </row>
    <row r="40" spans="1:4" x14ac:dyDescent="0.3">
      <c r="A40" s="1" t="s">
        <v>76</v>
      </c>
    </row>
    <row r="42" spans="1:4" x14ac:dyDescent="0.3">
      <c r="A42" s="15"/>
      <c r="B42" s="15"/>
    </row>
  </sheetData>
  <mergeCells count="3">
    <mergeCell ref="C7:D7"/>
    <mergeCell ref="A7:A8"/>
    <mergeCell ref="B7:B8"/>
  </mergeCells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view="pageBreakPreview" zoomScaleNormal="100" zoomScaleSheetLayoutView="100" workbookViewId="0">
      <selection activeCell="A35" sqref="A35"/>
    </sheetView>
  </sheetViews>
  <sheetFormatPr defaultColWidth="9.109375" defaultRowHeight="10.199999999999999" x14ac:dyDescent="0.3"/>
  <cols>
    <col min="1" max="1" width="51.44140625" style="1" customWidth="1"/>
    <col min="2" max="2" width="19" style="3" customWidth="1"/>
    <col min="3" max="3" width="18.109375" style="1" customWidth="1"/>
    <col min="4" max="16384" width="9.109375" style="1"/>
  </cols>
  <sheetData>
    <row r="1" spans="1:3" x14ac:dyDescent="0.3">
      <c r="A1" s="2" t="s">
        <v>105</v>
      </c>
      <c r="B1" s="50"/>
      <c r="C1" s="50"/>
    </row>
    <row r="2" spans="1:3" x14ac:dyDescent="0.3">
      <c r="A2" s="2"/>
      <c r="B2" s="50"/>
      <c r="C2" s="50"/>
    </row>
    <row r="3" spans="1:3" ht="13.2" customHeight="1" x14ac:dyDescent="0.2">
      <c r="A3" s="40" t="s">
        <v>90</v>
      </c>
    </row>
    <row r="5" spans="1:3" x14ac:dyDescent="0.3">
      <c r="A5" s="4" t="s">
        <v>81</v>
      </c>
      <c r="B5" s="5"/>
      <c r="C5" s="6"/>
    </row>
    <row r="6" spans="1:3" ht="12" x14ac:dyDescent="0.3">
      <c r="A6" s="62" t="s">
        <v>82</v>
      </c>
      <c r="B6" s="62"/>
      <c r="C6" s="62"/>
    </row>
    <row r="7" spans="1:3" x14ac:dyDescent="0.3">
      <c r="A7" s="7"/>
      <c r="B7" s="61"/>
      <c r="C7" s="61"/>
    </row>
    <row r="8" spans="1:3" ht="12" x14ac:dyDescent="0.3">
      <c r="A8" s="7"/>
      <c r="B8" s="63" t="s">
        <v>95</v>
      </c>
      <c r="C8" s="63"/>
    </row>
    <row r="9" spans="1:3" ht="24" x14ac:dyDescent="0.3">
      <c r="A9" s="8" t="s">
        <v>0</v>
      </c>
      <c r="B9" s="51" t="s">
        <v>108</v>
      </c>
      <c r="C9" s="51" t="s">
        <v>109</v>
      </c>
    </row>
    <row r="10" spans="1:3" ht="12" x14ac:dyDescent="0.3">
      <c r="A10" s="10" t="s">
        <v>49</v>
      </c>
      <c r="B10" s="45"/>
      <c r="C10" s="46"/>
    </row>
    <row r="11" spans="1:3" ht="11.4" x14ac:dyDescent="0.3">
      <c r="A11" s="11" t="s">
        <v>50</v>
      </c>
      <c r="B11" s="41">
        <v>4467345</v>
      </c>
      <c r="C11" s="36">
        <v>3095605</v>
      </c>
    </row>
    <row r="12" spans="1:3" ht="11.4" x14ac:dyDescent="0.3">
      <c r="A12" s="11" t="s">
        <v>51</v>
      </c>
      <c r="B12" s="41">
        <v>-377199</v>
      </c>
      <c r="C12" s="36">
        <v>-318553</v>
      </c>
    </row>
    <row r="13" spans="1:3" ht="11.4" x14ac:dyDescent="0.3">
      <c r="A13" s="11" t="s">
        <v>52</v>
      </c>
      <c r="B13" s="41">
        <v>4982130</v>
      </c>
      <c r="C13" s="36">
        <v>7989340</v>
      </c>
    </row>
    <row r="14" spans="1:3" ht="11.4" x14ac:dyDescent="0.3">
      <c r="A14" s="11" t="s">
        <v>53</v>
      </c>
      <c r="B14" s="41">
        <v>-20881</v>
      </c>
      <c r="C14" s="36">
        <v>-15774</v>
      </c>
    </row>
    <row r="15" spans="1:3" ht="11.4" x14ac:dyDescent="0.3">
      <c r="A15" s="11" t="s">
        <v>54</v>
      </c>
      <c r="B15" s="41">
        <v>33484</v>
      </c>
      <c r="C15" s="36">
        <v>12290</v>
      </c>
    </row>
    <row r="16" spans="1:3" ht="11.4" x14ac:dyDescent="0.3">
      <c r="A16" s="11" t="s">
        <v>100</v>
      </c>
      <c r="B16" s="41">
        <v>-851744</v>
      </c>
      <c r="C16" s="36">
        <v>-743955</v>
      </c>
    </row>
    <row r="17" spans="1:3" ht="11.4" x14ac:dyDescent="0.3">
      <c r="A17" s="11" t="s">
        <v>101</v>
      </c>
      <c r="B17" s="41">
        <v>-724545</v>
      </c>
      <c r="C17" s="36">
        <v>-738481</v>
      </c>
    </row>
    <row r="18" spans="1:3" ht="20.399999999999999" x14ac:dyDescent="0.3">
      <c r="A18" s="10" t="s">
        <v>102</v>
      </c>
      <c r="B18" s="43">
        <f>SUM(B11:B17)</f>
        <v>7508590</v>
      </c>
      <c r="C18" s="43">
        <f>SUM(C11:C17)</f>
        <v>9280472</v>
      </c>
    </row>
    <row r="19" spans="1:3" ht="11.4" x14ac:dyDescent="0.3">
      <c r="A19" s="8" t="s">
        <v>55</v>
      </c>
      <c r="B19" s="47"/>
      <c r="C19" s="47"/>
    </row>
    <row r="20" spans="1:3" ht="11.4" x14ac:dyDescent="0.3">
      <c r="A20" s="11" t="s">
        <v>116</v>
      </c>
      <c r="B20" s="36">
        <v>57198343</v>
      </c>
      <c r="C20" s="36">
        <v>9373468</v>
      </c>
    </row>
    <row r="21" spans="1:3" ht="11.4" x14ac:dyDescent="0.3">
      <c r="A21" s="11" t="s">
        <v>117</v>
      </c>
      <c r="B21" s="36">
        <v>-41626</v>
      </c>
      <c r="C21" s="36">
        <v>28082</v>
      </c>
    </row>
    <row r="22" spans="1:3" ht="11.4" x14ac:dyDescent="0.3">
      <c r="A22" s="11" t="s">
        <v>119</v>
      </c>
      <c r="B22" s="36">
        <v>-491851</v>
      </c>
      <c r="C22" s="36">
        <v>457866</v>
      </c>
    </row>
    <row r="23" spans="1:3" ht="11.4" x14ac:dyDescent="0.3">
      <c r="A23" s="11" t="s">
        <v>118</v>
      </c>
      <c r="B23" s="36">
        <v>-118639</v>
      </c>
      <c r="C23" s="36"/>
    </row>
    <row r="24" spans="1:3" ht="11.4" x14ac:dyDescent="0.3">
      <c r="A24" s="8" t="s">
        <v>56</v>
      </c>
      <c r="B24" s="48"/>
      <c r="C24" s="47"/>
    </row>
    <row r="25" spans="1:3" ht="20.399999999999999" x14ac:dyDescent="0.3">
      <c r="A25" s="11" t="s">
        <v>120</v>
      </c>
      <c r="B25" s="36">
        <v>15255486</v>
      </c>
      <c r="C25" s="36">
        <v>4797335</v>
      </c>
    </row>
    <row r="26" spans="1:3" ht="11.4" x14ac:dyDescent="0.3">
      <c r="A26" s="13" t="s">
        <v>121</v>
      </c>
      <c r="B26" s="36">
        <v>-31188</v>
      </c>
      <c r="C26" s="36">
        <v>-15287</v>
      </c>
    </row>
    <row r="27" spans="1:3" ht="20.399999999999999" x14ac:dyDescent="0.3">
      <c r="A27" s="10" t="s">
        <v>103</v>
      </c>
      <c r="B27" s="44">
        <f>SUM(B18:B26)</f>
        <v>79279115</v>
      </c>
      <c r="C27" s="44">
        <f>SUM(C18:C26)</f>
        <v>23921936</v>
      </c>
    </row>
    <row r="28" spans="1:3" ht="12" x14ac:dyDescent="0.3">
      <c r="A28" s="10" t="s">
        <v>57</v>
      </c>
      <c r="B28" s="44"/>
      <c r="C28" s="43"/>
    </row>
    <row r="29" spans="1:3" ht="11.4" x14ac:dyDescent="0.3">
      <c r="A29" s="11" t="s">
        <v>58</v>
      </c>
      <c r="B29" s="36">
        <v>-13733650</v>
      </c>
      <c r="C29" s="36">
        <v>-14429553</v>
      </c>
    </row>
    <row r="30" spans="1:3" ht="11.4" x14ac:dyDescent="0.3">
      <c r="A30" s="11" t="s">
        <v>59</v>
      </c>
      <c r="B30" s="36">
        <v>27196916</v>
      </c>
      <c r="C30" s="36">
        <v>9321985</v>
      </c>
    </row>
    <row r="31" spans="1:3" ht="11.4" x14ac:dyDescent="0.3">
      <c r="A31" s="11" t="s">
        <v>60</v>
      </c>
      <c r="B31" s="36">
        <v>-31122</v>
      </c>
      <c r="C31" s="36">
        <v>-39</v>
      </c>
    </row>
    <row r="32" spans="1:3" ht="11.4" x14ac:dyDescent="0.3">
      <c r="A32" s="11" t="s">
        <v>61</v>
      </c>
      <c r="B32" s="36">
        <v>0</v>
      </c>
      <c r="C32" s="36">
        <v>0</v>
      </c>
    </row>
    <row r="33" spans="1:3" ht="11.4" x14ac:dyDescent="0.3">
      <c r="A33" s="11" t="s">
        <v>104</v>
      </c>
      <c r="B33" s="36">
        <v>61206</v>
      </c>
      <c r="C33" s="36">
        <v>400785</v>
      </c>
    </row>
    <row r="34" spans="1:3" ht="20.399999999999999" x14ac:dyDescent="0.3">
      <c r="A34" s="10" t="s">
        <v>126</v>
      </c>
      <c r="B34" s="43">
        <f>SUM(B29:B33)</f>
        <v>13493350</v>
      </c>
      <c r="C34" s="43">
        <f>SUM(C29:C33)</f>
        <v>-4706822</v>
      </c>
    </row>
    <row r="35" spans="1:3" ht="12" x14ac:dyDescent="0.3">
      <c r="A35" s="10" t="s">
        <v>62</v>
      </c>
      <c r="B35" s="44"/>
      <c r="C35" s="43"/>
    </row>
    <row r="36" spans="1:3" ht="11.4" x14ac:dyDescent="0.3">
      <c r="A36" s="14" t="s">
        <v>122</v>
      </c>
      <c r="B36" s="36">
        <v>1150000</v>
      </c>
      <c r="C36" s="42" t="s">
        <v>94</v>
      </c>
    </row>
    <row r="37" spans="1:3" ht="11.4" x14ac:dyDescent="0.3">
      <c r="A37" s="14" t="s">
        <v>63</v>
      </c>
      <c r="B37" s="36">
        <v>-2213081</v>
      </c>
      <c r="C37" s="36">
        <v>-989670</v>
      </c>
    </row>
    <row r="38" spans="1:3" ht="11.4" x14ac:dyDescent="0.3">
      <c r="A38" s="33" t="s">
        <v>85</v>
      </c>
      <c r="B38" s="49"/>
      <c r="C38" s="49"/>
    </row>
    <row r="39" spans="1:3" ht="11.4" x14ac:dyDescent="0.3">
      <c r="A39" s="11" t="s">
        <v>123</v>
      </c>
      <c r="B39" s="36">
        <v>-37875</v>
      </c>
      <c r="C39" s="36">
        <v>-29265</v>
      </c>
    </row>
    <row r="40" spans="1:3" ht="11.4" x14ac:dyDescent="0.3">
      <c r="A40" s="14" t="s">
        <v>64</v>
      </c>
      <c r="B40" s="36">
        <v>0</v>
      </c>
      <c r="C40" s="36">
        <v>0</v>
      </c>
    </row>
    <row r="41" spans="1:3" ht="11.4" x14ac:dyDescent="0.3">
      <c r="A41" s="14" t="s">
        <v>65</v>
      </c>
      <c r="B41" s="36">
        <v>0</v>
      </c>
      <c r="C41" s="36">
        <v>0</v>
      </c>
    </row>
    <row r="42" spans="1:3" ht="20.399999999999999" x14ac:dyDescent="0.3">
      <c r="A42" s="10" t="s">
        <v>124</v>
      </c>
      <c r="B42" s="43">
        <f>SUM(B36:B39)</f>
        <v>-1100956</v>
      </c>
      <c r="C42" s="43">
        <f>SUM(C36:C39)</f>
        <v>-1018935</v>
      </c>
    </row>
    <row r="43" spans="1:3" ht="20.399999999999999" x14ac:dyDescent="0.3">
      <c r="A43" s="10" t="s">
        <v>66</v>
      </c>
      <c r="B43" s="36">
        <v>347</v>
      </c>
      <c r="C43" s="36">
        <v>-17</v>
      </c>
    </row>
    <row r="44" spans="1:3" ht="20.399999999999999" x14ac:dyDescent="0.3">
      <c r="A44" s="10" t="s">
        <v>67</v>
      </c>
      <c r="B44" s="36">
        <v>68197</v>
      </c>
      <c r="C44" s="36">
        <v>68</v>
      </c>
    </row>
    <row r="45" spans="1:3" ht="20.399999999999999" x14ac:dyDescent="0.3">
      <c r="A45" s="10" t="s">
        <v>125</v>
      </c>
      <c r="B45" s="43">
        <f>SUM(B27)+B34+B42+B43+B44</f>
        <v>91740053</v>
      </c>
      <c r="C45" s="43">
        <f>SUM(C27)+C34+C42+C43+C44</f>
        <v>18196230</v>
      </c>
    </row>
    <row r="46" spans="1:3" ht="11.4" x14ac:dyDescent="0.3">
      <c r="A46" s="11" t="s">
        <v>68</v>
      </c>
      <c r="B46" s="36">
        <v>76882383</v>
      </c>
      <c r="C46" s="36">
        <v>87151266</v>
      </c>
    </row>
    <row r="47" spans="1:3" ht="12" x14ac:dyDescent="0.3">
      <c r="A47" s="10" t="s">
        <v>69</v>
      </c>
      <c r="B47" s="43">
        <f>SUM(B45:B46)</f>
        <v>168622436</v>
      </c>
      <c r="C47" s="43">
        <f>SUM(C45:C46)</f>
        <v>105347496</v>
      </c>
    </row>
    <row r="49" spans="1:1" x14ac:dyDescent="0.3">
      <c r="A49" s="15" t="s">
        <v>89</v>
      </c>
    </row>
    <row r="51" spans="1:1" x14ac:dyDescent="0.3">
      <c r="A51" s="15" t="s">
        <v>75</v>
      </c>
    </row>
    <row r="53" spans="1:1" x14ac:dyDescent="0.3">
      <c r="A53" s="1" t="s">
        <v>76</v>
      </c>
    </row>
  </sheetData>
  <mergeCells count="3">
    <mergeCell ref="B7:C7"/>
    <mergeCell ref="A6:C6"/>
    <mergeCell ref="B8:C8"/>
  </mergeCells>
  <pageMargins left="0.7" right="0.7" top="0.75" bottom="0.75" header="0.3" footer="0.3"/>
  <pageSetup paperSize="9" scale="8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zoomScaleNormal="100" zoomScaleSheetLayoutView="100" workbookViewId="0">
      <selection activeCell="B1" sqref="B1"/>
    </sheetView>
  </sheetViews>
  <sheetFormatPr defaultColWidth="9.109375" defaultRowHeight="21" customHeight="1" x14ac:dyDescent="0.3"/>
  <cols>
    <col min="1" max="1" width="45.33203125" style="1" customWidth="1"/>
    <col min="2" max="2" width="12.77734375" style="1" customWidth="1"/>
    <col min="3" max="3" width="13.109375" style="1" customWidth="1"/>
    <col min="4" max="5" width="14.5546875" style="1" customWidth="1"/>
    <col min="6" max="6" width="15.88671875" style="1" customWidth="1"/>
    <col min="7" max="7" width="14.5546875" style="1" customWidth="1"/>
    <col min="8" max="16384" width="9.109375" style="1"/>
  </cols>
  <sheetData>
    <row r="1" spans="1:7" ht="21" customHeight="1" x14ac:dyDescent="0.3">
      <c r="A1" s="2" t="s">
        <v>71</v>
      </c>
      <c r="B1" s="16" t="s">
        <v>72</v>
      </c>
    </row>
    <row r="2" spans="1:7" ht="16.2" customHeight="1" x14ac:dyDescent="0.3">
      <c r="A2" s="2" t="s">
        <v>86</v>
      </c>
      <c r="B2" s="17"/>
    </row>
    <row r="3" spans="1:7" ht="10.199999999999999" customHeight="1" x14ac:dyDescent="0.3"/>
    <row r="4" spans="1:7" ht="15" customHeight="1" x14ac:dyDescent="0.3">
      <c r="A4" s="18" t="s">
        <v>83</v>
      </c>
    </row>
    <row r="5" spans="1:7" ht="15" customHeight="1" x14ac:dyDescent="0.3">
      <c r="A5" s="53" t="s">
        <v>84</v>
      </c>
    </row>
    <row r="6" spans="1:7" ht="7.8" customHeight="1" x14ac:dyDescent="0.3"/>
    <row r="7" spans="1:7" ht="21" customHeight="1" x14ac:dyDescent="0.3">
      <c r="A7" s="64" t="s">
        <v>0</v>
      </c>
      <c r="B7" s="65" t="s">
        <v>21</v>
      </c>
      <c r="C7" s="65" t="s">
        <v>22</v>
      </c>
      <c r="D7" s="65" t="s">
        <v>42</v>
      </c>
      <c r="E7" s="9" t="s">
        <v>43</v>
      </c>
      <c r="F7" s="9" t="s">
        <v>45</v>
      </c>
      <c r="G7" s="65" t="s">
        <v>47</v>
      </c>
    </row>
    <row r="8" spans="1:7" ht="53.4" customHeight="1" x14ac:dyDescent="0.3">
      <c r="A8" s="64"/>
      <c r="B8" s="65"/>
      <c r="C8" s="65"/>
      <c r="D8" s="65"/>
      <c r="E8" s="9" t="s">
        <v>44</v>
      </c>
      <c r="F8" s="9" t="s">
        <v>46</v>
      </c>
      <c r="G8" s="65"/>
    </row>
    <row r="9" spans="1:7" ht="10.199999999999999" x14ac:dyDescent="0.3">
      <c r="A9" s="10" t="s">
        <v>48</v>
      </c>
      <c r="B9" s="19">
        <v>102920273</v>
      </c>
      <c r="C9" s="19">
        <v>10735627</v>
      </c>
      <c r="D9" s="20">
        <v>47581</v>
      </c>
      <c r="E9" s="19">
        <v>316430</v>
      </c>
      <c r="F9" s="20">
        <v>5652551</v>
      </c>
      <c r="G9" s="20">
        <f t="shared" ref="G9:G15" si="0">SUM(B9:F9)</f>
        <v>119672462</v>
      </c>
    </row>
    <row r="10" spans="1:7" ht="10.199999999999999" x14ac:dyDescent="0.3">
      <c r="A10" s="11" t="s">
        <v>37</v>
      </c>
      <c r="B10" s="22"/>
      <c r="C10" s="20"/>
      <c r="D10" s="21"/>
      <c r="E10" s="21"/>
      <c r="F10" s="23">
        <v>10634943</v>
      </c>
      <c r="G10" s="20">
        <f t="shared" si="0"/>
        <v>10634943</v>
      </c>
    </row>
    <row r="11" spans="1:7" ht="10.199999999999999" x14ac:dyDescent="0.3">
      <c r="A11" s="11" t="s">
        <v>77</v>
      </c>
      <c r="B11" s="22"/>
      <c r="C11" s="20"/>
      <c r="D11" s="23">
        <v>15492</v>
      </c>
      <c r="E11" s="21"/>
      <c r="F11" s="21"/>
      <c r="G11" s="20">
        <f t="shared" si="0"/>
        <v>15492</v>
      </c>
    </row>
    <row r="12" spans="1:7" ht="21" customHeight="1" x14ac:dyDescent="0.3">
      <c r="A12" s="10" t="s">
        <v>127</v>
      </c>
      <c r="B12" s="19">
        <f>SUM(B10:B11)</f>
        <v>0</v>
      </c>
      <c r="C12" s="19">
        <f t="shared" ref="C12:F12" si="1">SUM(C10:C11)</f>
        <v>0</v>
      </c>
      <c r="D12" s="19">
        <f t="shared" si="1"/>
        <v>15492</v>
      </c>
      <c r="E12" s="19">
        <f t="shared" si="1"/>
        <v>0</v>
      </c>
      <c r="F12" s="19">
        <f t="shared" si="1"/>
        <v>10634943</v>
      </c>
      <c r="G12" s="20">
        <f t="shared" si="0"/>
        <v>10650435</v>
      </c>
    </row>
    <row r="13" spans="1:7" ht="10.199999999999999" x14ac:dyDescent="0.3">
      <c r="A13" s="11" t="s">
        <v>78</v>
      </c>
      <c r="B13" s="21"/>
      <c r="C13" s="19"/>
      <c r="D13" s="19"/>
      <c r="E13" s="21"/>
      <c r="F13" s="19"/>
      <c r="G13" s="20">
        <f t="shared" si="0"/>
        <v>0</v>
      </c>
    </row>
    <row r="14" spans="1:7" ht="10.199999999999999" x14ac:dyDescent="0.3">
      <c r="A14" s="11" t="s">
        <v>128</v>
      </c>
      <c r="B14" s="21"/>
      <c r="C14" s="19"/>
      <c r="D14" s="19"/>
      <c r="E14" s="21"/>
      <c r="F14" s="32"/>
      <c r="G14" s="20">
        <f t="shared" si="0"/>
        <v>0</v>
      </c>
    </row>
    <row r="15" spans="1:7" ht="10.199999999999999" x14ac:dyDescent="0.3">
      <c r="A15" s="10" t="s">
        <v>129</v>
      </c>
      <c r="B15" s="19">
        <f>SUM(B9)+B12+B13+B14</f>
        <v>102920273</v>
      </c>
      <c r="C15" s="19">
        <f t="shared" ref="C15:F15" si="2">SUM(C9)+C12+C13+C14</f>
        <v>10735627</v>
      </c>
      <c r="D15" s="19">
        <f t="shared" si="2"/>
        <v>63073</v>
      </c>
      <c r="E15" s="19">
        <f t="shared" si="2"/>
        <v>316430</v>
      </c>
      <c r="F15" s="19">
        <f t="shared" si="2"/>
        <v>16287494</v>
      </c>
      <c r="G15" s="20">
        <f t="shared" si="0"/>
        <v>130322897</v>
      </c>
    </row>
    <row r="16" spans="1:7" ht="10.199999999999999" x14ac:dyDescent="0.3">
      <c r="A16" s="10" t="s">
        <v>130</v>
      </c>
      <c r="B16" s="20">
        <v>102920273</v>
      </c>
      <c r="C16" s="20">
        <v>10735627</v>
      </c>
      <c r="D16" s="20">
        <v>26956</v>
      </c>
      <c r="E16" s="20">
        <v>316430</v>
      </c>
      <c r="F16" s="20">
        <v>27349498</v>
      </c>
      <c r="G16" s="20">
        <f>SUM(B16:F16)</f>
        <v>141348784</v>
      </c>
    </row>
    <row r="17" spans="1:7" ht="10.199999999999999" x14ac:dyDescent="0.3">
      <c r="A17" s="11" t="s">
        <v>37</v>
      </c>
      <c r="B17" s="21"/>
      <c r="C17" s="19"/>
      <c r="D17" s="22"/>
      <c r="E17" s="21"/>
      <c r="F17" s="22">
        <v>22073704</v>
      </c>
      <c r="G17" s="34">
        <f>F17</f>
        <v>22073704</v>
      </c>
    </row>
    <row r="18" spans="1:7" ht="10.199999999999999" x14ac:dyDescent="0.3">
      <c r="A18" s="11" t="s">
        <v>40</v>
      </c>
      <c r="B18" s="21"/>
      <c r="C18" s="19"/>
      <c r="D18" s="22">
        <v>-950525</v>
      </c>
      <c r="E18" s="21"/>
      <c r="F18" s="22"/>
      <c r="G18" s="34">
        <f>D18</f>
        <v>-950525</v>
      </c>
    </row>
    <row r="19" spans="1:7" ht="21" customHeight="1" x14ac:dyDescent="0.3">
      <c r="A19" s="35" t="s">
        <v>131</v>
      </c>
      <c r="B19" s="19">
        <v>0</v>
      </c>
      <c r="C19" s="19">
        <v>0</v>
      </c>
      <c r="D19" s="20">
        <f>D18</f>
        <v>-950525</v>
      </c>
      <c r="E19" s="19">
        <v>0</v>
      </c>
      <c r="F19" s="20">
        <f>SUM(F17:F18)</f>
        <v>22073704</v>
      </c>
      <c r="G19" s="34">
        <f>SUM(B19:F20)</f>
        <v>21123179</v>
      </c>
    </row>
    <row r="20" spans="1:7" ht="10.199999999999999" x14ac:dyDescent="0.3">
      <c r="A20" s="11" t="s">
        <v>79</v>
      </c>
      <c r="B20" s="21"/>
      <c r="C20" s="19"/>
      <c r="D20" s="20"/>
      <c r="E20" s="21"/>
      <c r="F20" s="20"/>
      <c r="G20" s="20">
        <f t="shared" ref="G20:G22" si="3">SUM(B20:F21)</f>
        <v>0</v>
      </c>
    </row>
    <row r="21" spans="1:7" ht="10.199999999999999" x14ac:dyDescent="0.3">
      <c r="A21" s="11" t="s">
        <v>128</v>
      </c>
      <c r="B21" s="21"/>
      <c r="C21" s="19"/>
      <c r="D21" s="20"/>
      <c r="E21" s="21"/>
      <c r="F21" s="20"/>
      <c r="G21" s="20">
        <f t="shared" si="3"/>
        <v>162471963</v>
      </c>
    </row>
    <row r="22" spans="1:7" ht="10.199999999999999" x14ac:dyDescent="0.3">
      <c r="A22" s="10" t="s">
        <v>132</v>
      </c>
      <c r="B22" s="19">
        <f>SUM(B16)+B19+B20+B21</f>
        <v>102920273</v>
      </c>
      <c r="C22" s="19">
        <f>SUM(C16)+C19+C20+C21</f>
        <v>10735627</v>
      </c>
      <c r="D22" s="19">
        <f>SUM(D16)+D19+D20+D21</f>
        <v>-923569</v>
      </c>
      <c r="E22" s="19">
        <f>SUM(E16)+E19+E20+E21</f>
        <v>316430</v>
      </c>
      <c r="F22" s="19">
        <f>SUM(F16)+F19+F20+F21</f>
        <v>49423202</v>
      </c>
      <c r="G22" s="20">
        <f t="shared" si="3"/>
        <v>162471963</v>
      </c>
    </row>
    <row r="24" spans="1:7" ht="16.8" customHeight="1" x14ac:dyDescent="0.3">
      <c r="A24" s="15" t="s">
        <v>89</v>
      </c>
    </row>
    <row r="25" spans="1:7" ht="12" customHeight="1" x14ac:dyDescent="0.3">
      <c r="A25" s="18"/>
    </row>
    <row r="26" spans="1:7" ht="17.399999999999999" customHeight="1" x14ac:dyDescent="0.3">
      <c r="A26" s="18" t="str">
        <f>Ф3!A51</f>
        <v>Главный бухгалтер __________________________________Кусайынова А.К.</v>
      </c>
    </row>
    <row r="28" spans="1:7" ht="21" customHeight="1" x14ac:dyDescent="0.3">
      <c r="A28" s="24" t="str">
        <f>Ф3!A53</f>
        <v>Исполнитель: Бекмуратова А.Т.</v>
      </c>
    </row>
  </sheetData>
  <protectedRanges>
    <protectedRange sqref="F14" name="Range1_1"/>
  </protectedRanges>
  <mergeCells count="5">
    <mergeCell ref="A7:A8"/>
    <mergeCell ref="B7:B8"/>
    <mergeCell ref="C7:C8"/>
    <mergeCell ref="D7:D8"/>
    <mergeCell ref="G7:G8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Ф1</vt:lpstr>
      <vt:lpstr>Ф2</vt:lpstr>
      <vt:lpstr>Ф3</vt:lpstr>
      <vt:lpstr>Ф4</vt:lpstr>
      <vt:lpstr>Ф2!_Hlk96520020</vt:lpstr>
      <vt:lpstr>Ф1!Область_печати</vt:lpstr>
      <vt:lpstr>Ф2!Область_печати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Назгуль Есенхановна Смагулова</dc:creator>
  <cp:lastModifiedBy>Акмарал Тогызбаевна Бекмуратова</cp:lastModifiedBy>
  <cp:lastPrinted>2022-05-13T12:01:06Z</cp:lastPrinted>
  <dcterms:created xsi:type="dcterms:W3CDTF">2021-11-05T10:43:38Z</dcterms:created>
  <dcterms:modified xsi:type="dcterms:W3CDTF">2022-05-24T07:49:51Z</dcterms:modified>
</cp:coreProperties>
</file>