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2024 г\1кв24\"/>
    </mc:Choice>
  </mc:AlternateContent>
  <bookViews>
    <workbookView xWindow="0" yWindow="0" windowWidth="14508" windowHeight="11916" activeTab="3"/>
  </bookViews>
  <sheets>
    <sheet name="Ф1" sheetId="1" r:id="rId1"/>
    <sheet name="Ф2" sheetId="5" r:id="rId2"/>
    <sheet name="Ф3" sheetId="6" r:id="rId3"/>
    <sheet name="Ф4" sheetId="7" r:id="rId4"/>
  </sheets>
  <definedNames>
    <definedName name="_Hlk96520020" localSheetId="1">Ф2!$C$13</definedName>
    <definedName name="_xlnm.Print_Area" localSheetId="0">Ф1!$A$1:$D$42</definedName>
    <definedName name="_xlnm.Print_Area" localSheetId="1">Ф2!$A$1:$D$42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F19" i="7" l="1"/>
  <c r="E15" i="7"/>
  <c r="G9" i="7"/>
  <c r="F12" i="7"/>
  <c r="C34" i="5" l="1"/>
  <c r="C12" i="5"/>
  <c r="C14" i="5" s="1"/>
  <c r="C27" i="5" s="1"/>
  <c r="C29" i="5" l="1"/>
  <c r="H17" i="7" s="1"/>
  <c r="C19" i="6" l="1"/>
  <c r="B19" i="6"/>
  <c r="G20" i="7" l="1"/>
  <c r="G18" i="7" l="1"/>
  <c r="G17" i="7"/>
  <c r="E12" i="7" l="1"/>
  <c r="D12" i="7"/>
  <c r="D15" i="7" s="1"/>
  <c r="C12" i="7"/>
  <c r="C15" i="7" s="1"/>
  <c r="B12" i="7"/>
  <c r="B15" i="7" s="1"/>
  <c r="G14" i="7"/>
  <c r="G13" i="7"/>
  <c r="G11" i="7"/>
  <c r="G10" i="7"/>
  <c r="C43" i="6"/>
  <c r="C35" i="6"/>
  <c r="C28" i="6"/>
  <c r="D34" i="5"/>
  <c r="D12" i="5"/>
  <c r="D14" i="5" s="1"/>
  <c r="D27" i="5" s="1"/>
  <c r="D29" i="5" s="1"/>
  <c r="H10" i="7" l="1"/>
  <c r="D35" i="5"/>
  <c r="G12" i="7"/>
  <c r="F15" i="7"/>
  <c r="G15" i="7" s="1"/>
  <c r="C46" i="6"/>
  <c r="C48" i="6" s="1"/>
  <c r="E22" i="7" l="1"/>
  <c r="C22" i="7"/>
  <c r="B22" i="7"/>
  <c r="F22" i="7"/>
  <c r="F23" i="7" s="1"/>
  <c r="D19" i="7"/>
  <c r="G16" i="7"/>
  <c r="B43" i="6"/>
  <c r="B35" i="6"/>
  <c r="B28" i="6"/>
  <c r="C35" i="5"/>
  <c r="D22" i="7" l="1"/>
  <c r="G19" i="7"/>
  <c r="C36" i="5" s="1"/>
  <c r="G22" i="7"/>
  <c r="B46" i="6"/>
  <c r="B48" i="6" s="1"/>
  <c r="B49" i="6" s="1"/>
  <c r="D33" i="1"/>
  <c r="C33" i="1"/>
  <c r="D26" i="1"/>
  <c r="C26" i="1"/>
  <c r="D19" i="1"/>
  <c r="C19" i="1"/>
  <c r="G23" i="7" l="1"/>
  <c r="C34" i="1"/>
  <c r="D34" i="1"/>
</calcChain>
</file>

<file path=xl/sharedStrings.xml><?xml version="1.0" encoding="utf-8"?>
<sst xmlns="http://schemas.openxmlformats.org/spreadsheetml/2006/main" count="162" uniqueCount="133">
  <si>
    <t>(в тысячах казахстанских тенге)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</si>
  <si>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</si>
  <si>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</si>
  <si>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</si>
  <si>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</si>
  <si>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</si>
  <si>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</si>
  <si>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</si>
  <si>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</si>
  <si>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</si>
  <si>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</si>
  <si>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</si>
  <si>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</si>
  <si>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</si>
  <si>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</si>
  <si>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</si>
  <si>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</si>
  <si>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</si>
  <si>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</si>
  <si>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</si>
  <si>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</si>
  <si>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</si>
  <si>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</si>
  <si>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</si>
  <si>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</si>
  <si>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</si>
  <si>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</si>
  <si>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</si>
  <si>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</si>
  <si>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</si>
  <si>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</si>
  <si>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Доходы за вычетом расходов от переоценки иностранной валюты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</si>
  <si>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</si>
  <si>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</si>
  <si>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</si>
  <si>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</si>
  <si>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</si>
  <si>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</si>
  <si>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</si>
  <si>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</si>
  <si>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</si>
  <si>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</si>
  <si>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</si>
  <si>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</si>
  <si>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</si>
  <si>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</si>
  <si>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</si>
  <si>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</si>
  <si>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</si>
  <si>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</si>
  <si>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</si>
  <si>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</si>
  <si>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</si>
  <si>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Чистый (прирост)/снижение по:</t>
  </si>
  <si>
    <t>Чистый прирост/(снижение) по: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</si>
  <si>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</si>
  <si>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</si>
  <si>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</si>
  <si>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</si>
  <si>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</si>
  <si>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>Денежные средства от финансовой деятельности:</t>
  </si>
  <si>
    <t>Погашение заемных средств</t>
  </si>
  <si>
    <t>Взносы в капитал от акционеров</t>
  </si>
  <si>
    <t>Выплаченные дивиденды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</si>
  <si>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</si>
  <si>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</si>
  <si>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</si>
  <si>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</si>
  <si>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</si>
  <si>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</si>
  <si>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</si>
  <si>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</si>
  <si>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</si>
  <si>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Прочий совокупный доход</t>
  </si>
  <si>
    <t xml:space="preserve">Взносы в капитал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</si>
  <si>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</si>
  <si>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</si>
  <si>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</si>
  <si>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</si>
  <si>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</si>
  <si>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</si>
  <si>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Поступление от выпущенных долговых ценных бумаг</t>
  </si>
  <si>
    <t>Фонд переоценки инвестиционных ценных бумаг оцениваемых по справедливой стоимости через прочий совокупный доход</t>
  </si>
  <si>
    <t>Обесценение долговых ценных бумаг</t>
  </si>
  <si>
    <t>Чистые прочие операционные доходы/расходы</t>
  </si>
  <si>
    <t>Три месяцев закончившиеся</t>
  </si>
  <si>
    <t>Процентные доходы полученные рассчитанные по методу эффективной процентной ставки</t>
  </si>
  <si>
    <t>Доходы за вычетом расходов от прекращения признания финансовых активов оцениваемых по амортизированной стоимости</t>
  </si>
  <si>
    <t xml:space="preserve">Доходы за вычетом расходов от долговых ценных бумаг оцениваемых по справедливой стоимости через прибыль или убыток </t>
  </si>
  <si>
    <t>Чистый убыток, возникающий при первоначальном признании финансовых инструментов по ставкам ниже рыночных</t>
  </si>
  <si>
    <t>Затраты по оплате труда уплаченные</t>
  </si>
  <si>
    <t xml:space="preserve">Общие и административные расходы уплаченные </t>
  </si>
  <si>
    <t>Денежные средства полученные от операционной деятельности до изменений в операционных активах и обязательствах</t>
  </si>
  <si>
    <t>Чистые денежные средства полученные от операционной деятельности</t>
  </si>
  <si>
    <t xml:space="preserve">Выручка от выбытия активов предназначенных для продажи </t>
  </si>
  <si>
    <t>Наименование Компании: "АО Фонд развития предпринимательства "Даму"</t>
  </si>
  <si>
    <t>Прим.</t>
  </si>
  <si>
    <t>Балансовая стоимость одной простой акции (тенге)</t>
  </si>
  <si>
    <t>Статьи, которые впоследствии могут быть переклассифицированы в составе прибылей или убытков:</t>
  </si>
  <si>
    <t>Инвестиции в долговые ценные бумаги, оцениваемые по справедливой стоимости через прочий совокупный доход:</t>
  </si>
  <si>
    <t>Чистые процентные доходы</t>
  </si>
  <si>
    <t>Восстановление/ (Создание) оценочного резерва под кредитные убытки по кредитам и авансам клиентов и средствам в финансовых учреждениях</t>
  </si>
  <si>
    <t>Восстановление резерва/ Отчисления в резерв под обесценение прочих активов</t>
  </si>
  <si>
    <t>Восстановление резерва/ (отчисления в резерв) по обязательствам кредитного характера</t>
  </si>
  <si>
    <t xml:space="preserve"> - средствам в финансовых учреждениях </t>
  </si>
  <si>
    <t xml:space="preserve"> - кредитам и авансам клиентам</t>
  </si>
  <si>
    <t xml:space="preserve"> - прочим активам</t>
  </si>
  <si>
    <t xml:space="preserve"> - прочим финансовым активам</t>
  </si>
  <si>
    <t xml:space="preserve"> - прочим финансовым обязательствам (обязательства по прграммам субсидирования)</t>
  </si>
  <si>
    <t xml:space="preserve"> - прочим обязательствам</t>
  </si>
  <si>
    <t xml:space="preserve">Получение заемных средств </t>
  </si>
  <si>
    <t>Погашение долгосрочной аренды</t>
  </si>
  <si>
    <t xml:space="preserve">Чистые денежные средства, использованные в финансовой деятельности </t>
  </si>
  <si>
    <t>(Чистое снижение)/ чистый прирост денежных средств и их эквивалентов</t>
  </si>
  <si>
    <t>Чистые денежные средства, использованные в инвестиционной деятельности</t>
  </si>
  <si>
    <t xml:space="preserve">Дивиденды объявленные </t>
  </si>
  <si>
    <t>Доходы за вычетом расходов по операциям с иностранной валютой</t>
  </si>
  <si>
    <t>31 марта 2023 г. (неаудировано)</t>
  </si>
  <si>
    <t>Заместитель Председателя Правления ____________________Макажанов Б.Н.</t>
  </si>
  <si>
    <t>Уплаченный налог на прибыль</t>
  </si>
  <si>
    <t>Итого совокупный доход за три месяцев, закончившихся 31 марта 2023 года (неаудировано)</t>
  </si>
  <si>
    <t>Остаток на 31 марта 2023 года (неаудировано)</t>
  </si>
  <si>
    <t>Главный бухгалтер __________________________________Бекмуратова А.Т.</t>
  </si>
  <si>
    <t>Исполнитель: Карсыбаев М.О.</t>
  </si>
  <si>
    <t>Период за который составляется отчетность (с нарастающим итогом): с 1 января 2024 г. по 31 марта 2024 г.</t>
  </si>
  <si>
    <t>Период, за который составляется отчетность (с нарастающим итогом): с 1 января 2024 г. по 31 марта 2024 г.</t>
  </si>
  <si>
    <t>31 декабря 2023 г.</t>
  </si>
  <si>
    <t>31 марта 2024 г. (неаудировано)</t>
  </si>
  <si>
    <t>Скорректированный остаток на 1 января 2023 года</t>
  </si>
  <si>
    <t>Остаток на 1 января 2024 года</t>
  </si>
  <si>
    <t>Итого совокупный доход за три месяцев, закончившихся 31 марта 2024 года (неаудировано)</t>
  </si>
  <si>
    <t>Остаток на 31 марта 2024 года (неаудировано)</t>
  </si>
  <si>
    <t>Отложенный налоговый актив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</si>
</sst>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Fill="1" applyAlignment="1"/>
    <xf numFmtId="4" fontId="9" fillId="0" borderId="1" xfId="0" applyNumberFormat="1" applyFont="1" applyBorder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1" applyFont="1" applyFill="1"/>
    <xf numFmtId="4" fontId="14" fillId="0" borderId="0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3" fontId="2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/>
    </xf>
    <xf numFmtId="4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</cellXfs>
  <cellStyles count="2">
    <cellStyle name="Обычный" xfId="0" builtinId="0"/>
    <cellStyle name="Обычный 2 3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42"/>
  <sheetViews>
    <sheetView view="pageBreakPreview" zoomScaleNormal="100" zoomScaleSheetLayoutView="100" workbookViewId="0">
      <selection activeCell="C23" sqref="C23"/>
    </sheetView>
  </sheetViews>
  <sheetFormatPr defaultColWidth="9.109375" defaultRowHeight="10.199999999999999" x14ac:dyDescent="0.3"/>
  <cols>
    <col min="1" max="1" width="34.6640625" style="1" customWidth="1"/>
    <col min="2" max="2" width="8.6640625" style="1" customWidth="1"/>
    <col min="3" max="3" width="18.5546875" style="3" customWidth="1"/>
    <col min="4" max="4" width="16.109375" style="3" customWidth="1"/>
    <col min="5" max="5" width="9.109375" style="1"/>
    <col min="6" max="6" width="13.5546875" style="1" customWidth="1"/>
    <col min="7" max="7" width="10.6640625" style="1" customWidth="1"/>
    <col min="8" max="16384" width="9.109375" style="1"/>
  </cols>
  <sheetData>
    <row r="1" spans="1:10" x14ac:dyDescent="0.3">
      <c r="A1" s="2" t="s">
        <v>69</v>
      </c>
      <c r="B1" s="15" t="s">
        <v>70</v>
      </c>
      <c r="C1" s="15"/>
      <c r="E1" s="20"/>
    </row>
    <row r="2" spans="1:10" x14ac:dyDescent="0.3">
      <c r="A2" s="2" t="s">
        <v>124</v>
      </c>
      <c r="B2" s="2"/>
      <c r="C2" s="16"/>
      <c r="D2" s="15"/>
      <c r="E2" s="20"/>
    </row>
    <row r="4" spans="1:10" x14ac:dyDescent="0.3">
      <c r="A4" s="4" t="s">
        <v>71</v>
      </c>
      <c r="B4" s="4"/>
    </row>
    <row r="5" spans="1:10" ht="12.6" thickBot="1" x14ac:dyDescent="0.35">
      <c r="A5" s="28" t="s">
        <v>72</v>
      </c>
      <c r="B5" s="28"/>
    </row>
    <row r="6" spans="1:10" ht="20.399999999999999" x14ac:dyDescent="0.3">
      <c r="A6" s="30" t="s">
        <v>0</v>
      </c>
      <c r="B6" s="35" t="s">
        <v>96</v>
      </c>
      <c r="C6" s="31" t="s">
        <v>127</v>
      </c>
      <c r="D6" s="45" t="s">
        <v>126</v>
      </c>
      <c r="F6" s="41"/>
    </row>
    <row r="7" spans="1:10" x14ac:dyDescent="0.3">
      <c r="A7" s="58" t="s">
        <v>1</v>
      </c>
      <c r="B7" s="58"/>
      <c r="C7" s="59"/>
      <c r="D7" s="60"/>
      <c r="F7" s="41"/>
    </row>
    <row r="8" spans="1:10" x14ac:dyDescent="0.3">
      <c r="A8" s="61" t="s">
        <v>2</v>
      </c>
      <c r="B8" s="61">
        <v>4</v>
      </c>
      <c r="C8" s="62">
        <v>213265730</v>
      </c>
      <c r="D8" s="62">
        <v>124974982</v>
      </c>
      <c r="F8" s="41"/>
    </row>
    <row r="9" spans="1:10" x14ac:dyDescent="0.3">
      <c r="A9" s="61" t="s">
        <v>3</v>
      </c>
      <c r="B9" s="61">
        <v>5</v>
      </c>
      <c r="C9" s="62">
        <v>294793271</v>
      </c>
      <c r="D9" s="62">
        <v>284039085</v>
      </c>
    </row>
    <row r="10" spans="1:10" ht="22.5" customHeight="1" x14ac:dyDescent="0.3">
      <c r="A10" s="61" t="s">
        <v>4</v>
      </c>
      <c r="B10" s="61"/>
      <c r="C10" s="62">
        <v>683643</v>
      </c>
      <c r="D10" s="62">
        <v>136338</v>
      </c>
    </row>
    <row r="11" spans="1:10" x14ac:dyDescent="0.3">
      <c r="A11" s="61" t="s">
        <v>5</v>
      </c>
      <c r="B11" s="61">
        <v>6</v>
      </c>
      <c r="C11" s="62">
        <v>934969</v>
      </c>
      <c r="D11" s="62">
        <v>1214754</v>
      </c>
    </row>
    <row r="12" spans="1:10" x14ac:dyDescent="0.3">
      <c r="A12" s="61" t="s">
        <v>6</v>
      </c>
      <c r="B12" s="61">
        <v>7</v>
      </c>
      <c r="C12" s="62">
        <v>7363704</v>
      </c>
      <c r="D12" s="62">
        <v>5692121</v>
      </c>
    </row>
    <row r="13" spans="1:10" x14ac:dyDescent="0.3">
      <c r="A13" s="61" t="s">
        <v>7</v>
      </c>
      <c r="B13" s="61"/>
      <c r="C13" s="62">
        <v>2701988</v>
      </c>
      <c r="D13" s="62">
        <v>2051605</v>
      </c>
      <c r="F13" s="41"/>
      <c r="J13" s="17"/>
    </row>
    <row r="14" spans="1:10" x14ac:dyDescent="0.3">
      <c r="A14" s="61" t="s">
        <v>8</v>
      </c>
      <c r="B14" s="61"/>
      <c r="C14" s="62">
        <v>241619</v>
      </c>
      <c r="D14" s="62">
        <v>264471</v>
      </c>
    </row>
    <row r="15" spans="1:10" ht="20.399999999999999" x14ac:dyDescent="0.3">
      <c r="A15" s="61" t="s">
        <v>9</v>
      </c>
      <c r="B15" s="61"/>
      <c r="C15" s="62">
        <v>2539318</v>
      </c>
      <c r="D15" s="62">
        <v>2075575</v>
      </c>
    </row>
    <row r="16" spans="1:10" x14ac:dyDescent="0.3">
      <c r="A16" s="61" t="s">
        <v>132</v>
      </c>
      <c r="B16" s="61"/>
      <c r="C16" s="62">
        <v>582713</v>
      </c>
      <c r="D16" s="62">
        <v>582713</v>
      </c>
    </row>
    <row r="17" spans="1:7" x14ac:dyDescent="0.3">
      <c r="A17" s="61" t="s">
        <v>10</v>
      </c>
      <c r="B17" s="61"/>
      <c r="C17" s="62">
        <v>28347</v>
      </c>
      <c r="D17" s="62">
        <v>28347</v>
      </c>
    </row>
    <row r="18" spans="1:7" x14ac:dyDescent="0.3">
      <c r="A18" s="61" t="s">
        <v>11</v>
      </c>
      <c r="B18" s="61">
        <v>8</v>
      </c>
      <c r="C18" s="62">
        <v>1252531</v>
      </c>
      <c r="D18" s="62">
        <v>1075511</v>
      </c>
    </row>
    <row r="19" spans="1:7" ht="11.4" x14ac:dyDescent="0.3">
      <c r="A19" s="63" t="s">
        <v>26</v>
      </c>
      <c r="B19" s="63"/>
      <c r="C19" s="64">
        <f>SUM(C8:C18)</f>
        <v>524387833</v>
      </c>
      <c r="D19" s="64">
        <f>SUM(D8:D18)</f>
        <v>422135502</v>
      </c>
      <c r="F19" s="42"/>
    </row>
    <row r="20" spans="1:7" ht="11.4" x14ac:dyDescent="0.3">
      <c r="A20" s="63" t="s">
        <v>12</v>
      </c>
      <c r="B20" s="63"/>
      <c r="C20" s="65"/>
      <c r="D20" s="65"/>
      <c r="F20" s="42"/>
    </row>
    <row r="21" spans="1:7" ht="13.95" customHeight="1" x14ac:dyDescent="0.3">
      <c r="A21" s="61" t="s">
        <v>13</v>
      </c>
      <c r="B21" s="61">
        <v>9</v>
      </c>
      <c r="C21" s="62">
        <v>149316047</v>
      </c>
      <c r="D21" s="62">
        <v>148272206</v>
      </c>
    </row>
    <row r="22" spans="1:7" x14ac:dyDescent="0.3">
      <c r="A22" s="61" t="s">
        <v>14</v>
      </c>
      <c r="B22" s="61"/>
      <c r="C22" s="62">
        <v>1005289</v>
      </c>
      <c r="D22" s="62">
        <v>1035039</v>
      </c>
    </row>
    <row r="23" spans="1:7" x14ac:dyDescent="0.3">
      <c r="A23" s="61" t="s">
        <v>15</v>
      </c>
      <c r="B23" s="61">
        <v>10</v>
      </c>
      <c r="C23" s="62">
        <v>82623099</v>
      </c>
      <c r="D23" s="62">
        <v>2972435</v>
      </c>
    </row>
    <row r="24" spans="1:7" ht="20.399999999999999" x14ac:dyDescent="0.3">
      <c r="A24" s="61" t="s">
        <v>16</v>
      </c>
      <c r="B24" s="61">
        <v>11</v>
      </c>
      <c r="C24" s="62">
        <v>76522744</v>
      </c>
      <c r="D24" s="62">
        <v>68393748</v>
      </c>
    </row>
    <row r="25" spans="1:7" x14ac:dyDescent="0.3">
      <c r="A25" s="61" t="s">
        <v>17</v>
      </c>
      <c r="B25" s="61">
        <v>12</v>
      </c>
      <c r="C25" s="62">
        <v>1661965</v>
      </c>
      <c r="D25" s="62">
        <v>889865</v>
      </c>
      <c r="F25" s="41"/>
      <c r="G25" s="41"/>
    </row>
    <row r="26" spans="1:7" x14ac:dyDescent="0.3">
      <c r="A26" s="63" t="s">
        <v>18</v>
      </c>
      <c r="B26" s="63"/>
      <c r="C26" s="64">
        <f>SUM(C21:C25)</f>
        <v>311129144</v>
      </c>
      <c r="D26" s="64">
        <f>SUM(D21:D25)</f>
        <v>221563293</v>
      </c>
    </row>
    <row r="27" spans="1:7" x14ac:dyDescent="0.3">
      <c r="A27" s="63" t="s">
        <v>19</v>
      </c>
      <c r="B27" s="63"/>
      <c r="C27" s="65"/>
      <c r="D27" s="65"/>
    </row>
    <row r="28" spans="1:7" x14ac:dyDescent="0.3">
      <c r="A28" s="61" t="s">
        <v>20</v>
      </c>
      <c r="B28" s="61">
        <v>13</v>
      </c>
      <c r="C28" s="62">
        <v>102920273</v>
      </c>
      <c r="D28" s="62">
        <v>102920273</v>
      </c>
    </row>
    <row r="29" spans="1:7" x14ac:dyDescent="0.3">
      <c r="A29" s="61" t="s">
        <v>21</v>
      </c>
      <c r="B29" s="61"/>
      <c r="C29" s="62">
        <v>10735627</v>
      </c>
      <c r="D29" s="62">
        <v>10735627</v>
      </c>
    </row>
    <row r="30" spans="1:7" ht="30.6" x14ac:dyDescent="0.3">
      <c r="A30" s="61" t="s">
        <v>82</v>
      </c>
      <c r="B30" s="61"/>
      <c r="C30" s="62">
        <v>-335283</v>
      </c>
      <c r="D30" s="62">
        <v>-363647</v>
      </c>
    </row>
    <row r="31" spans="1:7" x14ac:dyDescent="0.3">
      <c r="A31" s="61" t="s">
        <v>22</v>
      </c>
      <c r="B31" s="61"/>
      <c r="C31" s="62">
        <v>316430</v>
      </c>
      <c r="D31" s="62">
        <v>316430</v>
      </c>
    </row>
    <row r="32" spans="1:7" x14ac:dyDescent="0.3">
      <c r="A32" s="61" t="s">
        <v>23</v>
      </c>
      <c r="B32" s="61"/>
      <c r="C32" s="62">
        <v>99621642</v>
      </c>
      <c r="D32" s="62">
        <v>86963526</v>
      </c>
    </row>
    <row r="33" spans="1:4" x14ac:dyDescent="0.3">
      <c r="A33" s="63" t="s">
        <v>24</v>
      </c>
      <c r="B33" s="63"/>
      <c r="C33" s="64">
        <f>SUM(C28:C32)</f>
        <v>213258689</v>
      </c>
      <c r="D33" s="64">
        <f>SUM(D28:D32)</f>
        <v>200572209</v>
      </c>
    </row>
    <row r="34" spans="1:4" x14ac:dyDescent="0.3">
      <c r="A34" s="63" t="s">
        <v>25</v>
      </c>
      <c r="B34" s="63"/>
      <c r="C34" s="64">
        <f>C26+C33</f>
        <v>524387833</v>
      </c>
      <c r="D34" s="64">
        <f>D26+D33</f>
        <v>422135502</v>
      </c>
    </row>
    <row r="35" spans="1:4" ht="20.399999999999999" x14ac:dyDescent="0.3">
      <c r="A35" s="63" t="s">
        <v>97</v>
      </c>
      <c r="B35" s="63">
        <v>14</v>
      </c>
      <c r="C35" s="66">
        <v>7672.91</v>
      </c>
      <c r="D35" s="66">
        <v>7215.11</v>
      </c>
    </row>
    <row r="36" spans="1:4" x14ac:dyDescent="0.3">
      <c r="A36" s="36"/>
      <c r="B36" s="36"/>
      <c r="C36" s="46"/>
      <c r="D36" s="38"/>
    </row>
    <row r="37" spans="1:4" ht="15.6" customHeight="1" x14ac:dyDescent="0.3"/>
    <row r="38" spans="1:4" x14ac:dyDescent="0.2">
      <c r="A38" s="37" t="s">
        <v>118</v>
      </c>
      <c r="B38" s="14"/>
    </row>
    <row r="40" spans="1:4" x14ac:dyDescent="0.3">
      <c r="A40" s="14" t="s">
        <v>122</v>
      </c>
      <c r="B40" s="14"/>
    </row>
    <row r="42" spans="1:4" x14ac:dyDescent="0.3">
      <c r="A42" s="1" t="s">
        <v>123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43"/>
  <sheetViews>
    <sheetView view="pageBreakPreview" zoomScaleNormal="100" zoomScaleSheetLayoutView="100" workbookViewId="0">
      <selection activeCell="C13" sqref="C13"/>
    </sheetView>
  </sheetViews>
  <sheetFormatPr defaultColWidth="9.109375" defaultRowHeight="10.199999999999999" x14ac:dyDescent="0.3"/>
  <cols>
    <col min="1" max="1" width="39.44140625" style="1" customWidth="1"/>
    <col min="2" max="2" width="7.88671875" style="1" customWidth="1"/>
    <col min="3" max="3" width="16.109375" style="3" customWidth="1"/>
    <col min="4" max="4" width="15.6640625" style="3" customWidth="1"/>
    <col min="5" max="16384" width="9.109375" style="1"/>
  </cols>
  <sheetData>
    <row r="1" spans="1:12" x14ac:dyDescent="0.3">
      <c r="A1" s="2" t="s">
        <v>69</v>
      </c>
      <c r="B1" s="15" t="s">
        <v>70</v>
      </c>
      <c r="C1" s="15"/>
    </row>
    <row r="2" spans="1:12" x14ac:dyDescent="0.2">
      <c r="A2" s="24" t="s">
        <v>124</v>
      </c>
      <c r="B2" s="24"/>
    </row>
    <row r="4" spans="1:12" x14ac:dyDescent="0.3">
      <c r="A4" s="4" t="s">
        <v>76</v>
      </c>
      <c r="B4" s="4"/>
    </row>
    <row r="5" spans="1:12" ht="12" x14ac:dyDescent="0.3">
      <c r="A5" s="28" t="s">
        <v>68</v>
      </c>
      <c r="B5" s="28"/>
    </row>
    <row r="7" spans="1:12" x14ac:dyDescent="0.3">
      <c r="A7" s="48" t="s">
        <v>0</v>
      </c>
      <c r="B7" s="49" t="s">
        <v>96</v>
      </c>
      <c r="C7" s="47" t="s">
        <v>85</v>
      </c>
      <c r="D7" s="47"/>
    </row>
    <row r="8" spans="1:12" ht="20.399999999999999" x14ac:dyDescent="0.3">
      <c r="A8" s="48"/>
      <c r="B8" s="50"/>
      <c r="C8" s="11" t="s">
        <v>127</v>
      </c>
      <c r="D8" s="11" t="s">
        <v>117</v>
      </c>
    </row>
    <row r="9" spans="1:12" ht="20.399999999999999" x14ac:dyDescent="0.3">
      <c r="A9" s="10" t="s">
        <v>86</v>
      </c>
      <c r="B9" s="61">
        <v>16</v>
      </c>
      <c r="C9" s="71">
        <v>9017945</v>
      </c>
      <c r="D9" s="71">
        <v>9414610</v>
      </c>
    </row>
    <row r="10" spans="1:12" ht="11.4" x14ac:dyDescent="0.3">
      <c r="A10" s="10" t="s">
        <v>27</v>
      </c>
      <c r="B10" s="61">
        <v>16</v>
      </c>
      <c r="C10" s="71">
        <v>1673</v>
      </c>
      <c r="D10" s="71">
        <v>1720</v>
      </c>
      <c r="L10" s="18"/>
    </row>
    <row r="11" spans="1:12" ht="11.4" x14ac:dyDescent="0.3">
      <c r="A11" s="10" t="s">
        <v>28</v>
      </c>
      <c r="B11" s="61">
        <v>16</v>
      </c>
      <c r="C11" s="71">
        <v>-1857199</v>
      </c>
      <c r="D11" s="71">
        <v>-1983869</v>
      </c>
    </row>
    <row r="12" spans="1:12" x14ac:dyDescent="0.3">
      <c r="A12" s="9" t="s">
        <v>100</v>
      </c>
      <c r="B12" s="63"/>
      <c r="C12" s="72">
        <f>SUM(C9:C11)</f>
        <v>7162419</v>
      </c>
      <c r="D12" s="72">
        <f>SUM(D9:D11)</f>
        <v>7432461</v>
      </c>
    </row>
    <row r="13" spans="1:12" ht="22.95" customHeight="1" x14ac:dyDescent="0.3">
      <c r="A13" s="10" t="s">
        <v>101</v>
      </c>
      <c r="B13" s="61"/>
      <c r="C13" s="71">
        <v>-69434</v>
      </c>
      <c r="D13" s="71">
        <v>-628352</v>
      </c>
    </row>
    <row r="14" spans="1:12" ht="20.399999999999999" x14ac:dyDescent="0.3">
      <c r="A14" s="9" t="s">
        <v>29</v>
      </c>
      <c r="B14" s="63"/>
      <c r="C14" s="72">
        <f>SUM(C12:C13)</f>
        <v>7092985</v>
      </c>
      <c r="D14" s="72">
        <f>SUM(D12:D13)</f>
        <v>6804109</v>
      </c>
    </row>
    <row r="15" spans="1:12" ht="11.4" x14ac:dyDescent="0.3">
      <c r="A15" s="10" t="s">
        <v>30</v>
      </c>
      <c r="B15" s="61">
        <v>17</v>
      </c>
      <c r="C15" s="71">
        <v>6878538</v>
      </c>
      <c r="D15" s="71">
        <v>7155605</v>
      </c>
    </row>
    <row r="16" spans="1:12" s="19" customFormat="1" ht="30.6" x14ac:dyDescent="0.2">
      <c r="A16" s="33" t="s">
        <v>87</v>
      </c>
      <c r="B16" s="67">
        <v>18</v>
      </c>
      <c r="C16" s="71">
        <v>125813</v>
      </c>
      <c r="D16" s="71">
        <v>1015126</v>
      </c>
    </row>
    <row r="17" spans="1:4" s="19" customFormat="1" ht="30.6" x14ac:dyDescent="0.2">
      <c r="A17" s="33" t="s">
        <v>88</v>
      </c>
      <c r="B17" s="67"/>
      <c r="C17" s="71">
        <v>3091</v>
      </c>
      <c r="D17" s="71">
        <v>1460</v>
      </c>
    </row>
    <row r="18" spans="1:4" s="19" customFormat="1" ht="20.399999999999999" x14ac:dyDescent="0.2">
      <c r="A18" s="33" t="s">
        <v>116</v>
      </c>
      <c r="B18" s="67"/>
      <c r="C18" s="71"/>
      <c r="D18" s="71">
        <v>-11679</v>
      </c>
    </row>
    <row r="19" spans="1:4" s="19" customFormat="1" ht="20.399999999999999" x14ac:dyDescent="0.3">
      <c r="A19" s="10" t="s">
        <v>31</v>
      </c>
      <c r="B19" s="61"/>
      <c r="C19" s="71">
        <v>-50917</v>
      </c>
      <c r="D19" s="71">
        <v>-57771</v>
      </c>
    </row>
    <row r="20" spans="1:4" ht="30.6" x14ac:dyDescent="0.2">
      <c r="A20" s="33" t="s">
        <v>89</v>
      </c>
      <c r="B20" s="67"/>
      <c r="C20" s="71">
        <v>0</v>
      </c>
      <c r="D20" s="71">
        <v>0</v>
      </c>
    </row>
    <row r="21" spans="1:4" ht="11.4" x14ac:dyDescent="0.2">
      <c r="A21" s="34" t="s">
        <v>83</v>
      </c>
      <c r="B21" s="68"/>
      <c r="C21" s="71">
        <v>200</v>
      </c>
      <c r="D21" s="71">
        <v>-41671</v>
      </c>
    </row>
    <row r="22" spans="1:4" ht="20.399999999999999" x14ac:dyDescent="0.3">
      <c r="A22" s="10" t="s">
        <v>102</v>
      </c>
      <c r="B22" s="61"/>
      <c r="C22" s="71">
        <v>-58080</v>
      </c>
      <c r="D22" s="71">
        <v>-36762</v>
      </c>
    </row>
    <row r="23" spans="1:4" ht="20.399999999999999" x14ac:dyDescent="0.3">
      <c r="A23" s="10" t="s">
        <v>103</v>
      </c>
      <c r="B23" s="61">
        <v>19</v>
      </c>
      <c r="C23" s="71">
        <v>936130</v>
      </c>
      <c r="D23" s="71">
        <v>3017637</v>
      </c>
    </row>
    <row r="24" spans="1:4" ht="11.4" x14ac:dyDescent="0.2">
      <c r="A24" s="34" t="s">
        <v>84</v>
      </c>
      <c r="B24" s="68"/>
      <c r="C24" s="71">
        <v>41444</v>
      </c>
      <c r="D24" s="71">
        <v>73270</v>
      </c>
    </row>
    <row r="25" spans="1:4" ht="11.4" x14ac:dyDescent="0.3">
      <c r="A25" s="10" t="s">
        <v>32</v>
      </c>
      <c r="B25" s="61"/>
      <c r="C25" s="71">
        <v>-514668</v>
      </c>
      <c r="D25" s="71">
        <v>-305560</v>
      </c>
    </row>
    <row r="26" spans="1:4" ht="11.4" x14ac:dyDescent="0.3">
      <c r="A26" s="10" t="s">
        <v>33</v>
      </c>
      <c r="B26" s="61"/>
      <c r="C26" s="71">
        <v>-1796420</v>
      </c>
      <c r="D26" s="71">
        <v>-1550097</v>
      </c>
    </row>
    <row r="27" spans="1:4" x14ac:dyDescent="0.3">
      <c r="A27" s="9" t="s">
        <v>34</v>
      </c>
      <c r="B27" s="63"/>
      <c r="C27" s="72">
        <f>SUM(C14:C26)</f>
        <v>12658116</v>
      </c>
      <c r="D27" s="72">
        <f>SUM(D14:D26)</f>
        <v>16063667</v>
      </c>
    </row>
    <row r="28" spans="1:4" x14ac:dyDescent="0.3">
      <c r="A28" s="10" t="s">
        <v>35</v>
      </c>
      <c r="B28" s="61"/>
      <c r="C28" s="73"/>
      <c r="D28" s="73"/>
    </row>
    <row r="29" spans="1:4" x14ac:dyDescent="0.3">
      <c r="A29" s="9" t="s">
        <v>36</v>
      </c>
      <c r="B29" s="63"/>
      <c r="C29" s="72">
        <f>SUM(C27:C28)</f>
        <v>12658116</v>
      </c>
      <c r="D29" s="72">
        <f>SUM(D27:D28)</f>
        <v>16063667</v>
      </c>
    </row>
    <row r="30" spans="1:4" x14ac:dyDescent="0.3">
      <c r="A30" s="9" t="s">
        <v>37</v>
      </c>
      <c r="B30" s="63"/>
      <c r="C30" s="72"/>
      <c r="D30" s="72"/>
    </row>
    <row r="31" spans="1:4" ht="30.6" x14ac:dyDescent="0.3">
      <c r="A31" s="32" t="s">
        <v>98</v>
      </c>
      <c r="B31" s="63"/>
      <c r="C31" s="72"/>
      <c r="D31" s="72"/>
    </row>
    <row r="32" spans="1:4" ht="30.6" x14ac:dyDescent="0.3">
      <c r="A32" s="10" t="s">
        <v>99</v>
      </c>
      <c r="B32" s="61"/>
      <c r="C32" s="73"/>
      <c r="D32" s="73"/>
    </row>
    <row r="33" spans="1:4" ht="11.4" x14ac:dyDescent="0.3">
      <c r="A33" s="12" t="s">
        <v>38</v>
      </c>
      <c r="B33" s="69"/>
      <c r="C33" s="71">
        <v>28364</v>
      </c>
      <c r="D33" s="71">
        <v>175805</v>
      </c>
    </row>
    <row r="34" spans="1:4" ht="12" x14ac:dyDescent="0.3">
      <c r="A34" s="9" t="s">
        <v>39</v>
      </c>
      <c r="B34" s="63"/>
      <c r="C34" s="74">
        <f>SUM(C33)</f>
        <v>28364</v>
      </c>
      <c r="D34" s="74">
        <f>SUM(D33)</f>
        <v>175805</v>
      </c>
    </row>
    <row r="35" spans="1:4" ht="12" x14ac:dyDescent="0.3">
      <c r="A35" s="23" t="s">
        <v>40</v>
      </c>
      <c r="B35" s="70"/>
      <c r="C35" s="74">
        <f>C29+C34</f>
        <v>12686480</v>
      </c>
      <c r="D35" s="74">
        <f>D29+D34</f>
        <v>16239472</v>
      </c>
    </row>
    <row r="36" spans="1:4" x14ac:dyDescent="0.3">
      <c r="C36" s="44">
        <f>C35-Ф4!G19</f>
        <v>0</v>
      </c>
    </row>
    <row r="37" spans="1:4" x14ac:dyDescent="0.2">
      <c r="A37" s="37" t="s">
        <v>118</v>
      </c>
      <c r="B37" s="14"/>
    </row>
    <row r="39" spans="1:4" x14ac:dyDescent="0.3">
      <c r="A39" s="14" t="s">
        <v>122</v>
      </c>
      <c r="B39" s="14"/>
    </row>
    <row r="41" spans="1:4" x14ac:dyDescent="0.3">
      <c r="A41" s="1" t="s">
        <v>123</v>
      </c>
    </row>
    <row r="43" spans="1:4" x14ac:dyDescent="0.3">
      <c r="A43" s="14"/>
      <c r="B43" s="14"/>
    </row>
  </sheetData>
  <mergeCells count="3">
    <mergeCell ref="C7:D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54"/>
  <sheetViews>
    <sheetView view="pageBreakPreview" topLeftCell="A7" zoomScaleNormal="100" zoomScaleSheetLayoutView="100" workbookViewId="0">
      <selection activeCell="E48" sqref="E48"/>
    </sheetView>
  </sheetViews>
  <sheetFormatPr defaultColWidth="9.109375" defaultRowHeight="10.199999999999999" x14ac:dyDescent="0.3"/>
  <cols>
    <col min="1" max="1" width="39.33203125" style="1" customWidth="1"/>
    <col min="2" max="2" width="19" style="3" customWidth="1"/>
    <col min="3" max="3" width="18.109375" style="3" customWidth="1"/>
    <col min="4" max="16384" width="9.109375" style="1"/>
  </cols>
  <sheetData>
    <row r="1" spans="1:3" x14ac:dyDescent="0.3">
      <c r="A1" s="2" t="s">
        <v>95</v>
      </c>
      <c r="B1" s="26"/>
      <c r="C1" s="26"/>
    </row>
    <row r="2" spans="1:3" x14ac:dyDescent="0.3">
      <c r="A2" s="2"/>
      <c r="B2" s="26"/>
      <c r="C2" s="26"/>
    </row>
    <row r="3" spans="1:3" ht="13.2" customHeight="1" x14ac:dyDescent="0.2">
      <c r="A3" s="24" t="s">
        <v>124</v>
      </c>
    </row>
    <row r="5" spans="1:3" x14ac:dyDescent="0.3">
      <c r="A5" s="4" t="s">
        <v>77</v>
      </c>
      <c r="B5" s="5"/>
      <c r="C5" s="5"/>
    </row>
    <row r="6" spans="1:3" ht="12" x14ac:dyDescent="0.3">
      <c r="A6" s="52" t="s">
        <v>78</v>
      </c>
      <c r="B6" s="52"/>
      <c r="C6" s="52"/>
    </row>
    <row r="7" spans="1:3" x14ac:dyDescent="0.3">
      <c r="A7" s="6"/>
      <c r="B7" s="51"/>
      <c r="C7" s="51"/>
    </row>
    <row r="8" spans="1:3" ht="12" x14ac:dyDescent="0.3">
      <c r="A8" s="6"/>
      <c r="B8" s="53" t="s">
        <v>85</v>
      </c>
      <c r="C8" s="53"/>
    </row>
    <row r="9" spans="1:3" ht="24" x14ac:dyDescent="0.3">
      <c r="A9" s="7" t="s">
        <v>0</v>
      </c>
      <c r="B9" s="27" t="s">
        <v>127</v>
      </c>
      <c r="C9" s="27" t="s">
        <v>117</v>
      </c>
    </row>
    <row r="10" spans="1:3" ht="20.399999999999999" x14ac:dyDescent="0.3">
      <c r="A10" s="9" t="s">
        <v>47</v>
      </c>
      <c r="B10" s="25"/>
      <c r="C10" s="43"/>
    </row>
    <row r="11" spans="1:3" ht="11.4" x14ac:dyDescent="0.3">
      <c r="A11" s="10" t="s">
        <v>48</v>
      </c>
      <c r="B11" s="75">
        <v>5080950</v>
      </c>
      <c r="C11" s="75">
        <v>6677638</v>
      </c>
    </row>
    <row r="12" spans="1:3" ht="11.4" x14ac:dyDescent="0.3">
      <c r="A12" s="10" t="s">
        <v>49</v>
      </c>
      <c r="B12" s="75">
        <v>-110809</v>
      </c>
      <c r="C12" s="75">
        <v>-377774</v>
      </c>
    </row>
    <row r="13" spans="1:3" ht="11.4" x14ac:dyDescent="0.3">
      <c r="A13" s="10" t="s">
        <v>50</v>
      </c>
      <c r="B13" s="75">
        <v>15651996</v>
      </c>
      <c r="C13" s="75">
        <v>12819177</v>
      </c>
    </row>
    <row r="14" spans="1:3" ht="11.4" x14ac:dyDescent="0.3">
      <c r="A14" s="10" t="s">
        <v>51</v>
      </c>
      <c r="B14" s="75">
        <v>-18670</v>
      </c>
      <c r="C14" s="75">
        <v>-18050</v>
      </c>
    </row>
    <row r="15" spans="1:3" ht="11.4" x14ac:dyDescent="0.3">
      <c r="A15" s="10" t="s">
        <v>52</v>
      </c>
      <c r="B15" s="75">
        <v>88703</v>
      </c>
      <c r="C15" s="75">
        <v>51876</v>
      </c>
    </row>
    <row r="16" spans="1:3" ht="11.4" x14ac:dyDescent="0.3">
      <c r="A16" s="10" t="s">
        <v>90</v>
      </c>
      <c r="B16" s="75">
        <v>-1298955</v>
      </c>
      <c r="C16" s="75">
        <v>-1093878</v>
      </c>
    </row>
    <row r="17" spans="1:3" ht="11.4" x14ac:dyDescent="0.3">
      <c r="A17" s="10" t="s">
        <v>91</v>
      </c>
      <c r="B17" s="75">
        <v>-927400</v>
      </c>
      <c r="C17" s="75">
        <v>-714777</v>
      </c>
    </row>
    <row r="18" spans="1:3" ht="11.4" x14ac:dyDescent="0.3">
      <c r="A18" s="10" t="s">
        <v>119</v>
      </c>
      <c r="B18" s="76"/>
      <c r="C18" s="76">
        <v>-782000</v>
      </c>
    </row>
    <row r="19" spans="1:3" ht="30.6" x14ac:dyDescent="0.3">
      <c r="A19" s="9" t="s">
        <v>92</v>
      </c>
      <c r="B19" s="77">
        <f>SUM(B11:B18)</f>
        <v>18465815</v>
      </c>
      <c r="C19" s="77">
        <f>SUM(C11:C18)</f>
        <v>16562212</v>
      </c>
    </row>
    <row r="20" spans="1:3" ht="11.4" x14ac:dyDescent="0.3">
      <c r="A20" s="7" t="s">
        <v>53</v>
      </c>
      <c r="B20" s="78"/>
      <c r="C20" s="78"/>
    </row>
    <row r="21" spans="1:3" ht="11.4" x14ac:dyDescent="0.3">
      <c r="A21" s="10" t="s">
        <v>104</v>
      </c>
      <c r="B21" s="79">
        <v>-6593866</v>
      </c>
      <c r="C21" s="79">
        <v>2643173</v>
      </c>
    </row>
    <row r="22" spans="1:3" ht="11.4" x14ac:dyDescent="0.3">
      <c r="A22" s="10" t="s">
        <v>105</v>
      </c>
      <c r="B22" s="79">
        <v>-114678</v>
      </c>
      <c r="C22" s="79">
        <v>153807</v>
      </c>
    </row>
    <row r="23" spans="1:3" ht="11.4" x14ac:dyDescent="0.3">
      <c r="A23" s="10" t="s">
        <v>107</v>
      </c>
      <c r="B23" s="79">
        <v>-3786832</v>
      </c>
      <c r="C23" s="79">
        <v>-2004597</v>
      </c>
    </row>
    <row r="24" spans="1:3" ht="11.4" x14ac:dyDescent="0.3">
      <c r="A24" s="10" t="s">
        <v>106</v>
      </c>
      <c r="B24" s="79"/>
      <c r="C24" s="79">
        <v>21535</v>
      </c>
    </row>
    <row r="25" spans="1:3" ht="11.4" x14ac:dyDescent="0.3">
      <c r="A25" s="7" t="s">
        <v>54</v>
      </c>
      <c r="B25" s="80"/>
      <c r="C25" s="78"/>
    </row>
    <row r="26" spans="1:3" ht="20.399999999999999" x14ac:dyDescent="0.3">
      <c r="A26" s="10" t="s">
        <v>108</v>
      </c>
      <c r="B26" s="79">
        <v>82627572</v>
      </c>
      <c r="C26" s="79">
        <v>44546921</v>
      </c>
    </row>
    <row r="27" spans="1:3" ht="11.4" x14ac:dyDescent="0.3">
      <c r="A27" s="12" t="s">
        <v>109</v>
      </c>
      <c r="B27" s="79">
        <v>166604</v>
      </c>
      <c r="C27" s="79">
        <v>42720</v>
      </c>
    </row>
    <row r="28" spans="1:3" ht="20.399999999999999" x14ac:dyDescent="0.3">
      <c r="A28" s="9" t="s">
        <v>93</v>
      </c>
      <c r="B28" s="81">
        <f>SUM(B19:B27)</f>
        <v>90764615</v>
      </c>
      <c r="C28" s="81">
        <f>SUM(C19:C27)</f>
        <v>61965771</v>
      </c>
    </row>
    <row r="29" spans="1:3" ht="20.399999999999999" x14ac:dyDescent="0.3">
      <c r="A29" s="9" t="s">
        <v>55</v>
      </c>
      <c r="B29" s="81"/>
      <c r="C29" s="77"/>
    </row>
    <row r="30" spans="1:3" ht="11.4" x14ac:dyDescent="0.3">
      <c r="A30" s="10" t="s">
        <v>56</v>
      </c>
      <c r="B30" s="79">
        <v>-3075000</v>
      </c>
      <c r="C30" s="79">
        <v>-372800</v>
      </c>
    </row>
    <row r="31" spans="1:3" ht="20.399999999999999" x14ac:dyDescent="0.3">
      <c r="A31" s="10" t="s">
        <v>57</v>
      </c>
      <c r="B31" s="79">
        <v>1363816</v>
      </c>
      <c r="C31" s="79">
        <v>5590389</v>
      </c>
    </row>
    <row r="32" spans="1:3" ht="11.4" x14ac:dyDescent="0.3">
      <c r="A32" s="10" t="s">
        <v>58</v>
      </c>
      <c r="B32" s="79">
        <v>-6668</v>
      </c>
      <c r="C32" s="79">
        <v>-7826</v>
      </c>
    </row>
    <row r="33" spans="1:3" ht="11.4" x14ac:dyDescent="0.3">
      <c r="A33" s="10" t="s">
        <v>59</v>
      </c>
      <c r="B33" s="79"/>
      <c r="C33" s="79">
        <v>-4704</v>
      </c>
    </row>
    <row r="34" spans="1:3" ht="20.399999999999999" x14ac:dyDescent="0.3">
      <c r="A34" s="10" t="s">
        <v>94</v>
      </c>
      <c r="B34" s="79">
        <v>200</v>
      </c>
      <c r="C34" s="79">
        <v>1800</v>
      </c>
    </row>
    <row r="35" spans="1:3" ht="20.399999999999999" x14ac:dyDescent="0.3">
      <c r="A35" s="9" t="s">
        <v>114</v>
      </c>
      <c r="B35" s="77">
        <f>SUM(B30:B34)</f>
        <v>-1717652</v>
      </c>
      <c r="C35" s="77">
        <f>SUM(C30:C34)</f>
        <v>5206859</v>
      </c>
    </row>
    <row r="36" spans="1:3" ht="12" x14ac:dyDescent="0.3">
      <c r="A36" s="9" t="s">
        <v>60</v>
      </c>
      <c r="B36" s="81"/>
      <c r="C36" s="77"/>
    </row>
    <row r="37" spans="1:3" ht="11.4" x14ac:dyDescent="0.3">
      <c r="A37" s="13" t="s">
        <v>110</v>
      </c>
      <c r="B37" s="79">
        <v>325000</v>
      </c>
      <c r="C37" s="79">
        <v>500000</v>
      </c>
    </row>
    <row r="38" spans="1:3" ht="11.4" x14ac:dyDescent="0.3">
      <c r="A38" s="13" t="s">
        <v>61</v>
      </c>
      <c r="B38" s="79">
        <v>-1043001</v>
      </c>
      <c r="C38" s="79">
        <v>-1000079</v>
      </c>
    </row>
    <row r="39" spans="1:3" ht="11.4" x14ac:dyDescent="0.3">
      <c r="A39" s="21" t="s">
        <v>81</v>
      </c>
      <c r="B39" s="82"/>
      <c r="C39" s="82"/>
    </row>
    <row r="40" spans="1:3" ht="11.4" x14ac:dyDescent="0.3">
      <c r="A40" s="10" t="s">
        <v>111</v>
      </c>
      <c r="B40" s="79">
        <v>-49105</v>
      </c>
      <c r="C40" s="79">
        <v>-42442</v>
      </c>
    </row>
    <row r="41" spans="1:3" ht="11.4" x14ac:dyDescent="0.3">
      <c r="A41" s="13" t="s">
        <v>62</v>
      </c>
      <c r="B41" s="79">
        <v>0</v>
      </c>
      <c r="C41" s="79">
        <v>0</v>
      </c>
    </row>
    <row r="42" spans="1:3" ht="11.4" x14ac:dyDescent="0.3">
      <c r="A42" s="13" t="s">
        <v>63</v>
      </c>
      <c r="B42" s="79">
        <v>0</v>
      </c>
      <c r="C42" s="79">
        <v>0</v>
      </c>
    </row>
    <row r="43" spans="1:3" ht="20.399999999999999" x14ac:dyDescent="0.3">
      <c r="A43" s="9" t="s">
        <v>112</v>
      </c>
      <c r="B43" s="77">
        <f>SUM(B37:B40)</f>
        <v>-767106</v>
      </c>
      <c r="C43" s="77">
        <f>SUM(C37:C40)</f>
        <v>-542521</v>
      </c>
    </row>
    <row r="44" spans="1:3" ht="20.399999999999999" x14ac:dyDescent="0.3">
      <c r="A44" s="9" t="s">
        <v>64</v>
      </c>
      <c r="B44" s="79">
        <v>-120</v>
      </c>
      <c r="C44" s="79">
        <v>85</v>
      </c>
    </row>
    <row r="45" spans="1:3" ht="20.399999999999999" x14ac:dyDescent="0.3">
      <c r="A45" s="9" t="s">
        <v>65</v>
      </c>
      <c r="B45" s="79">
        <v>11011</v>
      </c>
      <c r="C45" s="79">
        <v>-35724</v>
      </c>
    </row>
    <row r="46" spans="1:3" ht="20.399999999999999" x14ac:dyDescent="0.3">
      <c r="A46" s="9" t="s">
        <v>113</v>
      </c>
      <c r="B46" s="77">
        <f>SUM(B28)+B35+B43+B44+B45</f>
        <v>88290748</v>
      </c>
      <c r="C46" s="77">
        <f>SUM(C28)+C35+C43+C44+C45</f>
        <v>66594470</v>
      </c>
    </row>
    <row r="47" spans="1:3" ht="20.399999999999999" x14ac:dyDescent="0.3">
      <c r="A47" s="10" t="s">
        <v>66</v>
      </c>
      <c r="B47" s="79">
        <v>124974982</v>
      </c>
      <c r="C47" s="79">
        <v>182037345</v>
      </c>
    </row>
    <row r="48" spans="1:3" ht="20.399999999999999" x14ac:dyDescent="0.3">
      <c r="A48" s="9" t="s">
        <v>67</v>
      </c>
      <c r="B48" s="77">
        <f>SUM(B46:B47)</f>
        <v>213265730</v>
      </c>
      <c r="C48" s="77">
        <f>SUM(C46:C47)</f>
        <v>248631815</v>
      </c>
    </row>
    <row r="49" spans="1:2" x14ac:dyDescent="0.3">
      <c r="B49" s="44">
        <f>B48-Ф1!C8</f>
        <v>0</v>
      </c>
    </row>
    <row r="50" spans="1:2" x14ac:dyDescent="0.2">
      <c r="A50" s="37" t="s">
        <v>118</v>
      </c>
    </row>
    <row r="52" spans="1:2" x14ac:dyDescent="0.3">
      <c r="A52" s="14" t="s">
        <v>122</v>
      </c>
    </row>
    <row r="54" spans="1:2" x14ac:dyDescent="0.3">
      <c r="A54" s="1" t="s">
        <v>123</v>
      </c>
    </row>
  </sheetData>
  <mergeCells count="3">
    <mergeCell ref="B7:C7"/>
    <mergeCell ref="A6:C6"/>
    <mergeCell ref="B8:C8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2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1" sqref="B31"/>
    </sheetView>
  </sheetViews>
  <sheetFormatPr defaultColWidth="9.109375" defaultRowHeight="21" customHeight="1" x14ac:dyDescent="0.3"/>
  <cols>
    <col min="1" max="1" width="41.5546875" style="1" customWidth="1"/>
    <col min="2" max="2" width="12.6640625" style="1" customWidth="1"/>
    <col min="3" max="3" width="13.109375" style="1" customWidth="1"/>
    <col min="4" max="5" width="14.5546875" style="1" customWidth="1"/>
    <col min="6" max="6" width="15.88671875" style="1" customWidth="1"/>
    <col min="7" max="7" width="14.5546875" style="1" customWidth="1"/>
    <col min="8" max="16384" width="9.109375" style="1"/>
  </cols>
  <sheetData>
    <row r="1" spans="1:8" ht="21" customHeight="1" x14ac:dyDescent="0.3">
      <c r="A1" s="2" t="s">
        <v>69</v>
      </c>
      <c r="B1" s="15" t="s">
        <v>70</v>
      </c>
    </row>
    <row r="2" spans="1:8" ht="16.2" customHeight="1" x14ac:dyDescent="0.3">
      <c r="A2" s="2" t="s">
        <v>125</v>
      </c>
      <c r="B2" s="16"/>
    </row>
    <row r="3" spans="1:8" ht="10.199999999999999" customHeight="1" x14ac:dyDescent="0.3"/>
    <row r="4" spans="1:8" ht="15" customHeight="1" x14ac:dyDescent="0.3">
      <c r="A4" s="17" t="s">
        <v>79</v>
      </c>
    </row>
    <row r="5" spans="1:8" ht="15" customHeight="1" x14ac:dyDescent="0.3">
      <c r="A5" s="29" t="s">
        <v>80</v>
      </c>
    </row>
    <row r="6" spans="1:8" ht="7.95" customHeight="1" x14ac:dyDescent="0.3"/>
    <row r="7" spans="1:8" ht="21" customHeight="1" x14ac:dyDescent="0.3">
      <c r="A7" s="54" t="s">
        <v>0</v>
      </c>
      <c r="B7" s="55" t="s">
        <v>20</v>
      </c>
      <c r="C7" s="55" t="s">
        <v>21</v>
      </c>
      <c r="D7" s="55" t="s">
        <v>41</v>
      </c>
      <c r="E7" s="8" t="s">
        <v>42</v>
      </c>
      <c r="F7" s="8" t="s">
        <v>44</v>
      </c>
      <c r="G7" s="55" t="s">
        <v>46</v>
      </c>
    </row>
    <row r="8" spans="1:8" ht="53.4" customHeight="1" x14ac:dyDescent="0.3">
      <c r="A8" s="54"/>
      <c r="B8" s="55"/>
      <c r="C8" s="55"/>
      <c r="D8" s="55"/>
      <c r="E8" s="8" t="s">
        <v>43</v>
      </c>
      <c r="F8" s="8" t="s">
        <v>45</v>
      </c>
      <c r="G8" s="55"/>
    </row>
    <row r="9" spans="1:8" s="40" customFormat="1" ht="10.199999999999999" x14ac:dyDescent="0.3">
      <c r="A9" s="39" t="s">
        <v>128</v>
      </c>
      <c r="B9" s="83">
        <v>102920273</v>
      </c>
      <c r="C9" s="83">
        <v>10735627</v>
      </c>
      <c r="D9" s="84">
        <v>-771353</v>
      </c>
      <c r="E9" s="83">
        <v>316430</v>
      </c>
      <c r="F9" s="84">
        <v>61787891</v>
      </c>
      <c r="G9" s="84">
        <f>SUM(B9:F9)</f>
        <v>174988868</v>
      </c>
    </row>
    <row r="10" spans="1:8" ht="10.199999999999999" x14ac:dyDescent="0.3">
      <c r="A10" s="10" t="s">
        <v>36</v>
      </c>
      <c r="B10" s="85"/>
      <c r="C10" s="86"/>
      <c r="D10" s="57"/>
      <c r="E10" s="57"/>
      <c r="F10" s="87">
        <v>16063667</v>
      </c>
      <c r="G10" s="86">
        <f t="shared" ref="G10:G15" si="0">SUM(B10:F10)</f>
        <v>16063667</v>
      </c>
      <c r="H10" s="44">
        <f>F10-Ф2!D29</f>
        <v>0</v>
      </c>
    </row>
    <row r="11" spans="1:8" ht="10.199999999999999" x14ac:dyDescent="0.3">
      <c r="A11" s="10" t="s">
        <v>73</v>
      </c>
      <c r="B11" s="85"/>
      <c r="C11" s="86"/>
      <c r="D11" s="87">
        <v>175805</v>
      </c>
      <c r="E11" s="57"/>
      <c r="F11" s="57"/>
      <c r="G11" s="86">
        <f t="shared" si="0"/>
        <v>175805</v>
      </c>
    </row>
    <row r="12" spans="1:8" ht="21" customHeight="1" x14ac:dyDescent="0.3">
      <c r="A12" s="9" t="s">
        <v>120</v>
      </c>
      <c r="B12" s="56">
        <f>SUM(B10:B11)</f>
        <v>0</v>
      </c>
      <c r="C12" s="56">
        <f t="shared" ref="C12:E12" si="1">SUM(C10:C11)</f>
        <v>0</v>
      </c>
      <c r="D12" s="56">
        <f t="shared" si="1"/>
        <v>175805</v>
      </c>
      <c r="E12" s="56">
        <f t="shared" si="1"/>
        <v>0</v>
      </c>
      <c r="F12" s="56">
        <f>SUM(F10:F11)</f>
        <v>16063667</v>
      </c>
      <c r="G12" s="86">
        <f t="shared" si="0"/>
        <v>16239472</v>
      </c>
    </row>
    <row r="13" spans="1:8" ht="10.199999999999999" x14ac:dyDescent="0.3">
      <c r="A13" s="10" t="s">
        <v>74</v>
      </c>
      <c r="B13" s="57"/>
      <c r="C13" s="56"/>
      <c r="D13" s="56"/>
      <c r="E13" s="57"/>
      <c r="F13" s="56"/>
      <c r="G13" s="86">
        <f t="shared" si="0"/>
        <v>0</v>
      </c>
    </row>
    <row r="14" spans="1:8" ht="10.199999999999999" x14ac:dyDescent="0.3">
      <c r="A14" s="10" t="s">
        <v>115</v>
      </c>
      <c r="B14" s="57"/>
      <c r="C14" s="56"/>
      <c r="D14" s="56"/>
      <c r="E14" s="57"/>
      <c r="F14" s="88"/>
      <c r="G14" s="86">
        <f t="shared" si="0"/>
        <v>0</v>
      </c>
    </row>
    <row r="15" spans="1:8" ht="10.199999999999999" x14ac:dyDescent="0.3">
      <c r="A15" s="9" t="s">
        <v>121</v>
      </c>
      <c r="B15" s="56">
        <f>SUM(B9)+B12+B13+B14</f>
        <v>102920273</v>
      </c>
      <c r="C15" s="56">
        <f t="shared" ref="C15:F15" si="2">SUM(C9)+C12+C13+C14</f>
        <v>10735627</v>
      </c>
      <c r="D15" s="56">
        <f t="shared" si="2"/>
        <v>-595548</v>
      </c>
      <c r="E15" s="56">
        <f>SUM(E9)+E12+E13+E14</f>
        <v>316430</v>
      </c>
      <c r="F15" s="56">
        <f t="shared" si="2"/>
        <v>77851558</v>
      </c>
      <c r="G15" s="86">
        <f t="shared" si="0"/>
        <v>191228340</v>
      </c>
    </row>
    <row r="16" spans="1:8" ht="10.199999999999999" x14ac:dyDescent="0.3">
      <c r="A16" s="9" t="s">
        <v>129</v>
      </c>
      <c r="B16" s="86">
        <v>102920273</v>
      </c>
      <c r="C16" s="86">
        <v>10735627</v>
      </c>
      <c r="D16" s="86">
        <v>-363647</v>
      </c>
      <c r="E16" s="56">
        <v>316430</v>
      </c>
      <c r="F16" s="86">
        <v>86963526</v>
      </c>
      <c r="G16" s="86">
        <f>SUM(B16:F16)</f>
        <v>200572209</v>
      </c>
    </row>
    <row r="17" spans="1:8" ht="10.199999999999999" x14ac:dyDescent="0.3">
      <c r="A17" s="10" t="s">
        <v>36</v>
      </c>
      <c r="B17" s="57"/>
      <c r="C17" s="56"/>
      <c r="D17" s="85"/>
      <c r="E17" s="57"/>
      <c r="F17" s="85">
        <v>12658116</v>
      </c>
      <c r="G17" s="89">
        <f>F17</f>
        <v>12658116</v>
      </c>
      <c r="H17" s="44">
        <f>F17-Ф2!C29</f>
        <v>0</v>
      </c>
    </row>
    <row r="18" spans="1:8" ht="10.199999999999999" x14ac:dyDescent="0.3">
      <c r="A18" s="10" t="s">
        <v>39</v>
      </c>
      <c r="B18" s="57"/>
      <c r="C18" s="56"/>
      <c r="D18" s="85">
        <v>28364</v>
      </c>
      <c r="E18" s="57"/>
      <c r="F18" s="85"/>
      <c r="G18" s="89">
        <f>D18</f>
        <v>28364</v>
      </c>
    </row>
    <row r="19" spans="1:8" ht="21" customHeight="1" x14ac:dyDescent="0.3">
      <c r="A19" s="22" t="s">
        <v>130</v>
      </c>
      <c r="B19" s="56">
        <v>0</v>
      </c>
      <c r="C19" s="56">
        <v>0</v>
      </c>
      <c r="D19" s="86">
        <f>D18</f>
        <v>28364</v>
      </c>
      <c r="E19" s="56">
        <v>0</v>
      </c>
      <c r="F19" s="86">
        <f>SUM(F17:F18)</f>
        <v>12658116</v>
      </c>
      <c r="G19" s="89">
        <f>SUM(B19:F20)</f>
        <v>12686480</v>
      </c>
    </row>
    <row r="20" spans="1:8" ht="10.199999999999999" x14ac:dyDescent="0.3">
      <c r="A20" s="10" t="s">
        <v>75</v>
      </c>
      <c r="B20" s="57"/>
      <c r="C20" s="56"/>
      <c r="D20" s="86"/>
      <c r="E20" s="57"/>
      <c r="F20" s="86"/>
      <c r="G20" s="86">
        <f t="shared" ref="G20:G22" si="3">SUM(B20:F21)</f>
        <v>0</v>
      </c>
    </row>
    <row r="21" spans="1:8" ht="10.199999999999999" x14ac:dyDescent="0.3">
      <c r="A21" s="10" t="s">
        <v>115</v>
      </c>
      <c r="B21" s="57"/>
      <c r="C21" s="56"/>
      <c r="D21" s="86"/>
      <c r="E21" s="57"/>
      <c r="F21" s="86"/>
      <c r="G21" s="86"/>
    </row>
    <row r="22" spans="1:8" ht="10.199999999999999" x14ac:dyDescent="0.3">
      <c r="A22" s="9" t="s">
        <v>131</v>
      </c>
      <c r="B22" s="56">
        <f>SUM(B16)+B19+B20+B21</f>
        <v>102920273</v>
      </c>
      <c r="C22" s="56">
        <f>SUM(C16)+C19+C20+C21</f>
        <v>10735627</v>
      </c>
      <c r="D22" s="56">
        <f>SUM(D16)+D19+D20+D21</f>
        <v>-335283</v>
      </c>
      <c r="E22" s="56">
        <f>SUM(E16)+E19+E20+E21</f>
        <v>316430</v>
      </c>
      <c r="F22" s="56">
        <f>SUM(F16)+F19+F20+F21</f>
        <v>99621642</v>
      </c>
      <c r="G22" s="86">
        <f t="shared" si="3"/>
        <v>213258689</v>
      </c>
    </row>
    <row r="23" spans="1:8" ht="21" customHeight="1" x14ac:dyDescent="0.3">
      <c r="B23" s="3"/>
      <c r="C23" s="3"/>
      <c r="D23" s="44">
        <f>D22-Ф1!C30</f>
        <v>0</v>
      </c>
      <c r="E23" s="3"/>
      <c r="F23" s="44">
        <f>F22-Ф1!C32</f>
        <v>0</v>
      </c>
      <c r="G23" s="44">
        <f>G22-Ф1!C33</f>
        <v>0</v>
      </c>
    </row>
    <row r="24" spans="1:8" ht="16.95" customHeight="1" x14ac:dyDescent="0.2">
      <c r="A24" s="37" t="s">
        <v>118</v>
      </c>
    </row>
    <row r="25" spans="1:8" ht="12" customHeight="1" x14ac:dyDescent="0.3">
      <c r="A25" s="17"/>
    </row>
    <row r="26" spans="1:8" ht="17.399999999999999" customHeight="1" x14ac:dyDescent="0.3">
      <c r="A26" s="14" t="s">
        <v>122</v>
      </c>
      <c r="B26" s="90"/>
    </row>
    <row r="27" spans="1:8" ht="12.6" customHeight="1" x14ac:dyDescent="0.3"/>
    <row r="28" spans="1:8" ht="21" customHeight="1" x14ac:dyDescent="0.3">
      <c r="A28" s="1" t="s">
        <v>123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Ф2!_Hlk96520020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2023-05-11T08:55:40Z</cp:lastPrinted>
  <dcterms:created xsi:type="dcterms:W3CDTF">2021-11-05T10:43:38Z</dcterms:created>
  <dcterms:modified xsi:type="dcterms:W3CDTF">2024-05-14T06:34:30Z</dcterms:modified>
</cp:coreProperties>
</file>