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maral.Bekmuratova\Documents\KASE Бекмуратова Акмарал\ФО 2021\МСФО\"/>
    </mc:Choice>
  </mc:AlternateContent>
  <bookViews>
    <workbookView xWindow="0" yWindow="0" windowWidth="28800" windowHeight="12132"/>
  </bookViews>
  <sheets>
    <sheet name="Ф1" sheetId="1" r:id="rId1"/>
    <sheet name="Ф2" sheetId="5" r:id="rId2"/>
    <sheet name="Ф3" sheetId="6" r:id="rId3"/>
    <sheet name="Ф4" sheetId="7" r:id="rId4"/>
  </sheets>
  <definedNames>
    <definedName name="_xlnm.Print_Area" localSheetId="0">Ф1!$A$1:$C$41</definedName>
    <definedName name="_xlnm.Print_Area" localSheetId="1">Ф2!$A$1:$C$44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G17" i="7"/>
  <c r="F12" i="7" l="1"/>
  <c r="E12" i="7"/>
  <c r="D12" i="7"/>
  <c r="D15" i="7" s="1"/>
  <c r="C12" i="7"/>
  <c r="C15" i="7" s="1"/>
  <c r="B12" i="7"/>
  <c r="B15" i="7"/>
  <c r="F15" i="7"/>
  <c r="E15" i="7"/>
  <c r="G14" i="7"/>
  <c r="G13" i="7"/>
  <c r="G12" i="7"/>
  <c r="G11" i="7"/>
  <c r="G10" i="7"/>
  <c r="C41" i="6"/>
  <c r="C33" i="6"/>
  <c r="C17" i="6"/>
  <c r="C26" i="6" s="1"/>
  <c r="C36" i="5"/>
  <c r="C12" i="5"/>
  <c r="C14" i="5" s="1"/>
  <c r="C30" i="5" s="1"/>
  <c r="C32" i="5" s="1"/>
  <c r="C37" i="5" l="1"/>
  <c r="G15" i="7"/>
  <c r="C44" i="6"/>
  <c r="C46" i="6" s="1"/>
  <c r="A28" i="7"/>
  <c r="A26" i="7"/>
  <c r="A24" i="7"/>
  <c r="G20" i="7" l="1"/>
  <c r="E22" i="7"/>
  <c r="C22" i="7"/>
  <c r="B22" i="7"/>
  <c r="F19" i="7"/>
  <c r="F22" i="7" s="1"/>
  <c r="D19" i="7"/>
  <c r="D22" i="7" s="1"/>
  <c r="G16" i="7"/>
  <c r="B41" i="6"/>
  <c r="B33" i="6"/>
  <c r="B17" i="6"/>
  <c r="B26" i="6" s="1"/>
  <c r="B36" i="5"/>
  <c r="B12" i="5"/>
  <c r="B14" i="5" s="1"/>
  <c r="B30" i="5" s="1"/>
  <c r="B32" i="5" s="1"/>
  <c r="G22" i="7" l="1"/>
  <c r="G21" i="7"/>
  <c r="G19" i="7"/>
  <c r="B44" i="6"/>
  <c r="B46" i="6" s="1"/>
  <c r="B37" i="5"/>
  <c r="C34" i="1"/>
  <c r="B34" i="1"/>
  <c r="C27" i="1"/>
  <c r="C35" i="1" s="1"/>
  <c r="B27" i="1"/>
  <c r="C20" i="1"/>
  <c r="B20" i="1"/>
  <c r="B35" i="1" l="1"/>
</calcChain>
</file>

<file path=xl/sharedStrings.xml><?xml version="1.0" encoding="utf-8"?>
<sst xmlns="http://schemas.openxmlformats.org/spreadsheetml/2006/main" count="157" uniqueCount="130">
  <si>
    <t>(в тысячах казахстанских тенге)</t>
  </si>
  <si>
    <t>31 декабря 2020 г.</t>
  </si>
  <si>
    <t>Активы</t>
  </si>
  <si>
    <t>Денежные средства и их эквиваленты</t>
  </si>
  <si>
    <t>Средства в финансовых учреждениях</t>
  </si>
  <si>
    <t>Дебиторская задолженность по программам субсидирования</t>
  </si>
  <si>
    <t>Кредиты и авансы клиентам</t>
  </si>
  <si>
    <t>Инвестиции в долговые ценные бумаги</t>
  </si>
  <si>
    <t>Основные средства</t>
  </si>
  <si>
    <t>Нематериальные активы</t>
  </si>
  <si>
    <t>Предоплата текущих обязательств по налогу на прибыль</t>
  </si>
  <si>
    <t>Отложенный налоговый актив</t>
  </si>
  <si>
    <t>Долгосрочные активы для продажи</t>
  </si>
  <si>
    <t>Прочие активы</t>
  </si>
  <si>
    <t>Обязательства</t>
  </si>
  <si>
    <t xml:space="preserve">Заемные средства </t>
  </si>
  <si>
    <t>Выпущенные долговые ценные бумаги</t>
  </si>
  <si>
    <t>Обязательства по программам субсидирования</t>
  </si>
  <si>
    <t>Доходы будущих периодов и резервы по обязательствам кредитного характера</t>
  </si>
  <si>
    <t>Прочие обязательства</t>
  </si>
  <si>
    <t>Итого обязательства</t>
  </si>
  <si>
    <t>СОБСТВЕННЫЙ КАПИТАЛ</t>
  </si>
  <si>
    <t>Акционерный капитал</t>
  </si>
  <si>
    <t>Дополнительно оплаченный капитал</t>
  </si>
  <si>
    <t>Фонд переоценки инвестиционных ценных бумаг, оцениваемых по справедливой стоимости через прочий совокупный доход</t>
  </si>
  <si>
    <t>Прочие резервы</t>
  </si>
  <si>
    <t>Нераспределенная прибыль</t>
  </si>
  <si>
    <t>ИТОГО СОБСТВЕННЫЙ КАПИТАЛ</t>
  </si>
  <si>
    <t>ИТОГО ОБЯЗАТЕЛЬСТВА И КАПИТАЛ</t>
  </si>
  <si>
    <t>Итого активы</t>
  </si>
  <si>
    <t>Прочие аналогичные доходы</t>
  </si>
  <si>
    <t>Процентные расходы</t>
  </si>
  <si>
    <t>Чистая процентная маржа и аналогичные доходы</t>
  </si>
  <si>
    <t>Создание оценочного резерва под кредитные убытки</t>
  </si>
  <si>
    <t>Чистые процентные доходы после создания резерва под обесценение кредитного портфеля</t>
  </si>
  <si>
    <t>Чистые комиссионные доходы</t>
  </si>
  <si>
    <t>Расходы за вычетом доходов от операций с финансовыми производными инструментами</t>
  </si>
  <si>
    <t>Расходы за вычетом доходов от модификации финансовых активов, оцененных по амортизированной стоимости, которая не приводит к прекращению признания</t>
  </si>
  <si>
    <t>Доходы за вычетом расходов по операциям с ценными бумагами, оцениваемыми по справедливой стоимости через прибыль и убыток</t>
  </si>
  <si>
    <t>Доходы за вычетом расходов по операциям с иностранной валютой</t>
  </si>
  <si>
    <t>Доходы за вычетом расходов от переоценки иностранной валюты</t>
  </si>
  <si>
    <t>Расходы, возникающие при первоначальном признании активов по ставкам ниже рыночных</t>
  </si>
  <si>
    <t>Восстановление резерва под обесценение инвестиционных ценных бумаг, оцениваемых по справедливой стоимости через прочий совокупный доход</t>
  </si>
  <si>
    <t>Восстановление резерва под обесценение инвестиционных ценных бумаг, оцениваемых по амортизированной стоимости</t>
  </si>
  <si>
    <t>Отчисления в резерв под обесценение прочих активов</t>
  </si>
  <si>
    <t>Отчисления в резерв по обязательствам кредитного характера</t>
  </si>
  <si>
    <t>Прочие операционные доходы</t>
  </si>
  <si>
    <t>Расходы по реализации программ Фонда</t>
  </si>
  <si>
    <t>Общие и административные расходы</t>
  </si>
  <si>
    <t>Прибыль до налогообложения</t>
  </si>
  <si>
    <t>Расходы по налогу на прибыль</t>
  </si>
  <si>
    <t xml:space="preserve">Прибыль за период </t>
  </si>
  <si>
    <t>Прочий совокупный доход:</t>
  </si>
  <si>
    <t>Инвестиции, оцениваемые по справедливой стоимости через прочий совокупный доход:</t>
  </si>
  <si>
    <t>- расходы за вычетом доходов за период</t>
  </si>
  <si>
    <t>Прочий совокупный расход</t>
  </si>
  <si>
    <t xml:space="preserve">Итого совокупный доход за период </t>
  </si>
  <si>
    <t>Фонд переоценки ценных бумаг, оцениваемых по справедливой стоимости через прочий совокупный доход</t>
  </si>
  <si>
    <t>Прочие</t>
  </si>
  <si>
    <t>резервы</t>
  </si>
  <si>
    <t>Нераспределенная прибыль/</t>
  </si>
  <si>
    <t>(убыток)</t>
  </si>
  <si>
    <t>Итого</t>
  </si>
  <si>
    <t>Скорректированный остаток на 1 января 2020 года</t>
  </si>
  <si>
    <t>Скорректированный остаток на 1 января 2021 года</t>
  </si>
  <si>
    <t>Денежные средства от операционной деятельности</t>
  </si>
  <si>
    <t xml:space="preserve">Проценты полученные </t>
  </si>
  <si>
    <t>Проценты уплаченные</t>
  </si>
  <si>
    <t>Комиссии полученные</t>
  </si>
  <si>
    <t>Комиссии уплаченные</t>
  </si>
  <si>
    <t xml:space="preserve">Поступления от прочей операционной деятельности </t>
  </si>
  <si>
    <t>Затраты по оплате труда, уплаченные</t>
  </si>
  <si>
    <t xml:space="preserve">Общие и административные расходы, уплаченные </t>
  </si>
  <si>
    <t>Чистый (прирост)/снижение по:</t>
  </si>
  <si>
    <t xml:space="preserve">- средствам в других финансовых учреждениях </t>
  </si>
  <si>
    <t>- по кредитам и авансам клиентам</t>
  </si>
  <si>
    <t>- по прочим активам</t>
  </si>
  <si>
    <t>Чистый прирост/(снижение) по:</t>
  </si>
  <si>
    <t>- по прочим финансовым обязательствам</t>
  </si>
  <si>
    <t>- по прочим обязательствам</t>
  </si>
  <si>
    <t>Чистые денежные средства, полученные от операционной деятельности</t>
  </si>
  <si>
    <t>Денежные средства от инвестиционной деятельности</t>
  </si>
  <si>
    <t>Приобретение инвестиционных ценных бумаг</t>
  </si>
  <si>
    <t>Поступления от реализации и погашения инвестиционных ценных бумаг</t>
  </si>
  <si>
    <t>Приобретение основных средств</t>
  </si>
  <si>
    <t>Приобретение нематериальных активов</t>
  </si>
  <si>
    <t xml:space="preserve">Выручка от выбытия активов, предназначенных для продажи </t>
  </si>
  <si>
    <t>Чистые денежные средства использованные в инвестиционной деятельности</t>
  </si>
  <si>
    <t>Денежные средства от финансовой деятельности:</t>
  </si>
  <si>
    <t xml:space="preserve">Поступление заемных средств </t>
  </si>
  <si>
    <t>Погашение заемных средств</t>
  </si>
  <si>
    <t>Взносы в капитал от акционеров</t>
  </si>
  <si>
    <t>Выплаченные дивиденды</t>
  </si>
  <si>
    <t>Долгосрочная аренда</t>
  </si>
  <si>
    <t>Влияние изменений обменного курса на денежные средства и их эквиваленты</t>
  </si>
  <si>
    <t>Влияние изменений резерва под обесценение на денежные средства и их эквиваленты</t>
  </si>
  <si>
    <t>Чистый прирост денежных средств и их эквивалентов</t>
  </si>
  <si>
    <t xml:space="preserve">Денежные средства и их эквиваленты на начало периода </t>
  </si>
  <si>
    <t xml:space="preserve">Денежные средства и их эквиваленты на конец периода </t>
  </si>
  <si>
    <t>Отчет о прибыли или убытке и прочем совокупном доходе</t>
  </si>
  <si>
    <t>Наименование Компании:</t>
  </si>
  <si>
    <t>"АО Фонд развития предпринимательства "Даму"</t>
  </si>
  <si>
    <t>Форма № 1_Ф1 - МСФО</t>
  </si>
  <si>
    <t>Отчет о финансовом положении (по МСФО)</t>
  </si>
  <si>
    <t>Заместитель Председателя Правления ____________________Макажанов Б.Н.</t>
  </si>
  <si>
    <t>Главный бухгалтер __________________________________Кусайынова А.К.</t>
  </si>
  <si>
    <t>Период, за который составляется отчетность (с нарастающим итогом): с 1 января 2021 г. по 30 сентября 2021 г.</t>
  </si>
  <si>
    <t>Исполнитель: Бекмуратова А.Т.</t>
  </si>
  <si>
    <t>30 сентября 2021 г.</t>
  </si>
  <si>
    <t>30 сентября 2020 г.</t>
  </si>
  <si>
    <t>Прочий совокупный доход</t>
  </si>
  <si>
    <t>Итого совокупный доход за шесть месяцев, закончившихся 30 сентября 2020 года</t>
  </si>
  <si>
    <t xml:space="preserve">Взносы в капитал </t>
  </si>
  <si>
    <t xml:space="preserve">Объявленные дивиденды </t>
  </si>
  <si>
    <t xml:space="preserve">Остаток на 30 сентября 2020 года </t>
  </si>
  <si>
    <t>Взносы в капитал</t>
  </si>
  <si>
    <t>Форма № 1_Ф2 - МСФО</t>
  </si>
  <si>
    <t>Форма № 1_Ф4 - МСФО</t>
  </si>
  <si>
    <t>Отчет о движении денежных средств за период (прямой метод) - по МСФО</t>
  </si>
  <si>
    <t>Форма № 1_Ф3 - МСФО</t>
  </si>
  <si>
    <t>Отчет об изменениях в капитале</t>
  </si>
  <si>
    <t>Денежные средства, полученные от операционной деятельности до изменений в операционных активах и обязательствах</t>
  </si>
  <si>
    <t>Процентные доходы полученные, рассчитанные по методу эффективной процентной ставки</t>
  </si>
  <si>
    <t xml:space="preserve">Чистые денежные средства, полученные от финансовой деятельности </t>
  </si>
  <si>
    <t xml:space="preserve">Остаток на 30 сентября 2021 года </t>
  </si>
  <si>
    <t>Доходыза вычетом расходов от прекращения признания финансовых активов, оцениваемых по амортизированной стоимости</t>
  </si>
  <si>
    <t>Девять месяцев, закончившиеся</t>
  </si>
  <si>
    <t>Итого совокупный доход за шесть месяцев, закончившихся 30 сентября 2021 года</t>
  </si>
  <si>
    <t xml:space="preserve"> - по прочим финансовым активам</t>
  </si>
  <si>
    <t>Поступление от выпущенных долговых ценных бумаг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</si>
</sst>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0" fontId="5" fillId="0" borderId="0" xfId="0" applyFont="1" applyFill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Alignment="1">
      <alignment horizontal="left"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horizontal="left" vertical="top"/>
    </xf>
    <xf numFmtId="0" fontId="3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vertical="top"/>
    </xf>
    <xf numFmtId="0" fontId="2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right" vertical="top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B35" sqref="B35"/>
    </sheetView>
  </sheetViews>
  <sheetFormatPr defaultColWidth="9.109375" defaultRowHeight="10.199999999999999" x14ac:dyDescent="0.3"/>
  <cols>
    <col min="1" max="1" width="40" style="1" customWidth="1"/>
    <col min="2" max="2" width="21" style="3" customWidth="1"/>
    <col min="3" max="3" width="18.88671875" style="1" customWidth="1"/>
    <col min="4" max="16384" width="9.109375" style="1"/>
  </cols>
  <sheetData>
    <row r="1" spans="1:9" x14ac:dyDescent="0.3">
      <c r="A1" s="2" t="s">
        <v>100</v>
      </c>
      <c r="B1" s="47" t="s">
        <v>101</v>
      </c>
      <c r="C1" s="47"/>
      <c r="D1" s="30"/>
    </row>
    <row r="2" spans="1:9" x14ac:dyDescent="0.3">
      <c r="A2" s="2" t="s">
        <v>106</v>
      </c>
      <c r="B2" s="20"/>
      <c r="C2" s="31"/>
      <c r="D2" s="30"/>
    </row>
    <row r="4" spans="1:9" x14ac:dyDescent="0.3">
      <c r="A4" s="4" t="s">
        <v>102</v>
      </c>
    </row>
    <row r="5" spans="1:9" ht="10.8" thickBot="1" x14ac:dyDescent="0.35">
      <c r="A5" s="4" t="s">
        <v>103</v>
      </c>
    </row>
    <row r="6" spans="1:9" x14ac:dyDescent="0.3">
      <c r="A6" s="41" t="s">
        <v>0</v>
      </c>
      <c r="B6" s="45" t="s">
        <v>108</v>
      </c>
      <c r="C6" s="43" t="s">
        <v>1</v>
      </c>
    </row>
    <row r="7" spans="1:9" ht="10.8" thickBot="1" x14ac:dyDescent="0.35">
      <c r="A7" s="42"/>
      <c r="B7" s="46"/>
      <c r="C7" s="44"/>
    </row>
    <row r="8" spans="1:9" x14ac:dyDescent="0.3">
      <c r="A8" s="32" t="s">
        <v>2</v>
      </c>
      <c r="B8" s="33"/>
      <c r="C8" s="34"/>
    </row>
    <row r="9" spans="1:9" x14ac:dyDescent="0.3">
      <c r="A9" s="14" t="s">
        <v>3</v>
      </c>
      <c r="B9" s="24">
        <v>129205935</v>
      </c>
      <c r="C9" s="24">
        <v>87151266</v>
      </c>
    </row>
    <row r="10" spans="1:9" x14ac:dyDescent="0.3">
      <c r="A10" s="14" t="s">
        <v>4</v>
      </c>
      <c r="B10" s="24">
        <v>218383162</v>
      </c>
      <c r="C10" s="24">
        <v>229441142</v>
      </c>
    </row>
    <row r="11" spans="1:9" ht="22.5" customHeight="1" x14ac:dyDescent="0.3">
      <c r="A11" s="14" t="s">
        <v>5</v>
      </c>
      <c r="B11" s="24">
        <v>49922</v>
      </c>
      <c r="C11" s="24">
        <v>162139</v>
      </c>
    </row>
    <row r="12" spans="1:9" x14ac:dyDescent="0.3">
      <c r="A12" s="14" t="s">
        <v>6</v>
      </c>
      <c r="B12" s="24">
        <v>476557</v>
      </c>
      <c r="C12" s="24">
        <v>556967</v>
      </c>
    </row>
    <row r="13" spans="1:9" x14ac:dyDescent="0.3">
      <c r="A13" s="14" t="s">
        <v>7</v>
      </c>
      <c r="B13" s="24">
        <v>42745927</v>
      </c>
      <c r="C13" s="24">
        <v>21829298</v>
      </c>
    </row>
    <row r="14" spans="1:9" x14ac:dyDescent="0.3">
      <c r="A14" s="14" t="s">
        <v>8</v>
      </c>
      <c r="B14" s="24">
        <v>2128554</v>
      </c>
      <c r="C14" s="24">
        <v>2361265</v>
      </c>
      <c r="I14" s="21"/>
    </row>
    <row r="15" spans="1:9" x14ac:dyDescent="0.3">
      <c r="A15" s="14" t="s">
        <v>9</v>
      </c>
      <c r="B15" s="24">
        <v>274591</v>
      </c>
      <c r="C15" s="24">
        <v>234391</v>
      </c>
    </row>
    <row r="16" spans="1:9" x14ac:dyDescent="0.3">
      <c r="A16" s="14" t="s">
        <v>10</v>
      </c>
      <c r="B16" s="24">
        <v>5728183</v>
      </c>
      <c r="C16" s="24">
        <v>7430331</v>
      </c>
    </row>
    <row r="17" spans="1:3" x14ac:dyDescent="0.3">
      <c r="A17" s="14" t="s">
        <v>11</v>
      </c>
      <c r="B17" s="24">
        <v>2216372</v>
      </c>
      <c r="C17" s="24">
        <v>2978187</v>
      </c>
    </row>
    <row r="18" spans="1:3" x14ac:dyDescent="0.3">
      <c r="A18" s="14" t="s">
        <v>12</v>
      </c>
      <c r="B18" s="24">
        <v>199870</v>
      </c>
      <c r="C18" s="24">
        <v>250217</v>
      </c>
    </row>
    <row r="19" spans="1:3" x14ac:dyDescent="0.3">
      <c r="A19" s="14" t="s">
        <v>13</v>
      </c>
      <c r="B19" s="24">
        <v>6023703</v>
      </c>
      <c r="C19" s="24">
        <v>5700313</v>
      </c>
    </row>
    <row r="20" spans="1:3" x14ac:dyDescent="0.3">
      <c r="A20" s="11" t="s">
        <v>29</v>
      </c>
      <c r="B20" s="22">
        <f>SUM(B9:B19)</f>
        <v>407432776</v>
      </c>
      <c r="C20" s="22">
        <f>SUM(C9:C19)</f>
        <v>358095516</v>
      </c>
    </row>
    <row r="21" spans="1:3" x14ac:dyDescent="0.3">
      <c r="A21" s="11" t="s">
        <v>14</v>
      </c>
      <c r="B21" s="24"/>
      <c r="C21" s="24"/>
    </row>
    <row r="22" spans="1:3" ht="19.5" customHeight="1" x14ac:dyDescent="0.3">
      <c r="A22" s="14" t="s">
        <v>15</v>
      </c>
      <c r="B22" s="24">
        <v>170310928</v>
      </c>
      <c r="C22" s="24">
        <v>175824905</v>
      </c>
    </row>
    <row r="23" spans="1:3" x14ac:dyDescent="0.3">
      <c r="A23" s="14" t="s">
        <v>16</v>
      </c>
      <c r="B23" s="24">
        <v>1208553</v>
      </c>
      <c r="C23" s="24">
        <v>209139</v>
      </c>
    </row>
    <row r="24" spans="1:3" x14ac:dyDescent="0.3">
      <c r="A24" s="14" t="s">
        <v>17</v>
      </c>
      <c r="B24" s="24">
        <v>39260859</v>
      </c>
      <c r="C24" s="24">
        <v>24201336</v>
      </c>
    </row>
    <row r="25" spans="1:3" ht="20.399999999999999" x14ac:dyDescent="0.3">
      <c r="A25" s="14" t="s">
        <v>18</v>
      </c>
      <c r="B25" s="24">
        <v>52990442</v>
      </c>
      <c r="C25" s="24">
        <v>37209704</v>
      </c>
    </row>
    <row r="26" spans="1:3" x14ac:dyDescent="0.3">
      <c r="A26" s="14" t="s">
        <v>19</v>
      </c>
      <c r="B26" s="24">
        <v>711976</v>
      </c>
      <c r="C26" s="24">
        <v>977970</v>
      </c>
    </row>
    <row r="27" spans="1:3" x14ac:dyDescent="0.3">
      <c r="A27" s="11" t="s">
        <v>20</v>
      </c>
      <c r="B27" s="22">
        <f>SUM(B22:B26)</f>
        <v>264482758</v>
      </c>
      <c r="C27" s="22">
        <f>SUM(C22:C26)</f>
        <v>238423054</v>
      </c>
    </row>
    <row r="28" spans="1:3" x14ac:dyDescent="0.3">
      <c r="A28" s="11" t="s">
        <v>21</v>
      </c>
      <c r="B28" s="24"/>
      <c r="C28" s="24"/>
    </row>
    <row r="29" spans="1:3" x14ac:dyDescent="0.3">
      <c r="A29" s="14" t="s">
        <v>22</v>
      </c>
      <c r="B29" s="24">
        <v>102920273</v>
      </c>
      <c r="C29" s="24">
        <v>102920273</v>
      </c>
    </row>
    <row r="30" spans="1:3" x14ac:dyDescent="0.3">
      <c r="A30" s="14" t="s">
        <v>23</v>
      </c>
      <c r="B30" s="24">
        <v>10735627</v>
      </c>
      <c r="C30" s="24">
        <v>10735627</v>
      </c>
    </row>
    <row r="31" spans="1:3" ht="30.6" x14ac:dyDescent="0.3">
      <c r="A31" s="14" t="s">
        <v>24</v>
      </c>
      <c r="B31" s="24">
        <v>44752</v>
      </c>
      <c r="C31" s="24">
        <v>47581</v>
      </c>
    </row>
    <row r="32" spans="1:3" x14ac:dyDescent="0.3">
      <c r="A32" s="14" t="s">
        <v>25</v>
      </c>
      <c r="B32" s="24">
        <v>316430</v>
      </c>
      <c r="C32" s="24">
        <v>316430</v>
      </c>
    </row>
    <row r="33" spans="1:3" x14ac:dyDescent="0.3">
      <c r="A33" s="14" t="s">
        <v>26</v>
      </c>
      <c r="B33" s="24">
        <v>28932936</v>
      </c>
      <c r="C33" s="24">
        <v>5652551</v>
      </c>
    </row>
    <row r="34" spans="1:3" x14ac:dyDescent="0.3">
      <c r="A34" s="11" t="s">
        <v>27</v>
      </c>
      <c r="B34" s="22">
        <f>SUM(B29:B33)</f>
        <v>142950018</v>
      </c>
      <c r="C34" s="22">
        <f>SUM(C29:C33)</f>
        <v>119672462</v>
      </c>
    </row>
    <row r="35" spans="1:3" x14ac:dyDescent="0.3">
      <c r="A35" s="11" t="s">
        <v>28</v>
      </c>
      <c r="B35" s="22">
        <f>B27+B34</f>
        <v>407432776</v>
      </c>
      <c r="C35" s="22">
        <f>C27+C34</f>
        <v>358095516</v>
      </c>
    </row>
    <row r="36" spans="1:3" ht="15.6" customHeight="1" x14ac:dyDescent="0.3"/>
    <row r="37" spans="1:3" x14ac:dyDescent="0.3">
      <c r="A37" s="18" t="s">
        <v>104</v>
      </c>
    </row>
    <row r="39" spans="1:3" x14ac:dyDescent="0.3">
      <c r="A39" s="18" t="s">
        <v>105</v>
      </c>
    </row>
    <row r="41" spans="1:3" x14ac:dyDescent="0.3">
      <c r="A41" s="1" t="s">
        <v>107</v>
      </c>
    </row>
  </sheetData>
  <mergeCells count="4">
    <mergeCell ref="A6:A7"/>
    <mergeCell ref="C6:C7"/>
    <mergeCell ref="B6:B7"/>
    <mergeCell ref="B1:C1"/>
  </mergeCells>
  <pageMargins left="0.7" right="0.7" top="0.75" bottom="0.75" header="0.3" footer="0.3"/>
  <pageSetup paperSize="9" scale="94" orientation="portrait" verticalDpi="0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topLeftCell="A22" zoomScaleNormal="100" zoomScaleSheetLayoutView="100" workbookViewId="0">
      <selection activeCell="C27" sqref="C27"/>
    </sheetView>
  </sheetViews>
  <sheetFormatPr defaultColWidth="9.109375" defaultRowHeight="10.199999999999999" x14ac:dyDescent="0.3"/>
  <cols>
    <col min="1" max="1" width="60.33203125" style="1" customWidth="1"/>
    <col min="2" max="2" width="17.6640625" style="3" customWidth="1"/>
    <col min="3" max="3" width="20" style="3" customWidth="1"/>
    <col min="4" max="16384" width="9.109375" style="1"/>
  </cols>
  <sheetData>
    <row r="1" spans="1:11" x14ac:dyDescent="0.3">
      <c r="A1" s="2" t="s">
        <v>100</v>
      </c>
      <c r="B1" s="47" t="s">
        <v>101</v>
      </c>
      <c r="C1" s="47"/>
    </row>
    <row r="2" spans="1:11" x14ac:dyDescent="0.3">
      <c r="A2" s="2" t="s">
        <v>106</v>
      </c>
    </row>
    <row r="4" spans="1:11" x14ac:dyDescent="0.3">
      <c r="A4" s="4" t="s">
        <v>116</v>
      </c>
    </row>
    <row r="5" spans="1:11" x14ac:dyDescent="0.3">
      <c r="A5" s="4" t="s">
        <v>99</v>
      </c>
    </row>
    <row r="7" spans="1:11" ht="14.4" customHeight="1" x14ac:dyDescent="0.3">
      <c r="A7" s="49" t="s">
        <v>0</v>
      </c>
      <c r="B7" s="48" t="s">
        <v>126</v>
      </c>
      <c r="C7" s="48"/>
    </row>
    <row r="8" spans="1:11" x14ac:dyDescent="0.3">
      <c r="A8" s="49"/>
      <c r="B8" s="15" t="s">
        <v>108</v>
      </c>
      <c r="C8" s="15" t="s">
        <v>109</v>
      </c>
    </row>
    <row r="9" spans="1:11" ht="20.399999999999999" x14ac:dyDescent="0.3">
      <c r="A9" s="14" t="s">
        <v>122</v>
      </c>
      <c r="B9" s="24">
        <v>18431648</v>
      </c>
      <c r="C9" s="24">
        <v>19159374</v>
      </c>
    </row>
    <row r="10" spans="1:11" ht="24" customHeight="1" x14ac:dyDescent="0.3">
      <c r="A10" s="14" t="s">
        <v>30</v>
      </c>
      <c r="B10" s="24">
        <v>106892</v>
      </c>
      <c r="C10" s="24">
        <v>127185</v>
      </c>
      <c r="K10" s="28"/>
    </row>
    <row r="11" spans="1:11" x14ac:dyDescent="0.3">
      <c r="A11" s="14" t="s">
        <v>31</v>
      </c>
      <c r="B11" s="24">
        <v>-5394521</v>
      </c>
      <c r="C11" s="24">
        <v>-8521900</v>
      </c>
    </row>
    <row r="12" spans="1:11" x14ac:dyDescent="0.3">
      <c r="A12" s="11" t="s">
        <v>32</v>
      </c>
      <c r="B12" s="22">
        <f>SUM(B9:B11)</f>
        <v>13144019</v>
      </c>
      <c r="C12" s="22">
        <f>SUM(C9:C11)</f>
        <v>10764659</v>
      </c>
    </row>
    <row r="13" spans="1:11" x14ac:dyDescent="0.3">
      <c r="A13" s="14" t="s">
        <v>33</v>
      </c>
      <c r="B13" s="24">
        <v>1187922</v>
      </c>
      <c r="C13" s="24">
        <v>-1238699</v>
      </c>
    </row>
    <row r="14" spans="1:11" ht="20.399999999999999" x14ac:dyDescent="0.3">
      <c r="A14" s="11" t="s">
        <v>34</v>
      </c>
      <c r="B14" s="22">
        <f>SUM(B12:B13)</f>
        <v>14331941</v>
      </c>
      <c r="C14" s="22">
        <f>SUM(C12:C13)</f>
        <v>9525960</v>
      </c>
    </row>
    <row r="15" spans="1:11" x14ac:dyDescent="0.3">
      <c r="A15" s="14" t="s">
        <v>35</v>
      </c>
      <c r="B15" s="40">
        <v>12117206</v>
      </c>
      <c r="C15" s="40">
        <v>3593790</v>
      </c>
    </row>
    <row r="16" spans="1:11" ht="20.399999999999999" x14ac:dyDescent="0.3">
      <c r="A16" s="14" t="s">
        <v>36</v>
      </c>
      <c r="B16" s="40"/>
      <c r="C16" s="40"/>
    </row>
    <row r="17" spans="1:3" s="29" customFormat="1" ht="20.399999999999999" x14ac:dyDescent="0.3">
      <c r="A17" s="14" t="s">
        <v>37</v>
      </c>
      <c r="B17" s="40"/>
      <c r="C17" s="40"/>
    </row>
    <row r="18" spans="1:3" s="29" customFormat="1" ht="20.399999999999999" x14ac:dyDescent="0.3">
      <c r="A18" s="14" t="s">
        <v>38</v>
      </c>
      <c r="B18" s="40">
        <v>67396</v>
      </c>
      <c r="C18" s="40">
        <v>123685</v>
      </c>
    </row>
    <row r="19" spans="1:3" s="29" customFormat="1" x14ac:dyDescent="0.3">
      <c r="A19" s="14" t="s">
        <v>39</v>
      </c>
      <c r="B19" s="40">
        <v>-102</v>
      </c>
      <c r="C19" s="40">
        <v>1822</v>
      </c>
    </row>
    <row r="20" spans="1:3" s="29" customFormat="1" ht="39.75" customHeight="1" x14ac:dyDescent="0.3">
      <c r="A20" s="14" t="s">
        <v>40</v>
      </c>
      <c r="B20" s="40">
        <v>35939</v>
      </c>
      <c r="C20" s="40">
        <v>407286</v>
      </c>
    </row>
    <row r="21" spans="1:3" ht="20.399999999999999" x14ac:dyDescent="0.3">
      <c r="A21" s="39" t="s">
        <v>41</v>
      </c>
      <c r="B21" s="40"/>
      <c r="C21" s="40">
        <v>-82300</v>
      </c>
    </row>
    <row r="22" spans="1:3" ht="20.399999999999999" x14ac:dyDescent="0.3">
      <c r="A22" s="37" t="s">
        <v>125</v>
      </c>
      <c r="B22" s="40">
        <v>6064739</v>
      </c>
      <c r="C22" s="40">
        <v>2955450</v>
      </c>
    </row>
    <row r="23" spans="1:3" ht="20.399999999999999" x14ac:dyDescent="0.3">
      <c r="A23" s="14" t="s">
        <v>42</v>
      </c>
      <c r="B23" s="40">
        <v>-1526</v>
      </c>
      <c r="C23" s="40">
        <v>-187</v>
      </c>
    </row>
    <row r="24" spans="1:3" ht="20.399999999999999" x14ac:dyDescent="0.3">
      <c r="A24" s="14" t="s">
        <v>43</v>
      </c>
      <c r="B24" s="40"/>
      <c r="C24" s="40"/>
    </row>
    <row r="25" spans="1:3" x14ac:dyDescent="0.3">
      <c r="A25" s="14" t="s">
        <v>44</v>
      </c>
      <c r="B25" s="40">
        <v>-48221</v>
      </c>
      <c r="C25" s="40">
        <v>-44949</v>
      </c>
    </row>
    <row r="26" spans="1:3" x14ac:dyDescent="0.3">
      <c r="A26" s="14" t="s">
        <v>45</v>
      </c>
      <c r="B26" s="40">
        <v>1476068</v>
      </c>
      <c r="C26" s="40">
        <v>-3477810</v>
      </c>
    </row>
    <row r="27" spans="1:3" x14ac:dyDescent="0.3">
      <c r="A27" s="14" t="s">
        <v>46</v>
      </c>
      <c r="B27" s="40">
        <v>84291</v>
      </c>
      <c r="C27" s="57">
        <v>49914</v>
      </c>
    </row>
    <row r="28" spans="1:3" x14ac:dyDescent="0.3">
      <c r="A28" s="14" t="s">
        <v>47</v>
      </c>
      <c r="B28" s="40">
        <v>-496051</v>
      </c>
      <c r="C28" s="40">
        <v>-378845</v>
      </c>
    </row>
    <row r="29" spans="1:3" x14ac:dyDescent="0.3">
      <c r="A29" s="14" t="s">
        <v>48</v>
      </c>
      <c r="B29" s="40">
        <v>-3477603</v>
      </c>
      <c r="C29" s="40">
        <v>-3178883</v>
      </c>
    </row>
    <row r="30" spans="1:3" x14ac:dyDescent="0.3">
      <c r="A30" s="11" t="s">
        <v>49</v>
      </c>
      <c r="B30" s="56">
        <f>SUM(B14:B29)</f>
        <v>30154077</v>
      </c>
      <c r="C30" s="56">
        <f>SUM(C14:C29)</f>
        <v>9494933</v>
      </c>
    </row>
    <row r="31" spans="1:3" x14ac:dyDescent="0.3">
      <c r="A31" s="14" t="s">
        <v>50</v>
      </c>
      <c r="B31" s="24">
        <v>-3539677</v>
      </c>
      <c r="C31" s="24">
        <v>-944489</v>
      </c>
    </row>
    <row r="32" spans="1:3" x14ac:dyDescent="0.3">
      <c r="A32" s="11" t="s">
        <v>51</v>
      </c>
      <c r="B32" s="22">
        <f>SUM(B30:B31)</f>
        <v>26614400</v>
      </c>
      <c r="C32" s="22">
        <f>SUM(C30:C31)</f>
        <v>8550444</v>
      </c>
    </row>
    <row r="33" spans="1:3" x14ac:dyDescent="0.3">
      <c r="A33" s="11" t="s">
        <v>52</v>
      </c>
      <c r="B33" s="22"/>
      <c r="C33" s="22"/>
    </row>
    <row r="34" spans="1:3" ht="20.399999999999999" x14ac:dyDescent="0.3">
      <c r="A34" s="14" t="s">
        <v>53</v>
      </c>
      <c r="B34" s="25"/>
      <c r="C34" s="24"/>
    </row>
    <row r="35" spans="1:3" x14ac:dyDescent="0.3">
      <c r="A35" s="16" t="s">
        <v>54</v>
      </c>
      <c r="B35" s="25">
        <v>-2829</v>
      </c>
      <c r="C35" s="24">
        <v>51735.775649999996</v>
      </c>
    </row>
    <row r="36" spans="1:3" x14ac:dyDescent="0.3">
      <c r="A36" s="11" t="s">
        <v>55</v>
      </c>
      <c r="B36" s="23">
        <f>SUM(B35)</f>
        <v>-2829</v>
      </c>
      <c r="C36" s="23">
        <f>SUM(C35)</f>
        <v>51735.775649999996</v>
      </c>
    </row>
    <row r="37" spans="1:3" x14ac:dyDescent="0.3">
      <c r="A37" s="11" t="s">
        <v>56</v>
      </c>
      <c r="B37" s="22">
        <f>B32+B36</f>
        <v>26611571</v>
      </c>
      <c r="C37" s="22">
        <f>C32+C36</f>
        <v>8602179.7756500002</v>
      </c>
    </row>
    <row r="39" spans="1:3" x14ac:dyDescent="0.3">
      <c r="A39" s="18" t="s">
        <v>104</v>
      </c>
    </row>
    <row r="41" spans="1:3" x14ac:dyDescent="0.3">
      <c r="A41" s="18" t="s">
        <v>105</v>
      </c>
    </row>
    <row r="43" spans="1:3" x14ac:dyDescent="0.3">
      <c r="A43" s="1" t="s">
        <v>107</v>
      </c>
    </row>
    <row r="45" spans="1:3" x14ac:dyDescent="0.3">
      <c r="A45" s="18"/>
    </row>
  </sheetData>
  <mergeCells count="3">
    <mergeCell ref="B7:C7"/>
    <mergeCell ref="A7:A8"/>
    <mergeCell ref="B1:C1"/>
  </mergeCells>
  <pageMargins left="0.7" right="0.7" top="0.75" bottom="0.75" header="0.3" footer="0.3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Normal="100" zoomScaleSheetLayoutView="100" workbookViewId="0">
      <selection activeCell="A39" sqref="A39"/>
    </sheetView>
  </sheetViews>
  <sheetFormatPr defaultColWidth="9.109375" defaultRowHeight="10.199999999999999" x14ac:dyDescent="0.3"/>
  <cols>
    <col min="1" max="1" width="51.44140625" style="1" customWidth="1"/>
    <col min="2" max="2" width="19" style="3" customWidth="1"/>
    <col min="3" max="3" width="18.109375" style="1" customWidth="1"/>
    <col min="4" max="16384" width="9.109375" style="1"/>
  </cols>
  <sheetData>
    <row r="1" spans="1:3" x14ac:dyDescent="0.3">
      <c r="A1" s="52" t="s">
        <v>100</v>
      </c>
      <c r="B1" s="51" t="s">
        <v>101</v>
      </c>
      <c r="C1" s="51"/>
    </row>
    <row r="2" spans="1:3" x14ac:dyDescent="0.3">
      <c r="A2" s="52"/>
      <c r="B2" s="51"/>
      <c r="C2" s="51"/>
    </row>
    <row r="3" spans="1:3" x14ac:dyDescent="0.3">
      <c r="A3" s="2" t="s">
        <v>106</v>
      </c>
    </row>
    <row r="5" spans="1:3" x14ac:dyDescent="0.3">
      <c r="A5" s="4" t="s">
        <v>117</v>
      </c>
      <c r="B5" s="5"/>
      <c r="C5" s="6"/>
    </row>
    <row r="6" spans="1:3" x14ac:dyDescent="0.3">
      <c r="A6" s="53" t="s">
        <v>118</v>
      </c>
      <c r="B6" s="53"/>
      <c r="C6" s="53"/>
    </row>
    <row r="7" spans="1:3" x14ac:dyDescent="0.3">
      <c r="A7" s="7"/>
      <c r="B7" s="50"/>
      <c r="C7" s="50"/>
    </row>
    <row r="8" spans="1:3" x14ac:dyDescent="0.3">
      <c r="A8" s="8" t="s">
        <v>0</v>
      </c>
      <c r="B8" s="9" t="s">
        <v>108</v>
      </c>
      <c r="C8" s="10" t="s">
        <v>109</v>
      </c>
    </row>
    <row r="9" spans="1:3" x14ac:dyDescent="0.3">
      <c r="A9" s="11" t="s">
        <v>65</v>
      </c>
      <c r="B9" s="12"/>
      <c r="C9" s="13"/>
    </row>
    <row r="10" spans="1:3" x14ac:dyDescent="0.3">
      <c r="A10" s="14" t="s">
        <v>66</v>
      </c>
      <c r="B10" s="26">
        <v>11144945</v>
      </c>
      <c r="C10" s="24">
        <v>12901493</v>
      </c>
    </row>
    <row r="11" spans="1:3" x14ac:dyDescent="0.3">
      <c r="A11" s="14" t="s">
        <v>67</v>
      </c>
      <c r="B11" s="26">
        <v>-1023535</v>
      </c>
      <c r="C11" s="24">
        <v>-4197613</v>
      </c>
    </row>
    <row r="12" spans="1:3" x14ac:dyDescent="0.3">
      <c r="A12" s="14" t="s">
        <v>68</v>
      </c>
      <c r="B12" s="26">
        <v>28468195</v>
      </c>
      <c r="C12" s="24">
        <v>8565680</v>
      </c>
    </row>
    <row r="13" spans="1:3" x14ac:dyDescent="0.3">
      <c r="A13" s="14" t="s">
        <v>69</v>
      </c>
      <c r="B13" s="26">
        <v>-53325</v>
      </c>
      <c r="C13" s="24">
        <v>-53322</v>
      </c>
    </row>
    <row r="14" spans="1:3" x14ac:dyDescent="0.3">
      <c r="A14" s="14" t="s">
        <v>70</v>
      </c>
      <c r="B14" s="26">
        <v>66819</v>
      </c>
      <c r="C14" s="24">
        <v>39284</v>
      </c>
    </row>
    <row r="15" spans="1:3" x14ac:dyDescent="0.3">
      <c r="A15" s="14" t="s">
        <v>71</v>
      </c>
      <c r="B15" s="26">
        <v>-1901051</v>
      </c>
      <c r="C15" s="24">
        <v>-1902738</v>
      </c>
    </row>
    <row r="16" spans="1:3" x14ac:dyDescent="0.3">
      <c r="A16" s="14" t="s">
        <v>72</v>
      </c>
      <c r="B16" s="26">
        <v>-2056354</v>
      </c>
      <c r="C16" s="24">
        <v>-1191966</v>
      </c>
    </row>
    <row r="17" spans="1:3" ht="20.399999999999999" x14ac:dyDescent="0.3">
      <c r="A17" s="11" t="s">
        <v>121</v>
      </c>
      <c r="B17" s="22">
        <f>SUM(B10:B16)</f>
        <v>34645694</v>
      </c>
      <c r="C17" s="22">
        <f>SUM(C10:C16)</f>
        <v>14160818</v>
      </c>
    </row>
    <row r="18" spans="1:3" x14ac:dyDescent="0.3">
      <c r="A18" s="8" t="s">
        <v>73</v>
      </c>
      <c r="B18" s="35"/>
      <c r="C18" s="35"/>
    </row>
    <row r="19" spans="1:3" x14ac:dyDescent="0.3">
      <c r="A19" s="14" t="s">
        <v>74</v>
      </c>
      <c r="B19" s="24">
        <v>22405020</v>
      </c>
      <c r="C19" s="24">
        <v>7774810</v>
      </c>
    </row>
    <row r="20" spans="1:3" x14ac:dyDescent="0.3">
      <c r="A20" s="14" t="s">
        <v>75</v>
      </c>
      <c r="B20" s="24">
        <v>140890</v>
      </c>
      <c r="C20" s="24">
        <v>-181327</v>
      </c>
    </row>
    <row r="21" spans="1:3" x14ac:dyDescent="0.3">
      <c r="A21" s="14" t="s">
        <v>128</v>
      </c>
      <c r="B21" s="24">
        <v>-95477152</v>
      </c>
      <c r="C21" s="24">
        <v>-259769</v>
      </c>
    </row>
    <row r="22" spans="1:3" x14ac:dyDescent="0.3">
      <c r="A22" s="14" t="s">
        <v>76</v>
      </c>
      <c r="B22" s="24">
        <v>35317</v>
      </c>
      <c r="C22" s="24">
        <v>-312873</v>
      </c>
    </row>
    <row r="23" spans="1:3" x14ac:dyDescent="0.3">
      <c r="A23" s="8" t="s">
        <v>77</v>
      </c>
      <c r="B23" s="36"/>
      <c r="C23" s="35"/>
    </row>
    <row r="24" spans="1:3" x14ac:dyDescent="0.3">
      <c r="A24" s="14" t="s">
        <v>78</v>
      </c>
      <c r="B24" s="24">
        <v>111318188</v>
      </c>
      <c r="C24" s="24">
        <v>29691188</v>
      </c>
    </row>
    <row r="25" spans="1:3" x14ac:dyDescent="0.3">
      <c r="A25" s="16" t="s">
        <v>79</v>
      </c>
      <c r="B25" s="25">
        <v>-16120</v>
      </c>
      <c r="C25" s="24">
        <v>140244</v>
      </c>
    </row>
    <row r="26" spans="1:3" ht="20.399999999999999" x14ac:dyDescent="0.3">
      <c r="A26" s="11" t="s">
        <v>80</v>
      </c>
      <c r="B26" s="23">
        <f>SUM(B17:B25)</f>
        <v>73051837</v>
      </c>
      <c r="C26" s="23">
        <f>SUM(C17:C25)</f>
        <v>51013091</v>
      </c>
    </row>
    <row r="27" spans="1:3" x14ac:dyDescent="0.3">
      <c r="A27" s="11" t="s">
        <v>81</v>
      </c>
      <c r="B27" s="23"/>
      <c r="C27" s="22"/>
    </row>
    <row r="28" spans="1:3" x14ac:dyDescent="0.3">
      <c r="A28" s="14" t="s">
        <v>82</v>
      </c>
      <c r="B28" s="24">
        <v>-63561599</v>
      </c>
      <c r="C28" s="24">
        <v>-11184573</v>
      </c>
    </row>
    <row r="29" spans="1:3" x14ac:dyDescent="0.3">
      <c r="A29" s="14" t="s">
        <v>83</v>
      </c>
      <c r="B29" s="24">
        <v>44576083</v>
      </c>
      <c r="C29" s="24">
        <v>9709790</v>
      </c>
    </row>
    <row r="30" spans="1:3" x14ac:dyDescent="0.3">
      <c r="A30" s="14" t="s">
        <v>84</v>
      </c>
      <c r="B30" s="24">
        <v>-5068</v>
      </c>
      <c r="C30" s="24">
        <v>-126641</v>
      </c>
    </row>
    <row r="31" spans="1:3" x14ac:dyDescent="0.3">
      <c r="A31" s="14" t="s">
        <v>85</v>
      </c>
      <c r="B31" s="24">
        <v>-86651</v>
      </c>
      <c r="C31" s="24">
        <v>-6841</v>
      </c>
    </row>
    <row r="32" spans="1:3" x14ac:dyDescent="0.3">
      <c r="A32" s="14" t="s">
        <v>86</v>
      </c>
      <c r="B32" s="24">
        <v>441408</v>
      </c>
      <c r="C32" s="24">
        <v>104434</v>
      </c>
    </row>
    <row r="33" spans="1:3" ht="20.399999999999999" x14ac:dyDescent="0.3">
      <c r="A33" s="11" t="s">
        <v>87</v>
      </c>
      <c r="B33" s="22">
        <f>SUM(B28:B32)</f>
        <v>-18635827</v>
      </c>
      <c r="C33" s="22">
        <f>SUM(C28:C32)</f>
        <v>-1503831</v>
      </c>
    </row>
    <row r="34" spans="1:3" x14ac:dyDescent="0.3">
      <c r="A34" s="11" t="s">
        <v>88</v>
      </c>
      <c r="B34" s="23"/>
      <c r="C34" s="22"/>
    </row>
    <row r="35" spans="1:3" x14ac:dyDescent="0.3">
      <c r="A35" s="17" t="s">
        <v>89</v>
      </c>
      <c r="B35" s="24">
        <v>1130000</v>
      </c>
      <c r="C35" s="24">
        <v>4825113</v>
      </c>
    </row>
    <row r="36" spans="1:3" x14ac:dyDescent="0.3">
      <c r="A36" s="17" t="s">
        <v>90</v>
      </c>
      <c r="B36" s="24">
        <v>-11012131</v>
      </c>
      <c r="C36" s="24">
        <v>-20603738</v>
      </c>
    </row>
    <row r="37" spans="1:3" x14ac:dyDescent="0.3">
      <c r="A37" s="17" t="s">
        <v>91</v>
      </c>
      <c r="B37" s="24"/>
      <c r="C37" s="24">
        <v>30000000</v>
      </c>
    </row>
    <row r="38" spans="1:3" x14ac:dyDescent="0.3">
      <c r="A38" s="17" t="s">
        <v>92</v>
      </c>
      <c r="B38" s="24">
        <v>-3334015</v>
      </c>
      <c r="C38" s="24">
        <v>-1141243</v>
      </c>
    </row>
    <row r="39" spans="1:3" x14ac:dyDescent="0.3">
      <c r="A39" s="58" t="s">
        <v>129</v>
      </c>
      <c r="B39" s="24">
        <v>1000000</v>
      </c>
      <c r="C39" s="24">
        <v>200131</v>
      </c>
    </row>
    <row r="40" spans="1:3" x14ac:dyDescent="0.3">
      <c r="A40" s="14" t="s">
        <v>93</v>
      </c>
      <c r="B40" s="24">
        <v>-112950</v>
      </c>
      <c r="C40" s="24"/>
    </row>
    <row r="41" spans="1:3" ht="20.399999999999999" x14ac:dyDescent="0.3">
      <c r="A41" s="11" t="s">
        <v>123</v>
      </c>
      <c r="B41" s="22">
        <f>SUM(B35:B40)</f>
        <v>-12329096</v>
      </c>
      <c r="C41" s="22">
        <f>SUM(C35:C40)</f>
        <v>13280263</v>
      </c>
    </row>
    <row r="42" spans="1:3" ht="20.399999999999999" x14ac:dyDescent="0.3">
      <c r="A42" s="11" t="s">
        <v>94</v>
      </c>
      <c r="B42" s="22">
        <v>-1232</v>
      </c>
      <c r="C42" s="22">
        <v>427904.36689</v>
      </c>
    </row>
    <row r="43" spans="1:3" ht="20.399999999999999" x14ac:dyDescent="0.3">
      <c r="A43" s="11" t="s">
        <v>95</v>
      </c>
      <c r="B43" s="22">
        <v>-31013</v>
      </c>
      <c r="C43" s="22">
        <v>5497.5507899999993</v>
      </c>
    </row>
    <row r="44" spans="1:3" x14ac:dyDescent="0.3">
      <c r="A44" s="11" t="s">
        <v>96</v>
      </c>
      <c r="B44" s="22">
        <f>SUM(B26)+B33+B41+B42+B43</f>
        <v>42054669</v>
      </c>
      <c r="C44" s="22">
        <f>SUM(C26)+C33+C41+C42+C43</f>
        <v>63222924.917679995</v>
      </c>
    </row>
    <row r="45" spans="1:3" x14ac:dyDescent="0.3">
      <c r="A45" s="14" t="s">
        <v>97</v>
      </c>
      <c r="B45" s="24">
        <v>87151266</v>
      </c>
      <c r="C45" s="24">
        <v>40771790</v>
      </c>
    </row>
    <row r="46" spans="1:3" x14ac:dyDescent="0.3">
      <c r="A46" s="11" t="s">
        <v>98</v>
      </c>
      <c r="B46" s="22">
        <f>SUM(B44:B45)</f>
        <v>129205935</v>
      </c>
      <c r="C46" s="22">
        <f>SUM(C44:C45)</f>
        <v>103994714.91768</v>
      </c>
    </row>
    <row r="48" spans="1:3" x14ac:dyDescent="0.3">
      <c r="A48" s="18" t="s">
        <v>104</v>
      </c>
    </row>
    <row r="50" spans="1:1" x14ac:dyDescent="0.3">
      <c r="A50" s="18" t="s">
        <v>105</v>
      </c>
    </row>
    <row r="52" spans="1:1" x14ac:dyDescent="0.3">
      <c r="A52" s="1" t="s">
        <v>107</v>
      </c>
    </row>
  </sheetData>
  <mergeCells count="4">
    <mergeCell ref="B7:C7"/>
    <mergeCell ref="B1:C2"/>
    <mergeCell ref="A1:A2"/>
    <mergeCell ref="A6:C6"/>
  </mergeCells>
  <pageMargins left="0.7" right="0.7" top="0.75" bottom="0.75" header="0.3" footer="0.3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Normal="100" zoomScaleSheetLayoutView="100" workbookViewId="0">
      <selection activeCell="A19" sqref="A19"/>
    </sheetView>
  </sheetViews>
  <sheetFormatPr defaultColWidth="9.109375" defaultRowHeight="21" customHeight="1" x14ac:dyDescent="0.3"/>
  <cols>
    <col min="1" max="1" width="45.33203125" style="1" customWidth="1"/>
    <col min="2" max="7" width="14.5546875" style="1" customWidth="1"/>
    <col min="8" max="16384" width="9.109375" style="1"/>
  </cols>
  <sheetData>
    <row r="1" spans="1:7" ht="21" customHeight="1" x14ac:dyDescent="0.3">
      <c r="A1" s="2" t="s">
        <v>100</v>
      </c>
      <c r="E1" s="19" t="s">
        <v>101</v>
      </c>
    </row>
    <row r="2" spans="1:7" ht="21" customHeight="1" x14ac:dyDescent="0.3">
      <c r="A2" s="2" t="s">
        <v>106</v>
      </c>
      <c r="B2" s="20"/>
    </row>
    <row r="3" spans="1:7" ht="10.199999999999999" customHeight="1" x14ac:dyDescent="0.3"/>
    <row r="4" spans="1:7" ht="21" customHeight="1" x14ac:dyDescent="0.3">
      <c r="A4" s="21" t="s">
        <v>119</v>
      </c>
    </row>
    <row r="5" spans="1:7" ht="21" customHeight="1" x14ac:dyDescent="0.3">
      <c r="A5" s="21" t="s">
        <v>120</v>
      </c>
    </row>
    <row r="7" spans="1:7" ht="21" customHeight="1" x14ac:dyDescent="0.3">
      <c r="A7" s="54" t="s">
        <v>0</v>
      </c>
      <c r="B7" s="55" t="s">
        <v>22</v>
      </c>
      <c r="C7" s="55" t="s">
        <v>23</v>
      </c>
      <c r="D7" s="55" t="s">
        <v>57</v>
      </c>
      <c r="E7" s="10" t="s">
        <v>58</v>
      </c>
      <c r="F7" s="10" t="s">
        <v>60</v>
      </c>
      <c r="G7" s="55" t="s">
        <v>62</v>
      </c>
    </row>
    <row r="8" spans="1:7" ht="49.8" customHeight="1" x14ac:dyDescent="0.3">
      <c r="A8" s="54"/>
      <c r="B8" s="55"/>
      <c r="C8" s="55"/>
      <c r="D8" s="55"/>
      <c r="E8" s="10" t="s">
        <v>59</v>
      </c>
      <c r="F8" s="10" t="s">
        <v>61</v>
      </c>
      <c r="G8" s="55"/>
    </row>
    <row r="9" spans="1:7" ht="10.199999999999999" x14ac:dyDescent="0.3">
      <c r="A9" s="11" t="s">
        <v>63</v>
      </c>
      <c r="B9" s="22">
        <v>72920273</v>
      </c>
      <c r="C9" s="22">
        <v>10735627</v>
      </c>
      <c r="D9" s="23">
        <v>132723</v>
      </c>
      <c r="E9" s="22">
        <v>316430</v>
      </c>
      <c r="F9" s="23">
        <v>2030915</v>
      </c>
      <c r="G9" s="23">
        <v>86135968</v>
      </c>
    </row>
    <row r="10" spans="1:7" ht="10.199999999999999" x14ac:dyDescent="0.3">
      <c r="A10" s="14" t="s">
        <v>51</v>
      </c>
      <c r="B10" s="25"/>
      <c r="C10" s="23"/>
      <c r="D10" s="24"/>
      <c r="E10" s="24"/>
      <c r="F10" s="26">
        <v>8550444</v>
      </c>
      <c r="G10" s="23">
        <f t="shared" ref="G10:G15" si="0">SUM(B10:F10)</f>
        <v>8550444</v>
      </c>
    </row>
    <row r="11" spans="1:7" ht="10.199999999999999" x14ac:dyDescent="0.3">
      <c r="A11" s="14" t="s">
        <v>110</v>
      </c>
      <c r="B11" s="25"/>
      <c r="C11" s="23"/>
      <c r="D11" s="26">
        <v>51736</v>
      </c>
      <c r="E11" s="24"/>
      <c r="F11" s="24"/>
      <c r="G11" s="23">
        <f t="shared" si="0"/>
        <v>51736</v>
      </c>
    </row>
    <row r="12" spans="1:7" ht="21" customHeight="1" x14ac:dyDescent="0.3">
      <c r="A12" s="11" t="s">
        <v>111</v>
      </c>
      <c r="B12" s="22">
        <f>SUM(B10:B11)</f>
        <v>0</v>
      </c>
      <c r="C12" s="22">
        <f t="shared" ref="C12:F12" si="1">SUM(C10:C11)</f>
        <v>0</v>
      </c>
      <c r="D12" s="22">
        <f t="shared" si="1"/>
        <v>51736</v>
      </c>
      <c r="E12" s="22">
        <f t="shared" si="1"/>
        <v>0</v>
      </c>
      <c r="F12" s="22">
        <f t="shared" si="1"/>
        <v>8550444</v>
      </c>
      <c r="G12" s="23">
        <f t="shared" si="0"/>
        <v>8602180</v>
      </c>
    </row>
    <row r="13" spans="1:7" ht="10.199999999999999" x14ac:dyDescent="0.3">
      <c r="A13" s="14" t="s">
        <v>112</v>
      </c>
      <c r="B13" s="24">
        <v>30000000</v>
      </c>
      <c r="C13" s="22"/>
      <c r="D13" s="22"/>
      <c r="E13" s="24"/>
      <c r="F13" s="22"/>
      <c r="G13" s="23">
        <f t="shared" si="0"/>
        <v>30000000</v>
      </c>
    </row>
    <row r="14" spans="1:7" ht="10.199999999999999" x14ac:dyDescent="0.3">
      <c r="A14" s="14" t="s">
        <v>113</v>
      </c>
      <c r="B14" s="24"/>
      <c r="C14" s="22"/>
      <c r="D14" s="22"/>
      <c r="E14" s="24"/>
      <c r="F14" s="38">
        <v>-1141243</v>
      </c>
      <c r="G14" s="23">
        <f t="shared" si="0"/>
        <v>-1141243</v>
      </c>
    </row>
    <row r="15" spans="1:7" ht="10.199999999999999" x14ac:dyDescent="0.3">
      <c r="A15" s="11" t="s">
        <v>114</v>
      </c>
      <c r="B15" s="22">
        <f>SUM(B9)+B12+B13+B14</f>
        <v>102920273</v>
      </c>
      <c r="C15" s="22">
        <f t="shared" ref="C15:F15" si="2">SUM(C9)+C12+C13+C14</f>
        <v>10735627</v>
      </c>
      <c r="D15" s="22">
        <f t="shared" si="2"/>
        <v>184459</v>
      </c>
      <c r="E15" s="22">
        <f t="shared" si="2"/>
        <v>316430</v>
      </c>
      <c r="F15" s="22">
        <f t="shared" si="2"/>
        <v>9440116</v>
      </c>
      <c r="G15" s="23">
        <f t="shared" si="0"/>
        <v>123596905</v>
      </c>
    </row>
    <row r="16" spans="1:7" ht="10.199999999999999" x14ac:dyDescent="0.3">
      <c r="A16" s="11" t="s">
        <v>64</v>
      </c>
      <c r="B16" s="23">
        <v>102920273</v>
      </c>
      <c r="C16" s="23">
        <v>10735627</v>
      </c>
      <c r="D16" s="23">
        <v>47581</v>
      </c>
      <c r="E16" s="23">
        <v>316430</v>
      </c>
      <c r="F16" s="23">
        <v>5652551</v>
      </c>
      <c r="G16" s="23">
        <f>SUM(B16:F16)</f>
        <v>119672462</v>
      </c>
    </row>
    <row r="17" spans="1:7" ht="10.199999999999999" x14ac:dyDescent="0.3">
      <c r="A17" s="14" t="s">
        <v>51</v>
      </c>
      <c r="B17" s="24"/>
      <c r="C17" s="22"/>
      <c r="D17" s="25"/>
      <c r="E17" s="24"/>
      <c r="F17" s="25">
        <v>26614400</v>
      </c>
      <c r="G17" s="59">
        <f>F17</f>
        <v>26614400</v>
      </c>
    </row>
    <row r="18" spans="1:7" ht="10.199999999999999" x14ac:dyDescent="0.3">
      <c r="A18" s="14" t="s">
        <v>55</v>
      </c>
      <c r="B18" s="24"/>
      <c r="C18" s="22"/>
      <c r="D18" s="25">
        <v>-2829</v>
      </c>
      <c r="E18" s="24"/>
      <c r="F18" s="25"/>
      <c r="G18" s="59">
        <f>D18</f>
        <v>-2829</v>
      </c>
    </row>
    <row r="19" spans="1:7" ht="21" customHeight="1" x14ac:dyDescent="0.3">
      <c r="A19" s="60" t="s">
        <v>127</v>
      </c>
      <c r="B19" s="22">
        <v>0</v>
      </c>
      <c r="C19" s="22">
        <v>0</v>
      </c>
      <c r="D19" s="23">
        <f>D18</f>
        <v>-2829</v>
      </c>
      <c r="E19" s="22">
        <v>0</v>
      </c>
      <c r="F19" s="23">
        <f>SUM(F17:F18)</f>
        <v>26614400</v>
      </c>
      <c r="G19" s="59">
        <f t="shared" ref="G19:G22" si="3">SUM(B19:F20)</f>
        <v>26611571</v>
      </c>
    </row>
    <row r="20" spans="1:7" ht="10.199999999999999" x14ac:dyDescent="0.3">
      <c r="A20" s="14" t="s">
        <v>115</v>
      </c>
      <c r="B20" s="24"/>
      <c r="C20" s="22"/>
      <c r="D20" s="23"/>
      <c r="E20" s="24"/>
      <c r="F20" s="23"/>
      <c r="G20" s="23">
        <f t="shared" si="3"/>
        <v>-3334015</v>
      </c>
    </row>
    <row r="21" spans="1:7" ht="10.199999999999999" x14ac:dyDescent="0.3">
      <c r="A21" s="14" t="s">
        <v>113</v>
      </c>
      <c r="B21" s="24"/>
      <c r="C21" s="22"/>
      <c r="D21" s="23"/>
      <c r="E21" s="24"/>
      <c r="F21" s="23">
        <v>-3334015</v>
      </c>
      <c r="G21" s="23">
        <f t="shared" si="3"/>
        <v>139616003</v>
      </c>
    </row>
    <row r="22" spans="1:7" ht="10.199999999999999" x14ac:dyDescent="0.3">
      <c r="A22" s="11" t="s">
        <v>124</v>
      </c>
      <c r="B22" s="22">
        <f>SUM(B16)+B19+B20+B21</f>
        <v>102920273</v>
      </c>
      <c r="C22" s="22">
        <f t="shared" ref="C22:F22" si="4">SUM(C16)+C19+C20+C21</f>
        <v>10735627</v>
      </c>
      <c r="D22" s="22">
        <f t="shared" si="4"/>
        <v>44752</v>
      </c>
      <c r="E22" s="22">
        <f t="shared" si="4"/>
        <v>316430</v>
      </c>
      <c r="F22" s="22">
        <f t="shared" si="4"/>
        <v>28932936</v>
      </c>
      <c r="G22" s="23">
        <f t="shared" si="3"/>
        <v>142950018</v>
      </c>
    </row>
    <row r="24" spans="1:7" ht="21" customHeight="1" x14ac:dyDescent="0.3">
      <c r="A24" s="21" t="str">
        <f>Ф3!A48</f>
        <v>Заместитель Председателя Правления ____________________Макажанов Б.Н.</v>
      </c>
    </row>
    <row r="25" spans="1:7" ht="12" customHeight="1" x14ac:dyDescent="0.3">
      <c r="A25" s="21"/>
    </row>
    <row r="26" spans="1:7" ht="21" customHeight="1" x14ac:dyDescent="0.3">
      <c r="A26" s="21" t="str">
        <f>Ф3!A50</f>
        <v>Главный бухгалтер __________________________________Кусайынова А.К.</v>
      </c>
    </row>
    <row r="28" spans="1:7" ht="21" customHeight="1" x14ac:dyDescent="0.3">
      <c r="A28" s="27" t="str">
        <f>Ф3!A52</f>
        <v>Исполнитель: Бекмуратова А.Т.</v>
      </c>
    </row>
  </sheetData>
  <protectedRanges>
    <protectedRange sqref="F14" name="Range1_1"/>
  </protectedRanges>
  <mergeCells count="5">
    <mergeCell ref="A7:A8"/>
    <mergeCell ref="B7:B8"/>
    <mergeCell ref="C7:C8"/>
    <mergeCell ref="D7:D8"/>
    <mergeCell ref="G7:G8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Есенхановна Смагулова</dc:creator>
  <cp:lastModifiedBy>Акмарал Тогызбаевна Бекмуратова</cp:lastModifiedBy>
  <cp:lastPrinted>2021-11-05T12:35:41Z</cp:lastPrinted>
  <dcterms:created xsi:type="dcterms:W3CDTF">2021-11-05T10:43:38Z</dcterms:created>
  <dcterms:modified xsi:type="dcterms:W3CDTF">2021-11-11T08:49:44Z</dcterms:modified>
</cp:coreProperties>
</file>