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ФО сданы в 2023 г\9 vw 2023\"/>
    </mc:Choice>
  </mc:AlternateContent>
  <bookViews>
    <workbookView xWindow="0" yWindow="0" windowWidth="28800" windowHeight="12132" activeTab="3"/>
  </bookViews>
  <sheets>
    <sheet name="Ф1" sheetId="1" r:id="rId1"/>
    <sheet name="Ф2" sheetId="5" r:id="rId2"/>
    <sheet name="Ф3" sheetId="7" r:id="rId3"/>
    <sheet name="Ф4" sheetId="6" r:id="rId4"/>
  </sheets>
  <definedNames>
    <definedName name="_Hlk96520020" localSheetId="1">Ф2!$C$13</definedName>
    <definedName name="_xlnm.Print_Area" localSheetId="0">Ф1!$A$1:$D$42</definedName>
    <definedName name="_xlnm.Print_Area" localSheetId="1">Ф2!$A$1:$D$42</definedName>
    <definedName name="_xlnm.Print_Area" localSheetId="2">Ф3!$A$1:$G$28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F22" i="7" l="1"/>
  <c r="C43" i="6" l="1"/>
  <c r="C19" i="6"/>
  <c r="C28" i="6" s="1"/>
  <c r="C35" i="6"/>
  <c r="D34" i="5"/>
  <c r="D12" i="5"/>
  <c r="D14" i="5" s="1"/>
  <c r="D27" i="5" s="1"/>
  <c r="D29" i="5" s="1"/>
  <c r="D35" i="5" s="1"/>
  <c r="C46" i="6" l="1"/>
  <c r="G21" i="7" l="1"/>
  <c r="G20" i="7"/>
  <c r="A2" i="5"/>
  <c r="A3" i="6" s="1"/>
  <c r="A2" i="7" s="1"/>
  <c r="A24" i="7"/>
  <c r="A50" i="6"/>
  <c r="A37" i="5"/>
  <c r="A26" i="7"/>
  <c r="A52" i="6"/>
  <c r="A39" i="5"/>
  <c r="B43" i="6"/>
  <c r="B19" i="6" l="1"/>
  <c r="G9" i="7" l="1"/>
  <c r="G18" i="7" l="1"/>
  <c r="G17" i="7"/>
  <c r="F12" i="7" l="1"/>
  <c r="E12" i="7"/>
  <c r="D12" i="7"/>
  <c r="D15" i="7" s="1"/>
  <c r="C12" i="7"/>
  <c r="C15" i="7" s="1"/>
  <c r="B12" i="7"/>
  <c r="B15" i="7" s="1"/>
  <c r="E15" i="7"/>
  <c r="G14" i="7"/>
  <c r="G13" i="7"/>
  <c r="G11" i="7"/>
  <c r="G10" i="7"/>
  <c r="G12" i="7" l="1"/>
  <c r="F15" i="7"/>
  <c r="G15" i="7" s="1"/>
  <c r="C48" i="6"/>
  <c r="A28" i="7"/>
  <c r="E22" i="7" l="1"/>
  <c r="C22" i="7"/>
  <c r="B22" i="7"/>
  <c r="F19" i="7"/>
  <c r="G22" i="7" s="1"/>
  <c r="D19" i="7"/>
  <c r="D22" i="7" s="1"/>
  <c r="G16" i="7"/>
  <c r="B35" i="6"/>
  <c r="B28" i="6"/>
  <c r="C34" i="5"/>
  <c r="C12" i="5"/>
  <c r="C14" i="5" s="1"/>
  <c r="C27" i="5" s="1"/>
  <c r="C29" i="5" s="1"/>
  <c r="G19" i="7" l="1"/>
  <c r="B46" i="6"/>
  <c r="B48" i="6" s="1"/>
  <c r="C35" i="5"/>
  <c r="D33" i="1"/>
  <c r="C33" i="1"/>
  <c r="H22" i="7" s="1"/>
  <c r="D26" i="1"/>
  <c r="C26" i="1"/>
  <c r="D18" i="1"/>
  <c r="C18" i="1"/>
  <c r="D34" i="1" l="1"/>
  <c r="C34" i="1"/>
</calcChain>
</file>

<file path=xl/sharedStrings.xml><?xml version="1.0" encoding="utf-8"?>
<sst xmlns="http://schemas.openxmlformats.org/spreadsheetml/2006/main" count="152" uniqueCount="133">
  <si>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</si>
  <si>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</si>
  <si>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</si>
  <si>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</si>
  <si>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</si>
  <si>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</si>
  <si>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</si>
  <si>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</si>
  <si>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</si>
  <si>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</si>
  <si>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</si>
  <si>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</si>
  <si>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</si>
  <si>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</si>
  <si>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</si>
  <si>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</si>
  <si>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</si>
  <si>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</si>
  <si>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</si>
  <si>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</si>
  <si>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</si>
  <si>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</si>
  <si>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</si>
  <si>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</si>
  <si>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</si>
  <si>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</si>
  <si>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</si>
  <si>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</si>
  <si>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</si>
  <si>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</si>
  <si>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</si>
  <si>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Доходы за вычетом расходов от переоценки иностранной валюты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</si>
  <si>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</si>
  <si>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</si>
  <si>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</si>
  <si>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</si>
  <si>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</si>
  <si>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</si>
  <si>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</si>
  <si>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</si>
  <si>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</si>
  <si>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</si>
  <si>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</si>
  <si>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</si>
  <si>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</si>
  <si>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</si>
  <si>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</si>
  <si>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</si>
  <si>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</si>
  <si>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</si>
  <si>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</si>
  <si>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</si>
  <si>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</si>
  <si>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</si>
  <si>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</si>
  <si>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</si>
  <si>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</si>
  <si>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</si>
  <si>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</si>
  <si>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</si>
  <si>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</si>
  <si>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</si>
  <si>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</si>
  <si>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</si>
  <si>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</si>
  <si>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</si>
  <si>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</si>
  <si>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</si>
  <si>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</si>
  <si>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</si>
  <si>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</si>
  <si>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</si>
  <si>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</si>
  <si>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Исполнитель: Бекмуратова А.Т.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</si>
  <si>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</si>
  <si>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</si>
  <si>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</si>
  <si>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</si>
  <si>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</si>
  <si>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</si>
  <si>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</si>
  <si>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</si>
  <si>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</si>
  <si>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</si>
  <si>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</si>
  <si>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</si>
  <si>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</si>
  <si>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 xml:space="preserve">Доходы за вычетом расходов от долговых ценных бумаг оцениваемых по справедливой стоимости через прибыль или убыток 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</si>
  <si>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</si>
  <si>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</si>
  <si>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</si>
  <si>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</si>
  <si>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</si>
  <si>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</si>
  <si>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</si>
  <si>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</si>
  <si>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</si>
  <si>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</si>
  <si>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</si>
  <si>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</si>
  <si>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</si>
  <si>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</si>
  <si>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</si>
  <si>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</si>
  <si>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</si>
  <si>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</si>
  <si>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</si>
  <si>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</si>
  <si>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</si>
  <si>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</si>
  <si>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</si>
  <si>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</si>
  <si>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</si>
  <si>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</si>
  <si>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 xml:space="preserve">Дивиденды объявленные </t>
  </si>
  <si>
    <t>Отложенное налоговое обязательство</t>
  </si>
  <si>
    <t>Доходы за вычетом расходов по операциям с иностранной валютой</t>
  </si>
  <si>
    <t>Заместитель Председателя Правления ____________________Макажанов Б.Н.</t>
  </si>
  <si>
    <t>Уплаченный налог на прибыль</t>
  </si>
  <si>
    <t>Остаток на 1 января 2023 года</t>
  </si>
  <si>
    <t>Скорректированный остаток на 1 января 2022 года</t>
  </si>
  <si>
    <t>31 декабря 2022 г.</t>
  </si>
  <si>
    <t>Поступление/погашение от выпущенных долговых ценных бумаг</t>
  </si>
  <si>
    <t>Главный бухгалтер __________________________________Бекмуратова А.Т.</t>
  </si>
  <si>
    <t>30 сентября 2022 г. (неаудировано)</t>
  </si>
  <si>
    <t>30 сентября 2023 г. (неаудировано)</t>
  </si>
  <si>
    <t>Девять месяцев закончившиеся</t>
  </si>
  <si>
    <t>Период за который составляется отчетность (с нарастающим итогом): с 1 января 2023 г. по 30 сентября 2023 г.</t>
  </si>
  <si>
    <t>Итого совокупный доход за девять месяцев закончившихся 30 сентября 2022 года (неаудировано)</t>
  </si>
  <si>
    <t>Остаток на 30 сентября 2022 года (неаудировано)</t>
  </si>
  <si>
    <t>Итого совокупный доход за девять месяцев, закончившихся 30 сентября 2023 года (неаудировано)</t>
  </si>
  <si>
    <t>Остаток на 30 сентября 2023 года (неаудировано)</t>
  </si>
  <si>
    <t>30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</si>
</sst>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6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/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1" applyFont="1" applyFill="1"/>
    <xf numFmtId="3" fontId="8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14" fillId="0" borderId="0" xfId="0" applyNumberFormat="1" applyFont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Alignment="1">
      <alignment vertical="center" wrapText="1"/>
    </xf>
    <xf numFmtId="3" fontId="2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 3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42"/>
  <sheetViews>
    <sheetView view="pageBreakPreview" topLeftCell="A10" zoomScaleNormal="100" zoomScaleSheetLayoutView="100" workbookViewId="0">
      <selection activeCell="C11" sqref="C11"/>
    </sheetView>
  </sheetViews>
  <sheetFormatPr defaultColWidth="9.109375" defaultRowHeight="10.199999999999999" x14ac:dyDescent="0.3"/>
  <cols>
    <col min="1" max="1" width="40" style="1" customWidth="1"/>
    <col min="2" max="2" width="8.6640625" style="1" customWidth="1"/>
    <col min="3" max="3" width="18.5546875" style="3" customWidth="1"/>
    <col min="4" max="4" width="16.109375" style="1" customWidth="1"/>
    <col min="5" max="16384" width="9.109375" style="1"/>
  </cols>
  <sheetData>
    <row r="1" spans="1:10" x14ac:dyDescent="0.3">
      <c r="A1" s="2" t="s">
        <v>69</v>
      </c>
      <c r="B1" s="16" t="s">
        <v>70</v>
      </c>
      <c r="C1" s="16"/>
      <c r="E1" s="27"/>
    </row>
    <row r="2" spans="1:10" x14ac:dyDescent="0.3">
      <c r="A2" s="2" t="s">
        <v>127</v>
      </c>
      <c r="B2" s="2"/>
      <c r="C2" s="17"/>
      <c r="D2" s="28"/>
      <c r="E2" s="27"/>
    </row>
    <row r="4" spans="1:10" x14ac:dyDescent="0.3">
      <c r="A4" s="4" t="s">
        <v>71</v>
      </c>
      <c r="B4" s="4"/>
    </row>
    <row r="5" spans="1:10" ht="12.6" thickBot="1" x14ac:dyDescent="0.35">
      <c r="A5" s="40" t="s">
        <v>72</v>
      </c>
      <c r="B5" s="40"/>
    </row>
    <row r="6" spans="1:10" x14ac:dyDescent="0.3">
      <c r="A6" s="42" t="s">
        <v>0</v>
      </c>
      <c r="B6" s="47" t="s">
        <v>95</v>
      </c>
      <c r="C6" s="43" t="s">
        <v>132</v>
      </c>
      <c r="D6" s="48" t="s">
        <v>121</v>
      </c>
    </row>
    <row r="7" spans="1:10" x14ac:dyDescent="0.3">
      <c r="A7" s="29" t="s">
        <v>1</v>
      </c>
      <c r="B7" s="29"/>
      <c r="C7" s="57"/>
      <c r="D7" s="58"/>
    </row>
    <row r="8" spans="1:10" x14ac:dyDescent="0.3">
      <c r="A8" s="11" t="s">
        <v>2</v>
      </c>
      <c r="B8" s="11">
        <v>4</v>
      </c>
      <c r="C8" s="55">
        <v>264568006</v>
      </c>
      <c r="D8" s="55">
        <v>182037345</v>
      </c>
    </row>
    <row r="9" spans="1:10" x14ac:dyDescent="0.3">
      <c r="A9" s="11" t="s">
        <v>3</v>
      </c>
      <c r="B9" s="11">
        <v>5</v>
      </c>
      <c r="C9" s="55">
        <v>223752264</v>
      </c>
      <c r="D9" s="55">
        <v>214943399</v>
      </c>
    </row>
    <row r="10" spans="1:10" ht="22.5" customHeight="1" x14ac:dyDescent="0.3">
      <c r="A10" s="11" t="s">
        <v>4</v>
      </c>
      <c r="B10" s="11"/>
      <c r="C10" s="55">
        <v>430083</v>
      </c>
      <c r="D10" s="55">
        <v>183681</v>
      </c>
    </row>
    <row r="11" spans="1:10" x14ac:dyDescent="0.3">
      <c r="A11" s="11" t="s">
        <v>5</v>
      </c>
      <c r="B11" s="11">
        <v>6</v>
      </c>
      <c r="C11" s="55">
        <v>1489968</v>
      </c>
      <c r="D11" s="55">
        <v>2600024</v>
      </c>
    </row>
    <row r="12" spans="1:10" x14ac:dyDescent="0.3">
      <c r="A12" s="11" t="s">
        <v>6</v>
      </c>
      <c r="B12" s="11">
        <v>7</v>
      </c>
      <c r="C12" s="55">
        <v>20531555</v>
      </c>
      <c r="D12" s="55">
        <v>19329708</v>
      </c>
    </row>
    <row r="13" spans="1:10" x14ac:dyDescent="0.3">
      <c r="A13" s="11" t="s">
        <v>7</v>
      </c>
      <c r="B13" s="11"/>
      <c r="C13" s="55">
        <v>2106722</v>
      </c>
      <c r="D13" s="55">
        <v>2324753</v>
      </c>
      <c r="J13" s="18"/>
    </row>
    <row r="14" spans="1:10" x14ac:dyDescent="0.3">
      <c r="A14" s="11" t="s">
        <v>8</v>
      </c>
      <c r="B14" s="11"/>
      <c r="C14" s="55">
        <v>274466</v>
      </c>
      <c r="D14" s="55">
        <v>324883</v>
      </c>
    </row>
    <row r="15" spans="1:10" x14ac:dyDescent="0.3">
      <c r="A15" s="11" t="s">
        <v>9</v>
      </c>
      <c r="B15" s="11"/>
      <c r="C15" s="55">
        <v>1043260</v>
      </c>
      <c r="D15" s="55">
        <v>633394</v>
      </c>
    </row>
    <row r="16" spans="1:10" x14ac:dyDescent="0.3">
      <c r="A16" s="11" t="s">
        <v>10</v>
      </c>
      <c r="B16" s="11"/>
      <c r="C16" s="55">
        <v>28347</v>
      </c>
      <c r="D16" s="55">
        <v>39262</v>
      </c>
    </row>
    <row r="17" spans="1:4" x14ac:dyDescent="0.3">
      <c r="A17" s="11" t="s">
        <v>11</v>
      </c>
      <c r="B17" s="11">
        <v>8</v>
      </c>
      <c r="C17" s="55">
        <v>1785797</v>
      </c>
      <c r="D17" s="55">
        <v>5064529</v>
      </c>
    </row>
    <row r="18" spans="1:4" x14ac:dyDescent="0.3">
      <c r="A18" s="10" t="s">
        <v>26</v>
      </c>
      <c r="B18" s="10"/>
      <c r="C18" s="59">
        <f>SUM(C8:C17)</f>
        <v>516010468</v>
      </c>
      <c r="D18" s="59">
        <f>SUM(D8:D17)</f>
        <v>427480978</v>
      </c>
    </row>
    <row r="19" spans="1:4" x14ac:dyDescent="0.3">
      <c r="A19" s="10" t="s">
        <v>12</v>
      </c>
      <c r="B19" s="10"/>
      <c r="C19" s="60"/>
      <c r="D19" s="60"/>
    </row>
    <row r="20" spans="1:4" ht="13.95" customHeight="1" x14ac:dyDescent="0.3">
      <c r="A20" s="11" t="s">
        <v>13</v>
      </c>
      <c r="B20" s="11">
        <v>9</v>
      </c>
      <c r="C20" s="55">
        <v>174307099</v>
      </c>
      <c r="D20" s="55">
        <v>167974375</v>
      </c>
    </row>
    <row r="21" spans="1:4" x14ac:dyDescent="0.3">
      <c r="A21" s="11" t="s">
        <v>14</v>
      </c>
      <c r="B21" s="11"/>
      <c r="C21" s="55">
        <v>1000000</v>
      </c>
      <c r="D21" s="55">
        <v>1244178</v>
      </c>
    </row>
    <row r="22" spans="1:4" x14ac:dyDescent="0.3">
      <c r="A22" s="11" t="s">
        <v>15</v>
      </c>
      <c r="B22" s="11">
        <v>10</v>
      </c>
      <c r="C22" s="55">
        <v>61067870</v>
      </c>
      <c r="D22" s="55">
        <v>4913288</v>
      </c>
    </row>
    <row r="23" spans="1:4" x14ac:dyDescent="0.3">
      <c r="A23" s="53" t="s">
        <v>115</v>
      </c>
      <c r="B23" s="11"/>
      <c r="C23" s="55">
        <v>4074532</v>
      </c>
      <c r="D23" s="55">
        <v>1835530</v>
      </c>
    </row>
    <row r="24" spans="1:4" ht="20.399999999999999" x14ac:dyDescent="0.3">
      <c r="A24" s="11" t="s">
        <v>16</v>
      </c>
      <c r="B24" s="11">
        <v>11</v>
      </c>
      <c r="C24" s="55">
        <v>70612153</v>
      </c>
      <c r="D24" s="55">
        <v>75349867</v>
      </c>
    </row>
    <row r="25" spans="1:4" x14ac:dyDescent="0.3">
      <c r="A25" s="11" t="s">
        <v>17</v>
      </c>
      <c r="B25" s="11">
        <v>12</v>
      </c>
      <c r="C25" s="55">
        <v>751154</v>
      </c>
      <c r="D25" s="55">
        <v>1174872</v>
      </c>
    </row>
    <row r="26" spans="1:4" x14ac:dyDescent="0.3">
      <c r="A26" s="10" t="s">
        <v>18</v>
      </c>
      <c r="B26" s="10"/>
      <c r="C26" s="59">
        <f>SUM(C20:C25)</f>
        <v>311812808</v>
      </c>
      <c r="D26" s="59">
        <f>SUM(D20:D25)</f>
        <v>252492110</v>
      </c>
    </row>
    <row r="27" spans="1:4" x14ac:dyDescent="0.3">
      <c r="A27" s="10" t="s">
        <v>19</v>
      </c>
      <c r="B27" s="10"/>
      <c r="C27" s="60"/>
      <c r="D27" s="60"/>
    </row>
    <row r="28" spans="1:4" x14ac:dyDescent="0.3">
      <c r="A28" s="11" t="s">
        <v>20</v>
      </c>
      <c r="B28" s="11">
        <v>13</v>
      </c>
      <c r="C28" s="55">
        <v>102920273</v>
      </c>
      <c r="D28" s="55">
        <v>102920273</v>
      </c>
    </row>
    <row r="29" spans="1:4" x14ac:dyDescent="0.3">
      <c r="A29" s="11" t="s">
        <v>21</v>
      </c>
      <c r="B29" s="11"/>
      <c r="C29" s="55">
        <v>10735627</v>
      </c>
      <c r="D29" s="55">
        <v>10735627</v>
      </c>
    </row>
    <row r="30" spans="1:4" ht="30.6" x14ac:dyDescent="0.3">
      <c r="A30" s="11" t="s">
        <v>82</v>
      </c>
      <c r="B30" s="11"/>
      <c r="C30" s="55">
        <v>-567485</v>
      </c>
      <c r="D30" s="55">
        <v>-771353</v>
      </c>
    </row>
    <row r="31" spans="1:4" x14ac:dyDescent="0.3">
      <c r="A31" s="11" t="s">
        <v>22</v>
      </c>
      <c r="B31" s="11"/>
      <c r="C31" s="55">
        <v>316430</v>
      </c>
      <c r="D31" s="55">
        <v>316430</v>
      </c>
    </row>
    <row r="32" spans="1:4" x14ac:dyDescent="0.3">
      <c r="A32" s="11" t="s">
        <v>23</v>
      </c>
      <c r="B32" s="11"/>
      <c r="C32" s="55">
        <v>90792815</v>
      </c>
      <c r="D32" s="55">
        <v>61787891</v>
      </c>
    </row>
    <row r="33" spans="1:4" x14ac:dyDescent="0.3">
      <c r="A33" s="10" t="s">
        <v>24</v>
      </c>
      <c r="B33" s="10"/>
      <c r="C33" s="59">
        <f>SUM(C28:C32)</f>
        <v>204197660</v>
      </c>
      <c r="D33" s="59">
        <f>SUM(D28:D32)</f>
        <v>174988868</v>
      </c>
    </row>
    <row r="34" spans="1:4" x14ac:dyDescent="0.3">
      <c r="A34" s="10" t="s">
        <v>25</v>
      </c>
      <c r="B34" s="10"/>
      <c r="C34" s="59">
        <f>C26+C33</f>
        <v>516010468</v>
      </c>
      <c r="D34" s="59">
        <f>D26+D33</f>
        <v>427480978</v>
      </c>
    </row>
    <row r="35" spans="1:4" x14ac:dyDescent="0.3">
      <c r="A35" s="10" t="s">
        <v>96</v>
      </c>
      <c r="B35" s="10">
        <v>14</v>
      </c>
      <c r="C35" s="61">
        <f>(SUM(C18)-C14-C26)/27762244*1000</f>
        <v>7345.342617116974</v>
      </c>
      <c r="D35" s="61">
        <v>6291.42</v>
      </c>
    </row>
    <row r="36" spans="1:4" x14ac:dyDescent="0.3">
      <c r="A36" s="49"/>
      <c r="B36" s="49"/>
      <c r="C36" s="50"/>
      <c r="D36" s="54"/>
    </row>
    <row r="37" spans="1:4" ht="15.6" customHeight="1" x14ac:dyDescent="0.3"/>
    <row r="38" spans="1:4" x14ac:dyDescent="0.2">
      <c r="A38" s="51" t="s">
        <v>117</v>
      </c>
      <c r="B38" s="15"/>
    </row>
    <row r="40" spans="1:4" x14ac:dyDescent="0.3">
      <c r="A40" s="15" t="s">
        <v>123</v>
      </c>
      <c r="B40" s="15"/>
    </row>
    <row r="42" spans="1:4" x14ac:dyDescent="0.3">
      <c r="A42" s="1" t="s">
        <v>73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43"/>
  <sheetViews>
    <sheetView view="pageBreakPreview" topLeftCell="A16" zoomScaleNormal="100" zoomScaleSheetLayoutView="100" workbookViewId="0">
      <selection activeCell="C9" sqref="C9:D35"/>
    </sheetView>
  </sheetViews>
  <sheetFormatPr defaultColWidth="9.109375" defaultRowHeight="10.199999999999999" x14ac:dyDescent="0.3"/>
  <cols>
    <col min="1" max="1" width="52.3320312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12" x14ac:dyDescent="0.3">
      <c r="A1" s="2" t="s">
        <v>69</v>
      </c>
      <c r="B1" s="16" t="s">
        <v>70</v>
      </c>
      <c r="C1" s="16"/>
    </row>
    <row r="2" spans="1:12" x14ac:dyDescent="0.2">
      <c r="A2" s="35" t="str">
        <f>Ф1!A2</f>
        <v>Период за который составляется отчетность (с нарастающим итогом): с 1 января 2023 г. по 30 сентября 2023 г.</v>
      </c>
      <c r="B2" s="35"/>
    </row>
    <row r="4" spans="1:12" x14ac:dyDescent="0.3">
      <c r="A4" s="4" t="s">
        <v>77</v>
      </c>
      <c r="B4" s="4"/>
    </row>
    <row r="5" spans="1:12" ht="12" x14ac:dyDescent="0.3">
      <c r="A5" s="40" t="s">
        <v>68</v>
      </c>
      <c r="B5" s="40"/>
    </row>
    <row r="7" spans="1:12" x14ac:dyDescent="0.3">
      <c r="A7" s="75" t="s">
        <v>0</v>
      </c>
      <c r="B7" s="76" t="s">
        <v>95</v>
      </c>
      <c r="C7" s="74" t="s">
        <v>126</v>
      </c>
      <c r="D7" s="74"/>
    </row>
    <row r="8" spans="1:12" ht="20.399999999999999" x14ac:dyDescent="0.3">
      <c r="A8" s="75"/>
      <c r="B8" s="77"/>
      <c r="C8" s="12" t="s">
        <v>125</v>
      </c>
      <c r="D8" s="12" t="s">
        <v>124</v>
      </c>
    </row>
    <row r="9" spans="1:12" ht="20.399999999999999" x14ac:dyDescent="0.3">
      <c r="A9" s="11" t="s">
        <v>85</v>
      </c>
      <c r="B9" s="11">
        <v>16</v>
      </c>
      <c r="C9" s="52">
        <v>28992243</v>
      </c>
      <c r="D9" s="52">
        <v>26124962</v>
      </c>
    </row>
    <row r="10" spans="1:12" ht="11.4" x14ac:dyDescent="0.3">
      <c r="A10" s="11" t="s">
        <v>27</v>
      </c>
      <c r="B10" s="11">
        <v>16</v>
      </c>
      <c r="C10" s="52">
        <v>5165</v>
      </c>
      <c r="D10" s="52">
        <v>23560</v>
      </c>
      <c r="L10" s="25"/>
    </row>
    <row r="11" spans="1:12" ht="11.4" x14ac:dyDescent="0.3">
      <c r="A11" s="11" t="s">
        <v>28</v>
      </c>
      <c r="B11" s="11">
        <v>16</v>
      </c>
      <c r="C11" s="52">
        <v>-6078115</v>
      </c>
      <c r="D11" s="52">
        <v>-5824254</v>
      </c>
    </row>
    <row r="12" spans="1:12" x14ac:dyDescent="0.3">
      <c r="A12" s="10" t="s">
        <v>99</v>
      </c>
      <c r="B12" s="10"/>
      <c r="C12" s="34">
        <f>SUM(C9:C11)</f>
        <v>22919293</v>
      </c>
      <c r="D12" s="34">
        <f>SUM(D9:D11)</f>
        <v>20324268</v>
      </c>
    </row>
    <row r="13" spans="1:12" ht="22.95" customHeight="1" x14ac:dyDescent="0.3">
      <c r="A13" s="11" t="s">
        <v>100</v>
      </c>
      <c r="B13" s="11"/>
      <c r="C13" s="52">
        <v>5281324</v>
      </c>
      <c r="D13" s="52">
        <v>1168173</v>
      </c>
    </row>
    <row r="14" spans="1:12" ht="20.399999999999999" x14ac:dyDescent="0.3">
      <c r="A14" s="10" t="s">
        <v>29</v>
      </c>
      <c r="B14" s="10"/>
      <c r="C14" s="34">
        <f>SUM(C12:C13)</f>
        <v>28200617</v>
      </c>
      <c r="D14" s="34">
        <f>SUM(D12:D13)</f>
        <v>21492441</v>
      </c>
    </row>
    <row r="15" spans="1:12" ht="11.4" x14ac:dyDescent="0.3">
      <c r="A15" s="11" t="s">
        <v>30</v>
      </c>
      <c r="B15" s="11">
        <v>17</v>
      </c>
      <c r="C15" s="52">
        <v>22236717</v>
      </c>
      <c r="D15" s="52">
        <v>17513268</v>
      </c>
    </row>
    <row r="16" spans="1:12" s="26" customFormat="1" ht="20.399999999999999" x14ac:dyDescent="0.2">
      <c r="A16" s="45" t="s">
        <v>86</v>
      </c>
      <c r="B16" s="45">
        <v>18</v>
      </c>
      <c r="C16" s="52">
        <v>1308878</v>
      </c>
      <c r="D16" s="52">
        <v>32190624</v>
      </c>
    </row>
    <row r="17" spans="1:4" s="26" customFormat="1" ht="20.399999999999999" x14ac:dyDescent="0.2">
      <c r="A17" s="45" t="s">
        <v>87</v>
      </c>
      <c r="B17" s="45"/>
      <c r="C17" s="52">
        <v>-365</v>
      </c>
      <c r="D17" s="52">
        <v>15303</v>
      </c>
    </row>
    <row r="18" spans="1:4" s="26" customFormat="1" ht="11.4" x14ac:dyDescent="0.2">
      <c r="A18" s="45" t="s">
        <v>116</v>
      </c>
      <c r="B18" s="45"/>
      <c r="C18" s="52">
        <v>-12072</v>
      </c>
      <c r="D18" s="52">
        <v>474297</v>
      </c>
    </row>
    <row r="19" spans="1:4" s="26" customFormat="1" ht="11.4" x14ac:dyDescent="0.3">
      <c r="A19" s="11" t="s">
        <v>31</v>
      </c>
      <c r="B19" s="11"/>
      <c r="C19" s="52">
        <v>90028</v>
      </c>
      <c r="D19" s="62">
        <v>-70</v>
      </c>
    </row>
    <row r="20" spans="1:4" ht="20.399999999999999" x14ac:dyDescent="0.2">
      <c r="A20" s="45" t="s">
        <v>88</v>
      </c>
      <c r="B20" s="45">
        <v>19</v>
      </c>
      <c r="C20" s="52">
        <v>-2732014</v>
      </c>
      <c r="D20" s="52">
        <v>-3267258</v>
      </c>
    </row>
    <row r="21" spans="1:4" ht="11.4" x14ac:dyDescent="0.2">
      <c r="A21" s="46" t="s">
        <v>83</v>
      </c>
      <c r="B21" s="46"/>
      <c r="C21" s="52">
        <v>-80812</v>
      </c>
      <c r="D21" s="52">
        <v>-940208</v>
      </c>
    </row>
    <row r="22" spans="1:4" ht="20.399999999999999" x14ac:dyDescent="0.3">
      <c r="A22" s="11" t="s">
        <v>101</v>
      </c>
      <c r="B22" s="11"/>
      <c r="C22" s="52">
        <v>-81084</v>
      </c>
      <c r="D22" s="52">
        <v>32080</v>
      </c>
    </row>
    <row r="23" spans="1:4" ht="20.399999999999999" x14ac:dyDescent="0.3">
      <c r="A23" s="11" t="s">
        <v>102</v>
      </c>
      <c r="B23" s="11"/>
      <c r="C23" s="52">
        <v>5624530</v>
      </c>
      <c r="D23" s="52">
        <v>-5859916</v>
      </c>
    </row>
    <row r="24" spans="1:4" ht="11.4" x14ac:dyDescent="0.2">
      <c r="A24" s="46" t="s">
        <v>84</v>
      </c>
      <c r="B24" s="46"/>
      <c r="C24" s="52">
        <v>815474</v>
      </c>
      <c r="D24" s="52">
        <v>113005</v>
      </c>
    </row>
    <row r="25" spans="1:4" ht="11.4" x14ac:dyDescent="0.3">
      <c r="A25" s="11" t="s">
        <v>32</v>
      </c>
      <c r="B25" s="11"/>
      <c r="C25" s="52">
        <v>-1185554</v>
      </c>
      <c r="D25" s="52">
        <v>-844308</v>
      </c>
    </row>
    <row r="26" spans="1:4" ht="11.4" x14ac:dyDescent="0.3">
      <c r="A26" s="11" t="s">
        <v>33</v>
      </c>
      <c r="B26" s="11"/>
      <c r="C26" s="52">
        <v>-4425414</v>
      </c>
      <c r="D26" s="52">
        <v>-3884606</v>
      </c>
    </row>
    <row r="27" spans="1:4" x14ac:dyDescent="0.3">
      <c r="A27" s="10" t="s">
        <v>34</v>
      </c>
      <c r="B27" s="10"/>
      <c r="C27" s="34">
        <f>SUM(C14:C26)</f>
        <v>49758929</v>
      </c>
      <c r="D27" s="34">
        <f>SUM(D14:D26)</f>
        <v>57034652</v>
      </c>
    </row>
    <row r="28" spans="1:4" x14ac:dyDescent="0.3">
      <c r="A28" s="11" t="s">
        <v>35</v>
      </c>
      <c r="B28" s="11">
        <v>20</v>
      </c>
      <c r="C28" s="63">
        <v>-7337623</v>
      </c>
      <c r="D28" s="63">
        <v>-8706621</v>
      </c>
    </row>
    <row r="29" spans="1:4" x14ac:dyDescent="0.3">
      <c r="A29" s="10" t="s">
        <v>36</v>
      </c>
      <c r="B29" s="10"/>
      <c r="C29" s="34">
        <f>SUM(C27:C28)</f>
        <v>42421306</v>
      </c>
      <c r="D29" s="34">
        <f>SUM(D27:D28)</f>
        <v>48328031</v>
      </c>
    </row>
    <row r="30" spans="1:4" x14ac:dyDescent="0.3">
      <c r="A30" s="10" t="s">
        <v>37</v>
      </c>
      <c r="B30" s="10"/>
      <c r="C30" s="34"/>
      <c r="D30" s="34"/>
    </row>
    <row r="31" spans="1:4" ht="20.399999999999999" x14ac:dyDescent="0.3">
      <c r="A31" s="44" t="s">
        <v>97</v>
      </c>
      <c r="B31" s="10"/>
      <c r="C31" s="34"/>
      <c r="D31" s="34"/>
    </row>
    <row r="32" spans="1:4" ht="20.399999999999999" x14ac:dyDescent="0.3">
      <c r="A32" s="11" t="s">
        <v>98</v>
      </c>
      <c r="B32" s="11"/>
      <c r="C32" s="63"/>
      <c r="D32" s="63"/>
    </row>
    <row r="33" spans="1:4" ht="11.4" x14ac:dyDescent="0.3">
      <c r="A33" s="13" t="s">
        <v>38</v>
      </c>
      <c r="B33" s="13"/>
      <c r="C33" s="52">
        <v>203868</v>
      </c>
      <c r="D33" s="52">
        <v>-784826</v>
      </c>
    </row>
    <row r="34" spans="1:4" ht="12" x14ac:dyDescent="0.3">
      <c r="A34" s="10" t="s">
        <v>39</v>
      </c>
      <c r="B34" s="10"/>
      <c r="C34" s="64">
        <f>SUM(C33)</f>
        <v>203868</v>
      </c>
      <c r="D34" s="64">
        <f>SUM(D33)</f>
        <v>-784826</v>
      </c>
    </row>
    <row r="35" spans="1:4" ht="12" x14ac:dyDescent="0.3">
      <c r="A35" s="33" t="s">
        <v>40</v>
      </c>
      <c r="B35" s="33"/>
      <c r="C35" s="64">
        <f>C29+C34</f>
        <v>42625174</v>
      </c>
      <c r="D35" s="64">
        <f>D29+D34</f>
        <v>47543205</v>
      </c>
    </row>
    <row r="37" spans="1:4" x14ac:dyDescent="0.2">
      <c r="A37" s="51" t="str">
        <f>Ф1!A38</f>
        <v>Заместитель Председателя Правления ____________________Макажанов Б.Н.</v>
      </c>
      <c r="B37" s="15"/>
    </row>
    <row r="39" spans="1:4" x14ac:dyDescent="0.3">
      <c r="A39" s="15" t="str">
        <f>Ф1!A40</f>
        <v>Главный бухгалтер __________________________________Бекмуратова А.Т.</v>
      </c>
      <c r="B39" s="15"/>
    </row>
    <row r="41" spans="1:4" x14ac:dyDescent="0.3">
      <c r="A41" s="1" t="s">
        <v>73</v>
      </c>
    </row>
    <row r="43" spans="1:4" x14ac:dyDescent="0.3">
      <c r="A43" s="15"/>
      <c r="B43" s="15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28"/>
  <sheetViews>
    <sheetView view="pageBreakPreview" topLeftCell="C1" zoomScaleNormal="100" zoomScaleSheetLayoutView="100" workbookViewId="0">
      <selection activeCell="G9" sqref="G9:G22"/>
    </sheetView>
  </sheetViews>
  <sheetFormatPr defaultColWidth="9.109375" defaultRowHeight="21" customHeight="1" x14ac:dyDescent="0.3"/>
  <cols>
    <col min="1" max="1" width="45.33203125" style="1" customWidth="1"/>
    <col min="2" max="2" width="12.6640625" style="1" customWidth="1"/>
    <col min="3" max="3" width="13.109375" style="1" customWidth="1"/>
    <col min="4" max="5" width="14.5546875" style="1" customWidth="1"/>
    <col min="6" max="6" width="15.88671875" style="1" customWidth="1"/>
    <col min="7" max="7" width="14.5546875" style="1" customWidth="1"/>
    <col min="8" max="16384" width="9.109375" style="1"/>
  </cols>
  <sheetData>
    <row r="1" spans="1:7" ht="21" customHeight="1" x14ac:dyDescent="0.3">
      <c r="A1" s="2" t="s">
        <v>69</v>
      </c>
      <c r="B1" s="16" t="s">
        <v>70</v>
      </c>
    </row>
    <row r="2" spans="1:7" ht="16.2" customHeight="1" x14ac:dyDescent="0.3">
      <c r="A2" s="2" t="str">
        <f>Ф4!A3</f>
        <v>Период за который составляется отчетность (с нарастающим итогом): с 1 января 2023 г. по 30 сентября 2023 г.</v>
      </c>
      <c r="B2" s="17"/>
    </row>
    <row r="3" spans="1:7" ht="10.199999999999999" customHeight="1" x14ac:dyDescent="0.3"/>
    <row r="4" spans="1:7" ht="15" customHeight="1" x14ac:dyDescent="0.3">
      <c r="A4" s="18" t="s">
        <v>80</v>
      </c>
    </row>
    <row r="5" spans="1:7" ht="15" customHeight="1" x14ac:dyDescent="0.3">
      <c r="A5" s="41" t="s">
        <v>81</v>
      </c>
    </row>
    <row r="6" spans="1:7" ht="7.95" customHeight="1" x14ac:dyDescent="0.3"/>
    <row r="7" spans="1:7" ht="21" customHeight="1" x14ac:dyDescent="0.3">
      <c r="A7" s="78" t="s">
        <v>0</v>
      </c>
      <c r="B7" s="79" t="s">
        <v>20</v>
      </c>
      <c r="C7" s="79" t="s">
        <v>21</v>
      </c>
      <c r="D7" s="79" t="s">
        <v>41</v>
      </c>
      <c r="E7" s="9" t="s">
        <v>42</v>
      </c>
      <c r="F7" s="9" t="s">
        <v>44</v>
      </c>
      <c r="G7" s="79" t="s">
        <v>46</v>
      </c>
    </row>
    <row r="8" spans="1:7" ht="53.4" customHeight="1" x14ac:dyDescent="0.3">
      <c r="A8" s="78"/>
      <c r="B8" s="79"/>
      <c r="C8" s="79"/>
      <c r="D8" s="79"/>
      <c r="E8" s="9" t="s">
        <v>43</v>
      </c>
      <c r="F8" s="9" t="s">
        <v>45</v>
      </c>
      <c r="G8" s="79"/>
    </row>
    <row r="9" spans="1:7" ht="10.199999999999999" x14ac:dyDescent="0.3">
      <c r="A9" s="10" t="s">
        <v>120</v>
      </c>
      <c r="B9" s="19">
        <v>102920273</v>
      </c>
      <c r="C9" s="19">
        <v>10735627</v>
      </c>
      <c r="D9" s="20">
        <v>26956</v>
      </c>
      <c r="E9" s="19">
        <v>316430</v>
      </c>
      <c r="F9" s="20">
        <v>27349498</v>
      </c>
      <c r="G9" s="34">
        <f t="shared" ref="G9:G15" si="0">SUM(B9:F9)</f>
        <v>141348784</v>
      </c>
    </row>
    <row r="10" spans="1:7" ht="10.199999999999999" x14ac:dyDescent="0.3">
      <c r="A10" s="11" t="s">
        <v>36</v>
      </c>
      <c r="B10" s="22"/>
      <c r="C10" s="20"/>
      <c r="D10" s="21"/>
      <c r="E10" s="21"/>
      <c r="F10" s="23">
        <v>48328031</v>
      </c>
      <c r="G10" s="34">
        <f t="shared" si="0"/>
        <v>48328031</v>
      </c>
    </row>
    <row r="11" spans="1:7" ht="10.199999999999999" x14ac:dyDescent="0.3">
      <c r="A11" s="11" t="s">
        <v>74</v>
      </c>
      <c r="B11" s="22"/>
      <c r="C11" s="20"/>
      <c r="D11" s="23">
        <v>-784826</v>
      </c>
      <c r="E11" s="21"/>
      <c r="F11" s="21"/>
      <c r="G11" s="34">
        <f t="shared" si="0"/>
        <v>-784826</v>
      </c>
    </row>
    <row r="12" spans="1:7" ht="21" customHeight="1" x14ac:dyDescent="0.3">
      <c r="A12" s="10" t="s">
        <v>128</v>
      </c>
      <c r="B12" s="19">
        <f>SUM(B10:B11)</f>
        <v>0</v>
      </c>
      <c r="C12" s="19">
        <f t="shared" ref="C12:F12" si="1">SUM(C10:C11)</f>
        <v>0</v>
      </c>
      <c r="D12" s="19">
        <f t="shared" si="1"/>
        <v>-784826</v>
      </c>
      <c r="E12" s="19">
        <f t="shared" si="1"/>
        <v>0</v>
      </c>
      <c r="F12" s="19">
        <f t="shared" si="1"/>
        <v>48328031</v>
      </c>
      <c r="G12" s="34">
        <f t="shared" si="0"/>
        <v>47543205</v>
      </c>
    </row>
    <row r="13" spans="1:7" ht="10.199999999999999" x14ac:dyDescent="0.3">
      <c r="A13" s="11" t="s">
        <v>75</v>
      </c>
      <c r="B13" s="21"/>
      <c r="C13" s="19"/>
      <c r="D13" s="19"/>
      <c r="E13" s="21"/>
      <c r="F13" s="19"/>
      <c r="G13" s="34">
        <f t="shared" si="0"/>
        <v>0</v>
      </c>
    </row>
    <row r="14" spans="1:7" ht="10.199999999999999" x14ac:dyDescent="0.3">
      <c r="A14" s="11" t="s">
        <v>114</v>
      </c>
      <c r="B14" s="21"/>
      <c r="C14" s="19"/>
      <c r="D14" s="19"/>
      <c r="E14" s="21"/>
      <c r="F14" s="30">
        <v>-17521673</v>
      </c>
      <c r="G14" s="34">
        <f t="shared" si="0"/>
        <v>-17521673</v>
      </c>
    </row>
    <row r="15" spans="1:7" ht="10.199999999999999" x14ac:dyDescent="0.3">
      <c r="A15" s="10" t="s">
        <v>129</v>
      </c>
      <c r="B15" s="19">
        <f>SUM(B9)+B12+B13+B14</f>
        <v>102920273</v>
      </c>
      <c r="C15" s="19">
        <f t="shared" ref="C15:F15" si="2">SUM(C9)+C12+C13+C14</f>
        <v>10735627</v>
      </c>
      <c r="D15" s="19">
        <f t="shared" si="2"/>
        <v>-757870</v>
      </c>
      <c r="E15" s="19">
        <f t="shared" si="2"/>
        <v>316430</v>
      </c>
      <c r="F15" s="19">
        <f t="shared" si="2"/>
        <v>58155856</v>
      </c>
      <c r="G15" s="34">
        <f t="shared" si="0"/>
        <v>171370316</v>
      </c>
    </row>
    <row r="16" spans="1:7" ht="10.199999999999999" x14ac:dyDescent="0.3">
      <c r="A16" s="10" t="s">
        <v>119</v>
      </c>
      <c r="B16" s="20">
        <v>102920273</v>
      </c>
      <c r="C16" s="20">
        <v>10735627</v>
      </c>
      <c r="D16" s="20">
        <v>-771353</v>
      </c>
      <c r="E16" s="20">
        <v>316430</v>
      </c>
      <c r="F16" s="20">
        <v>61787891</v>
      </c>
      <c r="G16" s="34">
        <f>SUM(B16:F16)</f>
        <v>174988868</v>
      </c>
    </row>
    <row r="17" spans="1:8" ht="10.199999999999999" x14ac:dyDescent="0.3">
      <c r="A17" s="11" t="s">
        <v>36</v>
      </c>
      <c r="B17" s="21"/>
      <c r="C17" s="19"/>
      <c r="D17" s="22"/>
      <c r="E17" s="21"/>
      <c r="F17" s="22">
        <v>42421306</v>
      </c>
      <c r="G17" s="65">
        <f>F17</f>
        <v>42421306</v>
      </c>
    </row>
    <row r="18" spans="1:8" ht="10.199999999999999" x14ac:dyDescent="0.3">
      <c r="A18" s="11" t="s">
        <v>39</v>
      </c>
      <c r="B18" s="21"/>
      <c r="C18" s="19"/>
      <c r="D18" s="22">
        <v>203868</v>
      </c>
      <c r="E18" s="21"/>
      <c r="F18" s="22"/>
      <c r="G18" s="65">
        <f>D18</f>
        <v>203868</v>
      </c>
    </row>
    <row r="19" spans="1:8" ht="21" customHeight="1" x14ac:dyDescent="0.3">
      <c r="A19" s="32" t="s">
        <v>130</v>
      </c>
      <c r="B19" s="19">
        <v>0</v>
      </c>
      <c r="C19" s="19">
        <v>0</v>
      </c>
      <c r="D19" s="20">
        <f>D18</f>
        <v>203868</v>
      </c>
      <c r="E19" s="19">
        <v>0</v>
      </c>
      <c r="F19" s="20">
        <f>SUM(F17:F18)</f>
        <v>42421306</v>
      </c>
      <c r="G19" s="65">
        <f>SUM(B19:F20)</f>
        <v>42625174</v>
      </c>
    </row>
    <row r="20" spans="1:8" ht="10.199999999999999" x14ac:dyDescent="0.3">
      <c r="A20" s="11" t="s">
        <v>76</v>
      </c>
      <c r="B20" s="21"/>
      <c r="C20" s="19"/>
      <c r="D20" s="20"/>
      <c r="E20" s="21"/>
      <c r="F20" s="20"/>
      <c r="G20" s="34">
        <f>SUM(B20:F20)</f>
        <v>0</v>
      </c>
    </row>
    <row r="21" spans="1:8" ht="10.199999999999999" x14ac:dyDescent="0.3">
      <c r="A21" s="11" t="s">
        <v>114</v>
      </c>
      <c r="B21" s="21"/>
      <c r="C21" s="19"/>
      <c r="D21" s="20"/>
      <c r="E21" s="21"/>
      <c r="F21" s="20">
        <v>-13416382</v>
      </c>
      <c r="G21" s="34">
        <f>SUM(B21:F21)</f>
        <v>-13416382</v>
      </c>
    </row>
    <row r="22" spans="1:8" ht="10.199999999999999" x14ac:dyDescent="0.3">
      <c r="A22" s="10" t="s">
        <v>131</v>
      </c>
      <c r="B22" s="19">
        <f>SUM(B16)+B19+B20+B21</f>
        <v>102920273</v>
      </c>
      <c r="C22" s="19">
        <f>SUM(C16)+C19+C20+C21</f>
        <v>10735627</v>
      </c>
      <c r="D22" s="19">
        <f>SUM(D16)+D19+D20+D21</f>
        <v>-567485</v>
      </c>
      <c r="E22" s="19">
        <f>SUM(E16)+E19+E20+E21</f>
        <v>316430</v>
      </c>
      <c r="F22" s="19">
        <f>SUM(F16)+F19+F20+F21</f>
        <v>90792815</v>
      </c>
      <c r="G22" s="34">
        <f>SUM(B22:F22)</f>
        <v>204197660</v>
      </c>
      <c r="H22" s="56">
        <f>G22-Ф1!C33</f>
        <v>0</v>
      </c>
    </row>
    <row r="24" spans="1:8" ht="16.95" customHeight="1" x14ac:dyDescent="0.2">
      <c r="A24" s="51" t="str">
        <f>Ф4!A50</f>
        <v>Заместитель Председателя Правления ____________________Макажанов Б.Н.</v>
      </c>
    </row>
    <row r="25" spans="1:8" ht="12" customHeight="1" x14ac:dyDescent="0.3">
      <c r="A25" s="18"/>
    </row>
    <row r="26" spans="1:8" ht="17.399999999999999" customHeight="1" x14ac:dyDescent="0.3">
      <c r="A26" s="18" t="str">
        <f>Ф4!A52</f>
        <v>Главный бухгалтер __________________________________Бекмуратова А.Т.</v>
      </c>
    </row>
    <row r="28" spans="1:8" ht="21" customHeight="1" x14ac:dyDescent="0.3">
      <c r="A28" s="24" t="str">
        <f>Ф4!A54</f>
        <v>Исполнитель: Бекмуратова А.Т.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54"/>
  <sheetViews>
    <sheetView tabSelected="1" view="pageBreakPreview" topLeftCell="A31" zoomScaleNormal="100" zoomScaleSheetLayoutView="100" workbookViewId="0">
      <selection activeCell="C36" sqref="C36"/>
    </sheetView>
  </sheetViews>
  <sheetFormatPr defaultColWidth="9.109375" defaultRowHeight="10.199999999999999" x14ac:dyDescent="0.3"/>
  <cols>
    <col min="1" max="1" width="51.44140625" style="1" customWidth="1"/>
    <col min="2" max="2" width="19" style="3" customWidth="1"/>
    <col min="3" max="3" width="18.109375" style="1" customWidth="1"/>
    <col min="4" max="16384" width="9.109375" style="1"/>
  </cols>
  <sheetData>
    <row r="1" spans="1:3" x14ac:dyDescent="0.3">
      <c r="A1" s="2" t="s">
        <v>94</v>
      </c>
      <c r="B1" s="38"/>
      <c r="C1" s="38"/>
    </row>
    <row r="2" spans="1:3" x14ac:dyDescent="0.3">
      <c r="A2" s="2"/>
      <c r="B2" s="38"/>
      <c r="C2" s="38"/>
    </row>
    <row r="3" spans="1:3" ht="13.2" customHeight="1" x14ac:dyDescent="0.2">
      <c r="A3" s="35" t="str">
        <f>Ф2!A2</f>
        <v>Период за который составляется отчетность (с нарастающим итогом): с 1 января 2023 г. по 30 сентября 2023 г.</v>
      </c>
    </row>
    <row r="5" spans="1:3" x14ac:dyDescent="0.3">
      <c r="A5" s="4" t="s">
        <v>78</v>
      </c>
      <c r="B5" s="5"/>
      <c r="C5" s="6"/>
    </row>
    <row r="6" spans="1:3" ht="12" x14ac:dyDescent="0.3">
      <c r="A6" s="81" t="s">
        <v>79</v>
      </c>
      <c r="B6" s="81"/>
      <c r="C6" s="81"/>
    </row>
    <row r="7" spans="1:3" x14ac:dyDescent="0.3">
      <c r="A7" s="7"/>
      <c r="B7" s="80"/>
      <c r="C7" s="80"/>
    </row>
    <row r="8" spans="1:3" ht="12" x14ac:dyDescent="0.3">
      <c r="A8" s="7"/>
      <c r="B8" s="82" t="s">
        <v>126</v>
      </c>
      <c r="C8" s="82"/>
    </row>
    <row r="9" spans="1:3" ht="24" x14ac:dyDescent="0.3">
      <c r="A9" s="8" t="s">
        <v>0</v>
      </c>
      <c r="B9" s="39" t="s">
        <v>125</v>
      </c>
      <c r="C9" s="39" t="s">
        <v>124</v>
      </c>
    </row>
    <row r="10" spans="1:3" ht="12" x14ac:dyDescent="0.3">
      <c r="A10" s="10" t="s">
        <v>47</v>
      </c>
      <c r="B10" s="36"/>
      <c r="C10" s="37"/>
    </row>
    <row r="11" spans="1:3" ht="11.4" x14ac:dyDescent="0.3">
      <c r="A11" s="11" t="s">
        <v>48</v>
      </c>
      <c r="B11" s="66">
        <v>22430416</v>
      </c>
      <c r="C11" s="66">
        <v>19062645</v>
      </c>
    </row>
    <row r="12" spans="1:3" ht="11.4" x14ac:dyDescent="0.3">
      <c r="A12" s="11" t="s">
        <v>49</v>
      </c>
      <c r="B12" s="66">
        <v>-1141644</v>
      </c>
      <c r="C12" s="66">
        <v>-1140735</v>
      </c>
    </row>
    <row r="13" spans="1:3" ht="11.4" x14ac:dyDescent="0.3">
      <c r="A13" s="11" t="s">
        <v>50</v>
      </c>
      <c r="B13" s="66">
        <v>23088229</v>
      </c>
      <c r="C13" s="66">
        <v>46757257</v>
      </c>
    </row>
    <row r="14" spans="1:3" ht="11.4" x14ac:dyDescent="0.3">
      <c r="A14" s="11" t="s">
        <v>51</v>
      </c>
      <c r="B14" s="66">
        <v>-92138</v>
      </c>
      <c r="C14" s="66">
        <v>-95564</v>
      </c>
    </row>
    <row r="15" spans="1:3" ht="11.4" x14ac:dyDescent="0.3">
      <c r="A15" s="11" t="s">
        <v>52</v>
      </c>
      <c r="B15" s="66">
        <v>136776</v>
      </c>
      <c r="C15" s="66">
        <v>214093</v>
      </c>
    </row>
    <row r="16" spans="1:3" ht="11.4" x14ac:dyDescent="0.3">
      <c r="A16" s="11" t="s">
        <v>89</v>
      </c>
      <c r="B16" s="66">
        <v>-2826292</v>
      </c>
      <c r="C16" s="66">
        <v>-2177782</v>
      </c>
    </row>
    <row r="17" spans="1:3" ht="11.4" x14ac:dyDescent="0.3">
      <c r="A17" s="11" t="s">
        <v>90</v>
      </c>
      <c r="B17" s="66">
        <v>-2694808</v>
      </c>
      <c r="C17" s="66">
        <v>-2596783</v>
      </c>
    </row>
    <row r="18" spans="1:3" ht="11.4" x14ac:dyDescent="0.3">
      <c r="A18" s="11" t="s">
        <v>118</v>
      </c>
      <c r="B18" s="66">
        <v>-4318839</v>
      </c>
      <c r="C18" s="67"/>
    </row>
    <row r="19" spans="1:3" ht="20.399999999999999" x14ac:dyDescent="0.3">
      <c r="A19" s="10" t="s">
        <v>91</v>
      </c>
      <c r="B19" s="68">
        <f>SUM(B11:B18)</f>
        <v>34581700</v>
      </c>
      <c r="C19" s="68">
        <f>SUM(C11:C18)</f>
        <v>60023131</v>
      </c>
    </row>
    <row r="20" spans="1:3" ht="11.4" x14ac:dyDescent="0.3">
      <c r="A20" s="8" t="s">
        <v>53</v>
      </c>
      <c r="B20" s="69"/>
      <c r="C20" s="69"/>
    </row>
    <row r="21" spans="1:3" ht="11.4" x14ac:dyDescent="0.3">
      <c r="A21" s="11" t="s">
        <v>103</v>
      </c>
      <c r="B21" s="67">
        <v>103906</v>
      </c>
      <c r="C21" s="67">
        <v>45655532</v>
      </c>
    </row>
    <row r="22" spans="1:3" ht="11.4" x14ac:dyDescent="0.3">
      <c r="A22" s="11" t="s">
        <v>104</v>
      </c>
      <c r="B22" s="67">
        <v>182750</v>
      </c>
      <c r="C22" s="67">
        <v>4198951</v>
      </c>
    </row>
    <row r="23" spans="1:3" ht="11.4" x14ac:dyDescent="0.3">
      <c r="A23" s="11" t="s">
        <v>106</v>
      </c>
      <c r="B23" s="67">
        <v>-6983653</v>
      </c>
      <c r="C23" s="67">
        <v>-2410180</v>
      </c>
    </row>
    <row r="24" spans="1:3" ht="11.4" x14ac:dyDescent="0.3">
      <c r="A24" s="11" t="s">
        <v>105</v>
      </c>
      <c r="B24" s="67">
        <v>4577250</v>
      </c>
      <c r="C24" s="67">
        <v>13510</v>
      </c>
    </row>
    <row r="25" spans="1:3" ht="11.4" x14ac:dyDescent="0.3">
      <c r="A25" s="8" t="s">
        <v>54</v>
      </c>
      <c r="B25" s="70"/>
      <c r="C25" s="70"/>
    </row>
    <row r="26" spans="1:3" ht="20.399999999999999" x14ac:dyDescent="0.3">
      <c r="A26" s="11" t="s">
        <v>107</v>
      </c>
      <c r="B26" s="67">
        <v>62886334</v>
      </c>
      <c r="C26" s="67">
        <v>43508990</v>
      </c>
    </row>
    <row r="27" spans="1:3" ht="11.4" x14ac:dyDescent="0.3">
      <c r="A27" s="13" t="s">
        <v>108</v>
      </c>
      <c r="B27" s="67">
        <v>-266090</v>
      </c>
      <c r="C27" s="67">
        <v>207642</v>
      </c>
    </row>
    <row r="28" spans="1:3" ht="20.399999999999999" x14ac:dyDescent="0.3">
      <c r="A28" s="10" t="s">
        <v>92</v>
      </c>
      <c r="B28" s="64">
        <f>SUM(B19:B27)</f>
        <v>95082197</v>
      </c>
      <c r="C28" s="64">
        <f>SUM(C19:C27)</f>
        <v>151197576</v>
      </c>
    </row>
    <row r="29" spans="1:3" ht="12" x14ac:dyDescent="0.3">
      <c r="A29" s="10" t="s">
        <v>55</v>
      </c>
      <c r="B29" s="64"/>
      <c r="C29" s="68"/>
    </row>
    <row r="30" spans="1:3" ht="11.4" x14ac:dyDescent="0.3">
      <c r="A30" s="11" t="s">
        <v>56</v>
      </c>
      <c r="B30" s="67">
        <v>-33212981</v>
      </c>
      <c r="C30" s="67">
        <v>-18831242</v>
      </c>
    </row>
    <row r="31" spans="1:3" ht="11.4" x14ac:dyDescent="0.3">
      <c r="A31" s="11" t="s">
        <v>57</v>
      </c>
      <c r="B31" s="67">
        <v>33159827</v>
      </c>
      <c r="C31" s="67">
        <v>47150578</v>
      </c>
    </row>
    <row r="32" spans="1:3" ht="11.4" x14ac:dyDescent="0.3">
      <c r="A32" s="11" t="s">
        <v>58</v>
      </c>
      <c r="B32" s="67">
        <v>-20454</v>
      </c>
      <c r="C32" s="67">
        <v>-63686</v>
      </c>
    </row>
    <row r="33" spans="1:3" ht="11.4" x14ac:dyDescent="0.3">
      <c r="A33" s="11" t="s">
        <v>59</v>
      </c>
      <c r="B33" s="67">
        <v>-18306</v>
      </c>
      <c r="C33" s="67">
        <v>-8691</v>
      </c>
    </row>
    <row r="34" spans="1:3" ht="11.4" x14ac:dyDescent="0.3">
      <c r="A34" s="11" t="s">
        <v>93</v>
      </c>
      <c r="B34" s="67">
        <v>14308</v>
      </c>
      <c r="C34" s="67">
        <v>100721</v>
      </c>
    </row>
    <row r="35" spans="1:3" ht="20.399999999999999" x14ac:dyDescent="0.3">
      <c r="A35" s="10" t="s">
        <v>113</v>
      </c>
      <c r="B35" s="68">
        <f>SUM(B30:B34)</f>
        <v>-77606</v>
      </c>
      <c r="C35" s="68">
        <f>SUM(C30:C34)</f>
        <v>28347680</v>
      </c>
    </row>
    <row r="36" spans="1:3" ht="12" x14ac:dyDescent="0.3">
      <c r="A36" s="10" t="s">
        <v>60</v>
      </c>
      <c r="B36" s="64"/>
      <c r="C36" s="68"/>
    </row>
    <row r="37" spans="1:3" ht="11.4" x14ac:dyDescent="0.3">
      <c r="A37" s="14" t="s">
        <v>109</v>
      </c>
      <c r="B37" s="71">
        <v>4350000</v>
      </c>
      <c r="C37" s="67">
        <v>3616600</v>
      </c>
    </row>
    <row r="38" spans="1:3" ht="11.4" x14ac:dyDescent="0.3">
      <c r="A38" s="14" t="s">
        <v>61</v>
      </c>
      <c r="B38" s="71">
        <v>-2998398</v>
      </c>
      <c r="C38" s="67">
        <v>-4063597</v>
      </c>
    </row>
    <row r="39" spans="1:3" ht="11.4" x14ac:dyDescent="0.3">
      <c r="A39" s="31" t="s">
        <v>122</v>
      </c>
      <c r="B39" s="72">
        <v>-200000</v>
      </c>
      <c r="C39" s="73"/>
    </row>
    <row r="40" spans="1:3" ht="11.4" x14ac:dyDescent="0.3">
      <c r="A40" s="11" t="s">
        <v>110</v>
      </c>
      <c r="B40" s="71">
        <v>-159321</v>
      </c>
      <c r="C40" s="67">
        <v>-129557</v>
      </c>
    </row>
    <row r="41" spans="1:3" ht="11.4" x14ac:dyDescent="0.3">
      <c r="A41" s="14" t="s">
        <v>62</v>
      </c>
      <c r="B41" s="71"/>
      <c r="C41" s="67">
        <v>0</v>
      </c>
    </row>
    <row r="42" spans="1:3" ht="11.4" x14ac:dyDescent="0.3">
      <c r="A42" s="14" t="s">
        <v>63</v>
      </c>
      <c r="B42" s="71">
        <v>-13416382</v>
      </c>
      <c r="C42" s="67">
        <v>-17521673</v>
      </c>
    </row>
    <row r="43" spans="1:3" ht="20.399999999999999" x14ac:dyDescent="0.3">
      <c r="A43" s="10" t="s">
        <v>111</v>
      </c>
      <c r="B43" s="68">
        <f>SUM(B37:B42)</f>
        <v>-12424101</v>
      </c>
      <c r="C43" s="68">
        <f>SUM(C37:C42)</f>
        <v>-18098227</v>
      </c>
    </row>
    <row r="44" spans="1:3" ht="20.399999999999999" x14ac:dyDescent="0.3">
      <c r="A44" s="10" t="s">
        <v>64</v>
      </c>
      <c r="B44" s="67">
        <v>-228</v>
      </c>
      <c r="C44" s="67">
        <v>-635</v>
      </c>
    </row>
    <row r="45" spans="1:3" ht="20.399999999999999" x14ac:dyDescent="0.3">
      <c r="A45" s="10" t="s">
        <v>65</v>
      </c>
      <c r="B45" s="67">
        <v>-49601</v>
      </c>
      <c r="C45" s="67">
        <v>39901</v>
      </c>
    </row>
    <row r="46" spans="1:3" ht="20.399999999999999" x14ac:dyDescent="0.3">
      <c r="A46" s="10" t="s">
        <v>112</v>
      </c>
      <c r="B46" s="68">
        <f>SUM(B28)+B35+B43+B44+B45</f>
        <v>82530661</v>
      </c>
      <c r="C46" s="68">
        <f>SUM(C28)+C35+C43+C44+C45</f>
        <v>161486295</v>
      </c>
    </row>
    <row r="47" spans="1:3" ht="11.4" x14ac:dyDescent="0.3">
      <c r="A47" s="11" t="s">
        <v>66</v>
      </c>
      <c r="B47" s="67">
        <v>182037345</v>
      </c>
      <c r="C47" s="67">
        <v>76882383</v>
      </c>
    </row>
    <row r="48" spans="1:3" ht="12" x14ac:dyDescent="0.3">
      <c r="A48" s="10" t="s">
        <v>67</v>
      </c>
      <c r="B48" s="68">
        <f>SUM(B46:B47)</f>
        <v>264568006</v>
      </c>
      <c r="C48" s="68">
        <f>SUM(C46:C47)</f>
        <v>238368678</v>
      </c>
    </row>
    <row r="50" spans="1:1" x14ac:dyDescent="0.2">
      <c r="A50" s="51" t="str">
        <f>Ф2!A37</f>
        <v>Заместитель Председателя Правления ____________________Макажанов Б.Н.</v>
      </c>
    </row>
    <row r="52" spans="1:1" x14ac:dyDescent="0.3">
      <c r="A52" s="15" t="str">
        <f>Ф2!A39</f>
        <v>Главный бухгалтер __________________________________Бекмуратова А.Т.</v>
      </c>
    </row>
    <row r="54" spans="1:1" x14ac:dyDescent="0.3">
      <c r="A54" s="1" t="s">
        <v>73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2023-05-11T08:55:40Z</cp:lastPrinted>
  <dcterms:created xsi:type="dcterms:W3CDTF">2021-11-05T10:43:38Z</dcterms:created>
  <dcterms:modified xsi:type="dcterms:W3CDTF">2023-11-13T10:12:22Z</dcterms:modified>
</cp:coreProperties>
</file>