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УПРАВЛЕНИЕ БУХГАЛТЕРСКОГО УЧЕТА\ОТЧЕТЫ\Отчеты на KASE\2025\01.04.2025\"/>
    </mc:Choice>
  </mc:AlternateContent>
  <xr:revisionPtr revIDLastSave="0" documentId="13_ncr:1_{FE9E9183-103C-4F5E-AD14-1FAA955EE9D0}" xr6:coauthVersionLast="47" xr6:coauthVersionMax="47" xr10:uidLastSave="{00000000-0000-0000-0000-000000000000}"/>
  <bookViews>
    <workbookView xWindow="-120" yWindow="-120" windowWidth="29040" windowHeight="15720" xr2:uid="{02F47899-BA20-4A1C-932C-85372FF83AB0}"/>
  </bookViews>
  <sheets>
    <sheet name="Ф1" sheetId="2" r:id="rId1"/>
    <sheet name="Ф2" sheetId="1" r:id="rId2"/>
    <sheet name="Ф3" sheetId="4" r:id="rId3"/>
    <sheet name="Ф4" sheetId="3" r:id="rId4"/>
  </sheets>
  <definedNames>
    <definedName name="_xlnm.Print_Area" localSheetId="0">Ф1!$B$1:$E$51</definedName>
    <definedName name="_xlnm.Print_Area" localSheetId="1">Ф2!$B$1:$G$43</definedName>
    <definedName name="_xlnm.Print_Area" localSheetId="2">Ф3!$B$1:$F$69</definedName>
    <definedName name="_xlnm.Print_Area" localSheetId="3">Ф4!$B$1:$L$31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H25" i="3"/>
  <c r="E61" i="4" l="1"/>
  <c r="I61" i="4" s="1"/>
  <c r="D60" i="4" l="1"/>
  <c r="G18" i="1"/>
  <c r="F18" i="1"/>
  <c r="D23" i="2"/>
  <c r="L12" i="3" l="1"/>
  <c r="L13" i="3"/>
  <c r="L11" i="3"/>
  <c r="E24" i="1"/>
  <c r="D24" i="1"/>
  <c r="E12" i="1"/>
  <c r="D12" i="1"/>
  <c r="D42" i="2"/>
  <c r="D34" i="2"/>
  <c r="G24" i="1"/>
  <c r="F24" i="1"/>
  <c r="F12" i="1"/>
  <c r="G12" i="1"/>
  <c r="E42" i="2"/>
  <c r="E34" i="2"/>
  <c r="E23" i="2"/>
  <c r="H31" i="3"/>
  <c r="H30" i="3"/>
  <c r="B31" i="3"/>
  <c r="B30" i="3"/>
  <c r="B5" i="3"/>
  <c r="B5" i="4"/>
  <c r="D69" i="4"/>
  <c r="D68" i="4"/>
  <c r="B69" i="4"/>
  <c r="B68" i="4"/>
  <c r="F43" i="1"/>
  <c r="F42" i="1"/>
  <c r="B43" i="1"/>
  <c r="B42" i="1"/>
  <c r="E54" i="4"/>
  <c r="E44" i="2" l="1"/>
  <c r="I44" i="2" s="1"/>
  <c r="G28" i="1"/>
  <c r="G32" i="1" s="1"/>
  <c r="E28" i="1"/>
  <c r="E32" i="1" s="1"/>
  <c r="F28" i="1"/>
  <c r="F32" i="1" s="1"/>
  <c r="D28" i="1"/>
  <c r="D32" i="1" s="1"/>
  <c r="D44" i="2"/>
  <c r="H44" i="2" s="1"/>
  <c r="J25" i="3"/>
  <c r="F25" i="3"/>
  <c r="D25" i="3"/>
  <c r="L25" i="3" l="1"/>
  <c r="E47" i="4"/>
  <c r="E26" i="4"/>
  <c r="L23" i="3"/>
  <c r="L22" i="3"/>
  <c r="L21" i="3"/>
  <c r="D15" i="3"/>
  <c r="F15" i="3"/>
  <c r="H15" i="3"/>
  <c r="L15" i="3" l="1"/>
  <c r="E38" i="4"/>
  <c r="D54" i="4"/>
  <c r="D47" i="4"/>
  <c r="D26" i="4"/>
  <c r="D38" i="4" l="1"/>
  <c r="E41" i="4"/>
  <c r="D41" i="4" l="1"/>
  <c r="D61" i="4" l="1"/>
  <c r="H61" i="4" s="1"/>
</calcChain>
</file>

<file path=xl/sharedStrings.xml><?xml version="1.0" encoding="utf-8"?>
<sst xmlns="http://schemas.openxmlformats.org/spreadsheetml/2006/main" count="143" uniqueCount="115">
  <si>
    <t>(в тысячах Казахстанских Тенге)</t>
  </si>
  <si>
    <t>Приме-
чания</t>
  </si>
  <si>
    <t>Процентный доход</t>
  </si>
  <si>
    <t>Процентный расход</t>
  </si>
  <si>
    <t>ЧИСТЫЙ ПРОЦЕНТНЫЙ ДОХОД</t>
  </si>
  <si>
    <t>Комиссионные доходы</t>
  </si>
  <si>
    <t>Комиссионные расходы</t>
  </si>
  <si>
    <t>Чистая реализованная прибыль/(убыток) от финансовых активов, оцениваемых по справедливой стоимости через прочий совокупный доход</t>
  </si>
  <si>
    <t>Доходы по дивидендам</t>
  </si>
  <si>
    <t>Прочие доходы, нетто</t>
  </si>
  <si>
    <t>ЧИСТЫЕ НЕПРОЦЕНТНЫЕ ДОХОДЫ</t>
  </si>
  <si>
    <t>ОПЕРАЦИОННЫЕ РАСХОДЫ</t>
  </si>
  <si>
    <t>ПРИБЫЛЬ ДО НАЛОГООБЛОЖЕНИЯ</t>
  </si>
  <si>
    <t>Расход по налогу на прибыль</t>
  </si>
  <si>
    <t>ЧИСТАЯ ПРИБЫЛЬ</t>
  </si>
  <si>
    <t>От имени Правления Компании:</t>
  </si>
  <si>
    <t>АКТИВЫ:</t>
  </si>
  <si>
    <t>Денежные средства и их эквиваленты</t>
  </si>
  <si>
    <t>Средства в банках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</si>
  <si>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</si>
  <si>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прочий совокупный доход</t>
  </si>
  <si>
    <t>Инвестиционная недвижимость</t>
  </si>
  <si>
    <t>Основные средства</t>
  </si>
  <si>
    <t>Нематериальные активы</t>
  </si>
  <si>
    <t>Дебиторская задолженность</t>
  </si>
  <si>
    <t>Требования по текущему налогу на прибыль</t>
  </si>
  <si>
    <t>Отложенные налоговые активы</t>
  </si>
  <si>
    <t>Прочие активы</t>
  </si>
  <si>
    <t>ИТОГО АКТИВЫ</t>
  </si>
  <si>
    <t>ОБЯЗАТЕЛЬСТВА И КАПИТАЛ</t>
  </si>
  <si>
    <t>ОБЯЗАТЕЛЬСТВА:</t>
  </si>
  <si>
    <t>Займы, полученные от связанных сторон</t>
  </si>
  <si>
    <t>Обязательства по договорам репо</t>
  </si>
  <si>
    <t>Прочие обязательства</t>
  </si>
  <si>
    <t>Итого обязательства</t>
  </si>
  <si>
    <t>КАПИТАЛ:</t>
  </si>
  <si>
    <t>Акционерный капитал – простые акции</t>
  </si>
  <si>
    <t>Акционерный капитал – привилегированные акции</t>
  </si>
  <si>
    <t>Резерв переоценки финансовых активов, оцениваемых по справедливой стоимости через прочий совокупный доход</t>
  </si>
  <si>
    <t>Нераспределенная прибыль</t>
  </si>
  <si>
    <t>Итого капитал</t>
  </si>
  <si>
    <t xml:space="preserve"> </t>
  </si>
  <si>
    <t>ИТОГО ОБЯЗАТЕЛЬСТВА И КАПИТАЛ</t>
  </si>
  <si>
    <t>check</t>
  </si>
  <si>
    <t>Акционерный капитал простые
акции</t>
  </si>
  <si>
    <t>Акционерный капитал
привилеги-рованные акции</t>
  </si>
  <si>
    <t xml:space="preserve">Резерв переоценки финансовых активов, оцениваемых по справедливой стоимости через прочий совокупный 
доход </t>
  </si>
  <si>
    <t xml:space="preserve"> Нераспреде-ленная прибыль</t>
  </si>
  <si>
    <t>Итого
капитал</t>
  </si>
  <si>
    <t>Чистая прибыль</t>
  </si>
  <si>
    <t>Прочий совокупный доход</t>
  </si>
  <si>
    <t>Дивиденды объявленные</t>
  </si>
  <si>
    <t>ДВИЖЕНИЕ ДЕНЕЖНЫХ СРЕДСТВ ОТ ОПЕРАЦИОННОЙ ДЕЯТЕЛЬНОСТИ:</t>
  </si>
  <si>
    <t>Проценты, полученные от средств в кредитных учреждениях</t>
  </si>
  <si>
    <t>Доход от дивидендов, полученный</t>
  </si>
  <si>
    <t>Комиссионные доходы, полученные</t>
  </si>
  <si>
    <t>Чистая реализованная прибыль полученная/(убыток уплаченный) от финансовых активов, оцениваемых по справедливой стоимости через прочий совокупный доход</t>
  </si>
  <si>
    <t>Комиссионные расходы, уплаченные</t>
  </si>
  <si>
    <t>Операционные расходы, уплаченные</t>
  </si>
  <si>
    <t>Прочие доходы полученные/(расходы) уплаченные</t>
  </si>
  <si>
    <t>Приток денежных средств от операционной деятельности до изменений в операционных активах и обязательствах</t>
  </si>
  <si>
    <t>Изменения в операционных активах и обязательствах</t>
  </si>
  <si>
    <t>(Увеличение)/уменьшение операционных активов:</t>
  </si>
  <si>
    <t>Финансовые активы оцениваемые по справедливой стоимости через прочий совокупный доход</t>
  </si>
  <si>
    <t>Приток денежных средств от операционной деятельности до налогообложения</t>
  </si>
  <si>
    <t>Чистый приток денежных средств от операционной деятельности</t>
  </si>
  <si>
    <t>ДВИЖЕНИЕ ДЕНЕЖНЫХ СРЕДСТВ ОТ ИНВЕСТИЦИОННОЙ ДЕЯТЕЛЬНОСТИ:</t>
  </si>
  <si>
    <t>Приобретение основных средств и нематериальных активов</t>
  </si>
  <si>
    <t>Приобретение инвестиционной недвижимости</t>
  </si>
  <si>
    <t>Чистый отток денежных средств от инвестиционной деятельности</t>
  </si>
  <si>
    <t>ДВИЖЕНИЕ ДЕНЕЖНЫХ СРЕДСТВ ОТ ФИНАНСОВОЙ ДЕЯТЕЛЬНОСТИ:</t>
  </si>
  <si>
    <t>Дивиденды уплаченные</t>
  </si>
  <si>
    <t>Чистый отток денежных средств от финансовой деятельности</t>
  </si>
  <si>
    <t>ЧИСТОЕ УВЕЛИЧЕНИЕ/(УМЕНЬШЕНИЕ) ДЕНЕЖНЫХ СРЕДСТВ И ИХ ЭКВИВАЛЕНТОВ</t>
  </si>
  <si>
    <t>Влияние изменения курса иностранной валюты на денежные средства и их эквиваленты</t>
  </si>
  <si>
    <t>ЧИСТЫЕ ИЗМЕНЕНИЯ ДЕНЕЖНЫХ СРЕДСТВ И ИХ ЭКВИВАЛЕНТЫ</t>
  </si>
  <si>
    <t>ДЕНЕЖНЫЕ СРЕДСТВА И ИХ ЭКВИВАЛЕНТЫ, на начало года</t>
  </si>
  <si>
    <t>ДЕНЕЖНЫЕ СРЕДСТВА И ИХ ЭКВИВАЛЕНТЫ, на конец года</t>
  </si>
  <si>
    <t>Период, закончившийся</t>
  </si>
  <si>
    <t>Прибыль на акцию, в тенге</t>
  </si>
  <si>
    <t>Промежуточный сокращенный</t>
  </si>
  <si>
    <t>Джамышева Н.Н.</t>
  </si>
  <si>
    <t>Член Правления - заместитель председателя Правления</t>
  </si>
  <si>
    <t>Промежуточный сокращенный Отчет о прибылях и убытках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</si>
  <si>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</si>
  <si>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</si>
  <si>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>Обязательства по текущему налогу на прибыль</t>
  </si>
  <si>
    <t>31 марта</t>
  </si>
  <si>
    <t>3 месяца, закончившихся 31 марта 
2024 года</t>
  </si>
  <si>
    <t>2024 года</t>
  </si>
  <si>
    <t>Чистая прибыль/(убыток) по операциям с финансовыми активами по справедливой стоимости через прибыль или убыток</t>
  </si>
  <si>
    <t>Чистая прибыль по операциям с иностранной валютой</t>
  </si>
  <si>
    <t>Отчет о финансовом положении на 31 марта 2025 года</t>
  </si>
  <si>
    <t>31 марта 
2025 года</t>
  </si>
  <si>
    <t>31 декабря
2024 года</t>
  </si>
  <si>
    <t>Алимкулов Б.Е.</t>
  </si>
  <si>
    <t>Главный бухгалтер</t>
  </si>
  <si>
    <t>АО «Дочерняя Организация Народного Банка Казахстана «Halyk Finance»</t>
  </si>
  <si>
    <t>за период, закончившийся 31 марта 2025 года</t>
  </si>
  <si>
    <t>3 месяца, закончившихся 31 марта 
2025 года</t>
  </si>
  <si>
    <t>(Расходы по формированию)/доходы от восстановления резервов по ожидаемым кредитным убыткам по финансовым активам, оцениваемым по справедливой стоимости через прочий совокупный доход</t>
  </si>
  <si>
    <t xml:space="preserve">Доходы от восстановления /(расходы по формированию) резервов по ожидаемым кредитным убыткам по дебиторской задолженности </t>
  </si>
  <si>
    <t>2025 года</t>
  </si>
  <si>
    <t>Вознаграждение, полученное по финансовым активам по справедливой стоимости через прибыль или убыток</t>
  </si>
  <si>
    <t>Вознаграждение, полученное по финансовым активам, оцениваемым по справедливой стоимости через прочий совокупный доход</t>
  </si>
  <si>
    <t>Вознаграждение, полученное по ссудам, предоставленным по операциям обратного репо</t>
  </si>
  <si>
    <t>Чистый убыток, полученный по операциям в иностранной валюте, торговым операциям</t>
  </si>
  <si>
    <t>Вознаграждение, уплаченное по займам, полученных от связанных сторон</t>
  </si>
  <si>
    <t>Вознаграждение, уплаченное по обязательствам по операциям репо</t>
  </si>
  <si>
    <t>Поступление займа от связанных сторон</t>
  </si>
  <si>
    <t>Погашение займа от связанных сторон</t>
  </si>
  <si>
    <t>Чистая реализованная прибыль полученная по операциям с финансовыми активами по справедливой стоимости через прибыль или убыток</t>
  </si>
  <si>
    <t>Увеличение/ (уменьшение) операционных обязательств:</t>
  </si>
  <si>
    <t>Налог на прибыль уплаченный</t>
  </si>
  <si>
    <t>Дивиденды объявленные и выплаченные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</si>
</sst>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36" x14ac:knownFonts="1">
    <font>
      <sz val="11"/>
      <color theme="1"/>
      <name val="Calibri"/>
      <family val="2"/>
      <charset val="204"/>
      <scheme val="minor"/>
    </font>
    <font>
      <b/>
      <sz val="13"/>
      <color theme="1"/>
      <name val="Verdana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0"/>
      <name val="Verdana"/>
      <family val="2"/>
      <charset val="204"/>
    </font>
    <font>
      <i/>
      <sz val="9"/>
      <color theme="1"/>
      <name val="Verdana"/>
      <family val="2"/>
      <charset val="204"/>
    </font>
    <font>
      <b/>
      <i/>
      <sz val="10"/>
      <name val="Calibri"/>
      <family val="2"/>
      <charset val="204"/>
      <scheme val="minor"/>
    </font>
    <font>
      <i/>
      <sz val="8"/>
      <name val="Verdana"/>
      <family val="2"/>
      <charset val="204"/>
    </font>
    <font>
      <b/>
      <sz val="8"/>
      <color theme="1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theme="1"/>
      <name val="Verdana"/>
      <family val="2"/>
      <charset val="204"/>
    </font>
    <font>
      <sz val="8"/>
      <name val="Verdana"/>
      <family val="2"/>
      <charset val="204"/>
    </font>
    <font>
      <b/>
      <sz val="8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i/>
      <sz val="8"/>
      <color theme="1"/>
      <name val="Verdana"/>
      <family val="2"/>
      <charset val="204"/>
    </font>
    <font>
      <b/>
      <sz val="8"/>
      <color theme="0"/>
      <name val="Verdana"/>
      <family val="2"/>
      <charset val="204"/>
    </font>
    <font>
      <b/>
      <sz val="8"/>
      <color rgb="FFFF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i/>
      <sz val="8"/>
      <color theme="0"/>
      <name val="Verdana"/>
      <family val="2"/>
      <charset val="204"/>
    </font>
    <font>
      <sz val="8"/>
      <color theme="0"/>
      <name val="Verdana"/>
      <family val="2"/>
      <charset val="204"/>
    </font>
    <font>
      <sz val="8"/>
      <name val="Arial"/>
      <family val="2"/>
      <charset val="204"/>
    </font>
    <font>
      <sz val="10"/>
      <color theme="1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3" fillId="0" borderId="0"/>
    <xf numFmtId="165" fontId="4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/>
    <xf numFmtId="0" fontId="5" fillId="0" borderId="0" xfId="2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vertical="center"/>
    </xf>
    <xf numFmtId="14" fontId="9" fillId="0" borderId="1" xfId="1" applyNumberFormat="1" applyFont="1" applyBorder="1" applyAlignment="1">
      <alignment horizontal="center" wrapText="1"/>
    </xf>
    <xf numFmtId="14" fontId="9" fillId="0" borderId="1" xfId="1" applyNumberFormat="1" applyFont="1" applyBorder="1" applyAlignment="1">
      <alignment horizontal="right" wrapText="1"/>
    </xf>
    <xf numFmtId="0" fontId="10" fillId="0" borderId="0" xfId="2" applyFont="1" applyAlignment="1">
      <alignment vertical="center"/>
    </xf>
    <xf numFmtId="164" fontId="11" fillId="0" borderId="0" xfId="1" applyNumberFormat="1" applyFont="1"/>
    <xf numFmtId="0" fontId="12" fillId="0" borderId="1" xfId="2" applyFont="1" applyBorder="1" applyAlignment="1">
      <alignment vertical="center"/>
    </xf>
    <xf numFmtId="164" fontId="11" fillId="0" borderId="1" xfId="1" applyNumberFormat="1" applyFont="1" applyBorder="1"/>
    <xf numFmtId="0" fontId="12" fillId="0" borderId="0" xfId="2" applyFont="1" applyAlignment="1">
      <alignment vertical="center"/>
    </xf>
    <xf numFmtId="0" fontId="11" fillId="0" borderId="0" xfId="1" applyFont="1"/>
    <xf numFmtId="0" fontId="13" fillId="0" borderId="1" xfId="2" applyFont="1" applyBorder="1" applyAlignment="1">
      <alignment vertical="center"/>
    </xf>
    <xf numFmtId="164" fontId="9" fillId="0" borderId="1" xfId="1" applyNumberFormat="1" applyFont="1" applyBorder="1"/>
    <xf numFmtId="0" fontId="12" fillId="0" borderId="0" xfId="2" applyFont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1" fillId="0" borderId="0" xfId="1" applyFont="1" applyAlignment="1">
      <alignment wrapText="1"/>
    </xf>
    <xf numFmtId="0" fontId="13" fillId="0" borderId="1" xfId="2" applyFont="1" applyBorder="1" applyAlignment="1">
      <alignment vertical="center" wrapText="1"/>
    </xf>
    <xf numFmtId="0" fontId="12" fillId="0" borderId="0" xfId="2" applyFont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0" fillId="0" borderId="1" xfId="2" applyFont="1" applyBorder="1" applyAlignment="1">
      <alignment vertical="center"/>
    </xf>
    <xf numFmtId="0" fontId="9" fillId="0" borderId="2" xfId="0" applyFont="1" applyBorder="1"/>
    <xf numFmtId="164" fontId="11" fillId="0" borderId="2" xfId="1" applyNumberFormat="1" applyFont="1" applyBorder="1"/>
    <xf numFmtId="0" fontId="14" fillId="0" borderId="0" xfId="0" applyFont="1"/>
    <xf numFmtId="164" fontId="3" fillId="0" borderId="0" xfId="1" applyNumberFormat="1" applyFont="1"/>
    <xf numFmtId="0" fontId="9" fillId="0" borderId="0" xfId="0" applyFont="1"/>
    <xf numFmtId="164" fontId="15" fillId="0" borderId="0" xfId="1" applyNumberFormat="1" applyFont="1"/>
    <xf numFmtId="0" fontId="15" fillId="0" borderId="0" xfId="1" applyFont="1"/>
    <xf numFmtId="0" fontId="16" fillId="0" borderId="0" xfId="0" applyFont="1"/>
    <xf numFmtId="0" fontId="16" fillId="0" borderId="1" xfId="0" applyFont="1" applyBorder="1"/>
    <xf numFmtId="0" fontId="9" fillId="0" borderId="1" xfId="1" applyFont="1" applyBorder="1"/>
    <xf numFmtId="0" fontId="9" fillId="0" borderId="0" xfId="1" applyFont="1"/>
    <xf numFmtId="0" fontId="9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7" fillId="0" borderId="0" xfId="0" applyFont="1" applyAlignment="1">
      <alignment vertical="center"/>
    </xf>
    <xf numFmtId="16" fontId="18" fillId="0" borderId="0" xfId="1" applyNumberFormat="1" applyFont="1" applyAlignment="1">
      <alignment vertical="center"/>
    </xf>
    <xf numFmtId="0" fontId="19" fillId="0" borderId="0" xfId="1" applyFont="1" applyAlignment="1">
      <alignment horizontal="center"/>
    </xf>
    <xf numFmtId="16" fontId="18" fillId="0" borderId="1" xfId="1" applyNumberFormat="1" applyFont="1" applyBorder="1" applyAlignment="1">
      <alignment vertical="center"/>
    </xf>
    <xf numFmtId="0" fontId="13" fillId="0" borderId="0" xfId="1" applyFont="1" applyAlignment="1">
      <alignment vertical="center"/>
    </xf>
    <xf numFmtId="0" fontId="10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2" fillId="0" borderId="0" xfId="1" applyFont="1" applyAlignment="1">
      <alignment wrapText="1"/>
    </xf>
    <xf numFmtId="0" fontId="2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20" fillId="0" borderId="1" xfId="1" applyFont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2" fillId="0" borderId="0" xfId="1" applyFont="1"/>
    <xf numFmtId="164" fontId="22" fillId="0" borderId="0" xfId="3" applyNumberFormat="1" applyFont="1"/>
    <xf numFmtId="0" fontId="24" fillId="0" borderId="0" xfId="1" applyFont="1"/>
    <xf numFmtId="0" fontId="9" fillId="0" borderId="1" xfId="0" applyFont="1" applyBorder="1"/>
    <xf numFmtId="0" fontId="24" fillId="0" borderId="1" xfId="1" applyFont="1" applyBorder="1"/>
    <xf numFmtId="0" fontId="9" fillId="0" borderId="0" xfId="1" applyFont="1" applyAlignment="1">
      <alignment wrapText="1"/>
    </xf>
    <xf numFmtId="0" fontId="11" fillId="0" borderId="0" xfId="0" applyFont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14" fontId="13" fillId="0" borderId="0" xfId="0" applyNumberFormat="1" applyFont="1"/>
    <xf numFmtId="164" fontId="9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26" fillId="0" borderId="0" xfId="0" applyFont="1" applyAlignment="1">
      <alignment horizontal="left" vertical="center" wrapText="1"/>
    </xf>
    <xf numFmtId="164" fontId="22" fillId="0" borderId="0" xfId="0" applyNumberFormat="1" applyFont="1"/>
    <xf numFmtId="0" fontId="22" fillId="0" borderId="0" xfId="0" applyFont="1"/>
    <xf numFmtId="0" fontId="26" fillId="2" borderId="0" xfId="0" applyFont="1" applyFill="1" applyAlignment="1">
      <alignment horizontal="left" vertical="center" wrapText="1"/>
    </xf>
    <xf numFmtId="0" fontId="12" fillId="2" borderId="1" xfId="0" applyFont="1" applyFill="1" applyBorder="1"/>
    <xf numFmtId="0" fontId="11" fillId="0" borderId="1" xfId="0" applyFont="1" applyBorder="1"/>
    <xf numFmtId="166" fontId="25" fillId="2" borderId="1" xfId="4" applyNumberFormat="1" applyFont="1" applyFill="1" applyBorder="1" applyAlignment="1">
      <alignment horizontal="right" vertical="center" wrapText="1"/>
    </xf>
    <xf numFmtId="166" fontId="25" fillId="0" borderId="1" xfId="4" applyNumberFormat="1" applyFont="1" applyFill="1" applyBorder="1" applyAlignment="1">
      <alignment horizontal="right" vertical="center" wrapText="1"/>
    </xf>
    <xf numFmtId="14" fontId="13" fillId="0" borderId="2" xfId="0" applyNumberFormat="1" applyFont="1" applyBorder="1"/>
    <xf numFmtId="0" fontId="11" fillId="0" borderId="2" xfId="0" applyFont="1" applyBorder="1"/>
    <xf numFmtId="164" fontId="9" fillId="0" borderId="2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2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29" fillId="0" borderId="0" xfId="0" applyFont="1"/>
    <xf numFmtId="3" fontId="0" fillId="0" borderId="0" xfId="0" applyNumberFormat="1"/>
    <xf numFmtId="3" fontId="12" fillId="0" borderId="0" xfId="0" applyNumberFormat="1" applyFont="1" applyAlignment="1">
      <alignment vertical="center"/>
    </xf>
    <xf numFmtId="0" fontId="31" fillId="0" borderId="0" xfId="1" applyFont="1"/>
    <xf numFmtId="0" fontId="12" fillId="0" borderId="0" xfId="0" applyFont="1" applyAlignment="1">
      <alignment horizontal="right" vertical="center"/>
    </xf>
    <xf numFmtId="0" fontId="30" fillId="0" borderId="0" xfId="0" applyFont="1"/>
    <xf numFmtId="0" fontId="12" fillId="0" borderId="3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27" fillId="0" borderId="0" xfId="0" applyFont="1"/>
    <xf numFmtId="0" fontId="12" fillId="0" borderId="4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1" fillId="0" borderId="0" xfId="1" applyFont="1" applyAlignment="1">
      <alignment horizontal="center"/>
    </xf>
    <xf numFmtId="0" fontId="11" fillId="0" borderId="1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11" fillId="0" borderId="1" xfId="1" applyFont="1" applyBorder="1"/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4" fontId="0" fillId="0" borderId="0" xfId="0" applyNumberFormat="1"/>
    <xf numFmtId="164" fontId="0" fillId="0" borderId="0" xfId="0" applyNumberFormat="1"/>
    <xf numFmtId="164" fontId="32" fillId="0" borderId="0" xfId="0" applyNumberFormat="1" applyFont="1"/>
    <xf numFmtId="14" fontId="9" fillId="0" borderId="0" xfId="1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3" fontId="32" fillId="0" borderId="0" xfId="0" applyNumberFormat="1" applyFont="1"/>
    <xf numFmtId="164" fontId="12" fillId="0" borderId="0" xfId="0" applyNumberFormat="1" applyFont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horizontal="right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164" fontId="13" fillId="0" borderId="5" xfId="0" applyNumberFormat="1" applyFont="1" applyBorder="1" applyAlignment="1">
      <alignment horizontal="right" vertical="center" wrapText="1"/>
    </xf>
    <xf numFmtId="0" fontId="5" fillId="0" borderId="0" xfId="2" applyFont="1" applyAlignment="1">
      <alignment vertical="center"/>
    </xf>
    <xf numFmtId="4" fontId="3" fillId="0" borderId="0" xfId="1" applyNumberFormat="1" applyFont="1"/>
    <xf numFmtId="4" fontId="31" fillId="0" borderId="0" xfId="1" applyNumberFormat="1" applyFont="1"/>
    <xf numFmtId="14" fontId="9" fillId="0" borderId="1" xfId="1" applyNumberFormat="1" applyFont="1" applyBorder="1" applyAlignment="1">
      <alignment horizontal="center" vertical="center" wrapText="1"/>
    </xf>
    <xf numFmtId="14" fontId="9" fillId="0" borderId="1" xfId="1" applyNumberFormat="1" applyFont="1" applyBorder="1" applyAlignment="1">
      <alignment horizontal="right" vertical="center" wrapText="1"/>
    </xf>
    <xf numFmtId="0" fontId="34" fillId="0" borderId="0" xfId="0" applyFont="1"/>
    <xf numFmtId="3" fontId="35" fillId="0" borderId="0" xfId="1" applyNumberFormat="1" applyFont="1"/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</cellXfs>
  <cellStyles count="5">
    <cellStyle name="Comma 2" xfId="4" xr:uid="{9B46BAF1-6135-4B49-9334-62810E779931}"/>
    <cellStyle name="Normal 2" xfId="3" xr:uid="{97CE4E87-5344-439A-885A-2A977BF33E35}"/>
    <cellStyle name="Normal 2 2" xfId="2" xr:uid="{4C788B8D-F0AC-439E-91E3-2A937CE56179}"/>
    <cellStyle name="Normal 3" xfId="1" xr:uid="{E17FD611-0FFB-44AD-9EA7-1FBD17C46ABB}"/>
    <cellStyle name="Обычный" xfId="0" builtinId="0"/>
  </cellStyles>
  <dxfs count="0"/>
  <tableStyles count="0" defaultTableStyle="TableStyleMedium2" defaultPivotStyle="PivotStyleLight16"/>
  <colors>
    <mruColors>
      <color rgb="FFDCC5ED"/>
      <color rgb="FFF1E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C753-8E2F-4907-AF0C-CCCA9FD79509}">
  <sheetPr>
    <tabColor rgb="FF92D050"/>
    <pageSetUpPr fitToPage="1"/>
  </sheetPr>
  <dimension ref="B1:L51"/>
  <sheetViews>
    <sheetView tabSelected="1" topLeftCell="A7" zoomScaleNormal="100" workbookViewId="0">
      <selection activeCell="I46" sqref="I46"/>
    </sheetView>
  </sheetViews>
  <sheetFormatPr defaultRowHeight="15" outlineLevelRow="1" x14ac:dyDescent="0.25"/>
  <cols>
    <col min="2" max="2" width="47.7109375" customWidth="1"/>
    <col min="3" max="3" width="7.7109375" bestFit="1" customWidth="1"/>
    <col min="4" max="5" width="14.28515625" customWidth="1"/>
    <col min="8" max="9" width="4" customWidth="1"/>
    <col min="10" max="10" width="9.140625" customWidth="1"/>
    <col min="11" max="12" width="12.42578125" bestFit="1" customWidth="1"/>
    <col min="13" max="14" width="9.140625" customWidth="1"/>
  </cols>
  <sheetData>
    <row r="1" spans="2:12" x14ac:dyDescent="0.25">
      <c r="B1" s="35"/>
      <c r="C1" s="14"/>
      <c r="D1" s="10"/>
      <c r="E1" s="10"/>
    </row>
    <row r="2" spans="2:12" x14ac:dyDescent="0.25">
      <c r="B2" s="36" t="s">
        <v>97</v>
      </c>
      <c r="C2" s="14"/>
      <c r="D2" s="10"/>
      <c r="E2" s="10"/>
    </row>
    <row r="3" spans="2:12" x14ac:dyDescent="0.25">
      <c r="B3" s="14"/>
      <c r="C3" s="14"/>
      <c r="D3" s="10"/>
      <c r="E3" s="10"/>
    </row>
    <row r="4" spans="2:12" x14ac:dyDescent="0.25">
      <c r="B4" s="36" t="s">
        <v>80</v>
      </c>
      <c r="C4" s="14"/>
      <c r="D4" s="10"/>
      <c r="E4" s="10"/>
    </row>
    <row r="5" spans="2:12" x14ac:dyDescent="0.25">
      <c r="B5" s="36" t="s">
        <v>92</v>
      </c>
      <c r="C5" s="14"/>
      <c r="D5" s="10"/>
      <c r="E5" s="10"/>
    </row>
    <row r="6" spans="2:12" x14ac:dyDescent="0.25">
      <c r="B6" s="14"/>
      <c r="C6" s="14"/>
      <c r="D6" s="10"/>
      <c r="E6" s="10"/>
    </row>
    <row r="7" spans="2:12" x14ac:dyDescent="0.25">
      <c r="B7" s="37" t="s">
        <v>0</v>
      </c>
      <c r="C7" s="14"/>
      <c r="D7" s="10"/>
      <c r="E7" s="10"/>
    </row>
    <row r="8" spans="2:12" x14ac:dyDescent="0.25">
      <c r="B8" s="38"/>
      <c r="C8" s="14"/>
      <c r="D8" s="39"/>
      <c r="E8" s="39"/>
    </row>
    <row r="9" spans="2:12" ht="26.25" customHeight="1" x14ac:dyDescent="0.25">
      <c r="B9" s="40"/>
      <c r="C9" s="7" t="s">
        <v>1</v>
      </c>
      <c r="D9" s="8" t="s">
        <v>93</v>
      </c>
      <c r="E9" s="8" t="s">
        <v>94</v>
      </c>
      <c r="J9" s="115"/>
      <c r="K9" s="115"/>
      <c r="L9" s="115"/>
    </row>
    <row r="10" spans="2:12" x14ac:dyDescent="0.25">
      <c r="B10" s="41" t="s">
        <v>16</v>
      </c>
      <c r="C10" s="14"/>
      <c r="D10" s="10"/>
      <c r="E10" s="10"/>
      <c r="J10" s="115"/>
      <c r="K10" s="115"/>
      <c r="L10" s="115"/>
    </row>
    <row r="11" spans="2:12" x14ac:dyDescent="0.25">
      <c r="B11" s="42" t="s">
        <v>17</v>
      </c>
      <c r="C11" s="108">
        <v>12</v>
      </c>
      <c r="D11" s="10">
        <v>555592</v>
      </c>
      <c r="E11" s="10">
        <v>478610</v>
      </c>
      <c r="J11" s="115"/>
      <c r="K11" s="115"/>
      <c r="L11" s="115"/>
    </row>
    <row r="12" spans="2:12" hidden="1" outlineLevel="1" x14ac:dyDescent="0.25">
      <c r="B12" s="42" t="s">
        <v>18</v>
      </c>
      <c r="C12" s="108"/>
      <c r="D12" s="10">
        <v>0</v>
      </c>
      <c r="E12" s="10">
        <v>0</v>
      </c>
      <c r="J12" s="115"/>
      <c r="K12" s="115"/>
      <c r="L12" s="115"/>
    </row>
    <row r="13" spans="2:12" ht="24.75" customHeight="1" collapsed="1" x14ac:dyDescent="0.25">
      <c r="B13" s="42" t="s">
        <v>19</v>
      </c>
      <c r="C13" s="108">
        <v>13</v>
      </c>
      <c r="D13" s="10">
        <v>63002305</v>
      </c>
      <c r="E13" s="10">
        <v>62002509</v>
      </c>
      <c r="J13" s="115"/>
      <c r="K13" s="115"/>
      <c r="L13" s="115"/>
    </row>
    <row r="14" spans="2:12" ht="24" customHeight="1" x14ac:dyDescent="0.25">
      <c r="B14" s="42" t="s">
        <v>20</v>
      </c>
      <c r="C14" s="108">
        <v>14</v>
      </c>
      <c r="D14" s="10">
        <v>2953353</v>
      </c>
      <c r="E14" s="10">
        <v>3070899</v>
      </c>
      <c r="J14" s="115"/>
      <c r="K14" s="115"/>
      <c r="L14" s="115"/>
    </row>
    <row r="15" spans="2:12" x14ac:dyDescent="0.25">
      <c r="B15" s="42" t="s">
        <v>21</v>
      </c>
      <c r="C15" s="108"/>
      <c r="D15" s="10">
        <v>28824</v>
      </c>
      <c r="E15" s="10">
        <v>28824</v>
      </c>
      <c r="J15" s="115"/>
      <c r="K15" s="115"/>
      <c r="L15" s="115"/>
    </row>
    <row r="16" spans="2:12" x14ac:dyDescent="0.25">
      <c r="B16" s="42" t="s">
        <v>22</v>
      </c>
      <c r="C16" s="108"/>
      <c r="D16" s="10">
        <v>247084</v>
      </c>
      <c r="E16" s="10">
        <v>263723</v>
      </c>
      <c r="J16" s="115"/>
      <c r="K16" s="115"/>
      <c r="L16" s="115"/>
    </row>
    <row r="17" spans="2:12" x14ac:dyDescent="0.25">
      <c r="B17" s="42" t="s">
        <v>23</v>
      </c>
      <c r="C17" s="108"/>
      <c r="D17" s="10">
        <v>258233</v>
      </c>
      <c r="E17" s="10">
        <v>281668</v>
      </c>
      <c r="J17" s="115"/>
      <c r="K17" s="115"/>
      <c r="L17" s="115"/>
    </row>
    <row r="18" spans="2:12" x14ac:dyDescent="0.25">
      <c r="B18" s="42" t="s">
        <v>24</v>
      </c>
      <c r="C18" s="108">
        <v>15</v>
      </c>
      <c r="D18" s="10">
        <v>1086471</v>
      </c>
      <c r="E18" s="10">
        <v>7333369</v>
      </c>
      <c r="J18" s="115"/>
      <c r="K18" s="115"/>
      <c r="L18" s="115"/>
    </row>
    <row r="19" spans="2:12" x14ac:dyDescent="0.25">
      <c r="B19" s="43" t="s">
        <v>25</v>
      </c>
      <c r="C19" s="108"/>
      <c r="D19" s="10">
        <v>66488</v>
      </c>
      <c r="E19" s="10">
        <v>0</v>
      </c>
      <c r="J19" s="115"/>
      <c r="K19" s="115"/>
      <c r="L19" s="115"/>
    </row>
    <row r="20" spans="2:12" x14ac:dyDescent="0.25">
      <c r="B20" s="43" t="s">
        <v>26</v>
      </c>
      <c r="C20" s="108"/>
      <c r="D20" s="10">
        <v>184333</v>
      </c>
      <c r="E20" s="10">
        <v>191143</v>
      </c>
      <c r="J20" s="115"/>
      <c r="K20" s="115"/>
      <c r="L20" s="115"/>
    </row>
    <row r="21" spans="2:12" x14ac:dyDescent="0.25">
      <c r="B21" s="44" t="s">
        <v>27</v>
      </c>
      <c r="C21" s="109">
        <v>16</v>
      </c>
      <c r="D21" s="12">
        <v>158950</v>
      </c>
      <c r="E21" s="12">
        <v>135074</v>
      </c>
      <c r="J21" s="115"/>
      <c r="K21" s="115"/>
      <c r="L21" s="115"/>
    </row>
    <row r="22" spans="2:12" x14ac:dyDescent="0.25">
      <c r="B22" s="43"/>
      <c r="C22" s="108"/>
      <c r="D22" s="10"/>
      <c r="E22" s="10"/>
      <c r="J22" s="115"/>
      <c r="K22" s="115"/>
      <c r="L22" s="115"/>
    </row>
    <row r="23" spans="2:12" x14ac:dyDescent="0.25">
      <c r="B23" s="45" t="s">
        <v>28</v>
      </c>
      <c r="C23" s="110"/>
      <c r="D23" s="16">
        <f>SUM(D11:D21)</f>
        <v>68541633</v>
      </c>
      <c r="E23" s="16">
        <f>SUM(E11:E21)</f>
        <v>73785819</v>
      </c>
      <c r="J23" s="115"/>
      <c r="K23" s="115"/>
      <c r="L23" s="115"/>
    </row>
    <row r="24" spans="2:12" x14ac:dyDescent="0.25">
      <c r="B24" s="46"/>
      <c r="C24" s="108"/>
      <c r="D24" s="10"/>
      <c r="E24" s="10"/>
      <c r="J24" s="115"/>
      <c r="K24" s="115"/>
      <c r="L24" s="115"/>
    </row>
    <row r="25" spans="2:12" x14ac:dyDescent="0.25">
      <c r="B25" s="47" t="s">
        <v>29</v>
      </c>
      <c r="C25" s="108"/>
      <c r="D25" s="10"/>
      <c r="E25" s="10"/>
      <c r="J25" s="115"/>
      <c r="K25" s="115"/>
      <c r="L25" s="115"/>
    </row>
    <row r="26" spans="2:12" x14ac:dyDescent="0.25">
      <c r="B26" s="47"/>
      <c r="C26" s="108"/>
      <c r="D26" s="10"/>
      <c r="E26" s="10"/>
      <c r="J26" s="115"/>
      <c r="K26" s="115"/>
      <c r="L26" s="115"/>
    </row>
    <row r="27" spans="2:12" x14ac:dyDescent="0.25">
      <c r="B27" s="46" t="s">
        <v>30</v>
      </c>
      <c r="C27" s="108"/>
      <c r="D27" s="10"/>
      <c r="E27" s="10"/>
      <c r="J27" s="115"/>
      <c r="K27" s="115"/>
      <c r="L27" s="115"/>
    </row>
    <row r="28" spans="2:12" x14ac:dyDescent="0.25">
      <c r="B28" s="19"/>
      <c r="C28" s="108"/>
      <c r="D28" s="10"/>
      <c r="E28" s="10"/>
      <c r="J28" s="115"/>
      <c r="K28" s="115"/>
      <c r="L28" s="115"/>
    </row>
    <row r="29" spans="2:12" x14ac:dyDescent="0.25">
      <c r="B29" s="42" t="s">
        <v>31</v>
      </c>
      <c r="C29" s="108">
        <v>17</v>
      </c>
      <c r="D29" s="10">
        <v>16638794</v>
      </c>
      <c r="E29" s="10">
        <v>27520394</v>
      </c>
      <c r="J29" s="115"/>
      <c r="K29" s="115"/>
      <c r="L29" s="115"/>
    </row>
    <row r="30" spans="2:12" x14ac:dyDescent="0.25">
      <c r="B30" s="42" t="s">
        <v>32</v>
      </c>
      <c r="C30" s="108">
        <v>18</v>
      </c>
      <c r="D30" s="10">
        <v>10649732</v>
      </c>
      <c r="E30" s="10">
        <v>7666052</v>
      </c>
      <c r="J30" s="115"/>
      <c r="K30" s="115"/>
      <c r="L30" s="115"/>
    </row>
    <row r="31" spans="2:12" x14ac:dyDescent="0.25">
      <c r="B31" s="42" t="s">
        <v>86</v>
      </c>
      <c r="C31" s="108"/>
      <c r="D31" s="10">
        <v>0</v>
      </c>
      <c r="E31" s="10">
        <v>244865</v>
      </c>
      <c r="J31" s="115"/>
      <c r="K31" s="115"/>
      <c r="L31" s="115"/>
    </row>
    <row r="32" spans="2:12" x14ac:dyDescent="0.25">
      <c r="B32" s="44" t="s">
        <v>33</v>
      </c>
      <c r="C32" s="109"/>
      <c r="D32" s="12">
        <v>1533860</v>
      </c>
      <c r="E32" s="12">
        <v>1181464</v>
      </c>
      <c r="J32" s="115"/>
      <c r="K32" s="115"/>
      <c r="L32" s="115"/>
    </row>
    <row r="33" spans="2:12" x14ac:dyDescent="0.25">
      <c r="B33" s="48"/>
      <c r="C33" s="108"/>
      <c r="D33" s="10"/>
      <c r="E33" s="10"/>
      <c r="J33" s="115"/>
      <c r="K33" s="115"/>
      <c r="L33" s="115"/>
    </row>
    <row r="34" spans="2:12" x14ac:dyDescent="0.25">
      <c r="B34" s="49" t="s">
        <v>34</v>
      </c>
      <c r="C34" s="110"/>
      <c r="D34" s="16">
        <f>SUM(D29:D32)</f>
        <v>28822386</v>
      </c>
      <c r="E34" s="16">
        <f>SUM(E29:E32)</f>
        <v>36612775</v>
      </c>
      <c r="J34" s="115"/>
      <c r="K34" s="115"/>
      <c r="L34" s="115"/>
    </row>
    <row r="35" spans="2:12" x14ac:dyDescent="0.25">
      <c r="B35" s="46"/>
      <c r="C35" s="108"/>
      <c r="D35" s="10"/>
      <c r="E35" s="10"/>
      <c r="J35" s="115"/>
      <c r="K35" s="115"/>
      <c r="L35" s="115"/>
    </row>
    <row r="36" spans="2:12" x14ac:dyDescent="0.25">
      <c r="B36" s="46" t="s">
        <v>35</v>
      </c>
      <c r="C36" s="108"/>
      <c r="D36" s="10"/>
      <c r="E36" s="10"/>
      <c r="J36" s="115"/>
      <c r="K36" s="115"/>
      <c r="L36" s="115"/>
    </row>
    <row r="37" spans="2:12" x14ac:dyDescent="0.25">
      <c r="B37" s="43" t="s">
        <v>36</v>
      </c>
      <c r="C37" s="108">
        <v>19</v>
      </c>
      <c r="D37" s="10">
        <v>11240188</v>
      </c>
      <c r="E37" s="10">
        <v>11240188</v>
      </c>
      <c r="J37" s="115"/>
      <c r="K37" s="115"/>
      <c r="L37" s="115"/>
    </row>
    <row r="38" spans="2:12" hidden="1" outlineLevel="1" x14ac:dyDescent="0.25">
      <c r="B38" s="43" t="s">
        <v>37</v>
      </c>
      <c r="C38" s="14"/>
      <c r="D38" s="10">
        <v>0</v>
      </c>
      <c r="E38" s="10">
        <v>0</v>
      </c>
      <c r="J38" s="115"/>
      <c r="K38" s="115"/>
      <c r="L38" s="115"/>
    </row>
    <row r="39" spans="2:12" ht="31.5" collapsed="1" x14ac:dyDescent="0.25">
      <c r="B39" s="42" t="s">
        <v>38</v>
      </c>
      <c r="C39" s="14"/>
      <c r="D39" s="10">
        <v>-244468</v>
      </c>
      <c r="E39" s="10">
        <v>-154842</v>
      </c>
      <c r="J39" s="115"/>
      <c r="K39" s="115"/>
      <c r="L39" s="115"/>
    </row>
    <row r="40" spans="2:12" x14ac:dyDescent="0.25">
      <c r="B40" s="50" t="s">
        <v>39</v>
      </c>
      <c r="C40" s="111"/>
      <c r="D40" s="12">
        <v>28723527</v>
      </c>
      <c r="E40" s="12">
        <v>26087698</v>
      </c>
      <c r="J40" s="115"/>
      <c r="K40" s="115"/>
      <c r="L40" s="115"/>
    </row>
    <row r="41" spans="2:12" x14ac:dyDescent="0.25">
      <c r="B41" s="51"/>
      <c r="C41" s="14"/>
      <c r="D41" s="10"/>
      <c r="E41" s="10"/>
      <c r="J41" s="115"/>
      <c r="K41" s="115"/>
      <c r="L41" s="115"/>
    </row>
    <row r="42" spans="2:12" x14ac:dyDescent="0.25">
      <c r="B42" s="52" t="s">
        <v>40</v>
      </c>
      <c r="C42" s="33"/>
      <c r="D42" s="16">
        <f>SUM(D37:D40)</f>
        <v>39719247</v>
      </c>
      <c r="E42" s="16">
        <f>SUM(E37:E40)</f>
        <v>37173044</v>
      </c>
      <c r="J42" s="115"/>
      <c r="K42" s="115"/>
      <c r="L42" s="115"/>
    </row>
    <row r="43" spans="2:12" x14ac:dyDescent="0.25">
      <c r="B43" s="51" t="s">
        <v>41</v>
      </c>
      <c r="C43" s="14"/>
      <c r="D43" s="10"/>
      <c r="E43" s="10"/>
      <c r="J43" s="115"/>
      <c r="K43" s="115"/>
      <c r="L43" s="115"/>
    </row>
    <row r="44" spans="2:12" x14ac:dyDescent="0.25">
      <c r="B44" s="52" t="s">
        <v>42</v>
      </c>
      <c r="C44" s="33"/>
      <c r="D44" s="16">
        <f>D34+D42</f>
        <v>68541633</v>
      </c>
      <c r="E44" s="16">
        <f>E42+E34</f>
        <v>73785819</v>
      </c>
      <c r="H44" s="117">
        <f>D23-D44</f>
        <v>0</v>
      </c>
      <c r="I44" s="117">
        <f>E23-E44</f>
        <v>0</v>
      </c>
      <c r="J44" s="115"/>
      <c r="K44" s="115"/>
      <c r="L44" s="115"/>
    </row>
    <row r="45" spans="2:12" x14ac:dyDescent="0.25">
      <c r="B45" s="53" t="s">
        <v>43</v>
      </c>
      <c r="C45" s="54"/>
      <c r="D45" s="55">
        <v>0</v>
      </c>
      <c r="E45" s="55">
        <v>0.85063999891281128</v>
      </c>
    </row>
    <row r="46" spans="2:12" x14ac:dyDescent="0.25">
      <c r="B46" s="14"/>
      <c r="C46" s="14"/>
      <c r="D46" s="10"/>
      <c r="E46" s="10"/>
    </row>
    <row r="47" spans="2:12" x14ac:dyDescent="0.25">
      <c r="B47" s="28" t="s">
        <v>15</v>
      </c>
      <c r="C47" s="10"/>
      <c r="D47" s="14"/>
      <c r="E47" s="56"/>
    </row>
    <row r="48" spans="2:12" x14ac:dyDescent="0.25">
      <c r="B48" s="28"/>
      <c r="C48" s="10"/>
      <c r="D48" s="14"/>
      <c r="E48" s="56"/>
    </row>
    <row r="49" spans="2:5" x14ac:dyDescent="0.25">
      <c r="B49" s="57"/>
      <c r="C49" s="10"/>
      <c r="D49" s="33"/>
      <c r="E49" s="58"/>
    </row>
    <row r="50" spans="2:5" x14ac:dyDescent="0.25">
      <c r="B50" s="34" t="s">
        <v>81</v>
      </c>
      <c r="C50" s="10"/>
      <c r="D50" s="34" t="s">
        <v>95</v>
      </c>
      <c r="E50" s="56"/>
    </row>
    <row r="51" spans="2:5" ht="29.25" customHeight="1" x14ac:dyDescent="0.25">
      <c r="B51" s="59" t="s">
        <v>82</v>
      </c>
      <c r="C51" s="10"/>
      <c r="D51" s="34" t="s">
        <v>96</v>
      </c>
      <c r="E51" s="56"/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8CCA-5C43-4538-A3CF-163D5C0A2934}">
  <sheetPr>
    <tabColor rgb="FF92D050"/>
    <pageSetUpPr fitToPage="1"/>
  </sheetPr>
  <dimension ref="B1:N45"/>
  <sheetViews>
    <sheetView zoomScaleNormal="100" workbookViewId="0">
      <selection activeCell="K5" sqref="K5"/>
    </sheetView>
  </sheetViews>
  <sheetFormatPr defaultRowHeight="15" outlineLevelRow="1" x14ac:dyDescent="0.25"/>
  <cols>
    <col min="2" max="2" width="47.5703125" customWidth="1"/>
    <col min="3" max="3" width="7.7109375" bestFit="1" customWidth="1"/>
    <col min="4" max="7" width="15.7109375" customWidth="1"/>
    <col min="11" max="11" width="13.140625" bestFit="1" customWidth="1"/>
    <col min="12" max="12" width="11.28515625" bestFit="1" customWidth="1"/>
    <col min="13" max="13" width="11.85546875" bestFit="1" customWidth="1"/>
    <col min="14" max="14" width="11.28515625" bestFit="1" customWidth="1"/>
  </cols>
  <sheetData>
    <row r="1" spans="2:14" s="2" customFormat="1" ht="15.75" x14ac:dyDescent="0.2">
      <c r="B1" s="1"/>
    </row>
    <row r="2" spans="2:14" s="2" customFormat="1" ht="15.75" x14ac:dyDescent="0.2">
      <c r="B2" s="1" t="s">
        <v>97</v>
      </c>
    </row>
    <row r="3" spans="2:14" s="2" customFormat="1" ht="15.75" x14ac:dyDescent="0.2">
      <c r="B3" s="1"/>
    </row>
    <row r="4" spans="2:14" s="2" customFormat="1" ht="21" customHeight="1" x14ac:dyDescent="0.2">
      <c r="B4" s="36" t="s">
        <v>83</v>
      </c>
    </row>
    <row r="5" spans="2:14" s="2" customFormat="1" ht="26.25" customHeight="1" x14ac:dyDescent="0.2">
      <c r="B5" s="128" t="s">
        <v>98</v>
      </c>
    </row>
    <row r="6" spans="2:14" s="2" customFormat="1" ht="12.75" x14ac:dyDescent="0.2">
      <c r="B6" s="4" t="s">
        <v>0</v>
      </c>
    </row>
    <row r="7" spans="2:14" s="2" customFormat="1" ht="12.75" x14ac:dyDescent="0.2">
      <c r="B7" s="5"/>
    </row>
    <row r="8" spans="2:14" s="2" customFormat="1" ht="62.25" customHeight="1" x14ac:dyDescent="0.2">
      <c r="B8" s="6"/>
      <c r="C8" s="131" t="s">
        <v>1</v>
      </c>
      <c r="D8" s="132" t="s">
        <v>99</v>
      </c>
      <c r="E8" s="132" t="s">
        <v>88</v>
      </c>
      <c r="F8" s="132" t="s">
        <v>99</v>
      </c>
      <c r="G8" s="132" t="s">
        <v>88</v>
      </c>
      <c r="K8" s="118"/>
      <c r="L8" s="118"/>
      <c r="M8" s="118"/>
      <c r="N8" s="118"/>
    </row>
    <row r="9" spans="2:14" s="2" customFormat="1" ht="12.75" x14ac:dyDescent="0.2">
      <c r="B9" s="9" t="s">
        <v>2</v>
      </c>
      <c r="C9" s="10">
        <v>5</v>
      </c>
      <c r="D9" s="10">
        <v>1559374</v>
      </c>
      <c r="E9" s="10">
        <v>1260211</v>
      </c>
      <c r="F9" s="10">
        <v>1559374</v>
      </c>
      <c r="G9" s="10">
        <v>1260211</v>
      </c>
      <c r="J9" s="134"/>
      <c r="K9" s="134"/>
      <c r="L9" s="129"/>
      <c r="M9" s="129"/>
      <c r="N9" s="129"/>
    </row>
    <row r="10" spans="2:14" s="2" customFormat="1" ht="12.75" x14ac:dyDescent="0.2">
      <c r="B10" s="11" t="s">
        <v>3</v>
      </c>
      <c r="C10" s="12">
        <v>5</v>
      </c>
      <c r="D10" s="12">
        <v>-653698</v>
      </c>
      <c r="E10" s="12">
        <v>-692899</v>
      </c>
      <c r="F10" s="12">
        <v>-653698</v>
      </c>
      <c r="G10" s="12">
        <v>-692899</v>
      </c>
      <c r="J10" s="134"/>
      <c r="K10" s="134"/>
      <c r="L10" s="129"/>
      <c r="M10" s="129"/>
      <c r="N10" s="129"/>
    </row>
    <row r="11" spans="2:14" s="2" customFormat="1" ht="12.75" x14ac:dyDescent="0.2">
      <c r="B11" s="13"/>
      <c r="C11" s="14"/>
      <c r="D11" s="14"/>
      <c r="E11" s="14"/>
      <c r="F11" s="14"/>
      <c r="G11" s="14"/>
      <c r="J11" s="134"/>
      <c r="K11" s="134"/>
      <c r="L11" s="129"/>
      <c r="M11" s="129"/>
      <c r="N11" s="129"/>
    </row>
    <row r="12" spans="2:14" s="96" customFormat="1" ht="12.75" x14ac:dyDescent="0.2">
      <c r="B12" s="15" t="s">
        <v>4</v>
      </c>
      <c r="C12" s="16"/>
      <c r="D12" s="16">
        <f>D9+D10</f>
        <v>905676</v>
      </c>
      <c r="E12" s="16">
        <f>E9+E10</f>
        <v>567312</v>
      </c>
      <c r="F12" s="16">
        <f>F9+F10</f>
        <v>905676</v>
      </c>
      <c r="G12" s="16">
        <f>G9+G10</f>
        <v>567312</v>
      </c>
      <c r="J12" s="134"/>
      <c r="K12" s="134"/>
      <c r="L12" s="130"/>
      <c r="M12" s="130"/>
      <c r="N12" s="130"/>
    </row>
    <row r="13" spans="2:14" s="2" customFormat="1" ht="12.75" x14ac:dyDescent="0.2">
      <c r="B13" s="13"/>
      <c r="C13" s="14"/>
      <c r="D13" s="14"/>
      <c r="E13" s="14"/>
      <c r="F13" s="14"/>
      <c r="G13" s="14"/>
      <c r="J13" s="134"/>
      <c r="K13" s="134"/>
      <c r="L13" s="129"/>
      <c r="M13" s="129"/>
      <c r="N13" s="129"/>
    </row>
    <row r="14" spans="2:14" s="2" customFormat="1" ht="41.25" customHeight="1" x14ac:dyDescent="0.2">
      <c r="B14" s="17" t="s">
        <v>90</v>
      </c>
      <c r="C14" s="10">
        <v>6</v>
      </c>
      <c r="D14" s="10">
        <v>-1005954</v>
      </c>
      <c r="E14" s="10">
        <v>-38128</v>
      </c>
      <c r="F14" s="10">
        <v>-1005954</v>
      </c>
      <c r="G14" s="10">
        <v>-38128</v>
      </c>
      <c r="J14" s="134"/>
      <c r="K14" s="134"/>
      <c r="L14" s="129"/>
      <c r="M14" s="129"/>
      <c r="N14" s="129"/>
    </row>
    <row r="15" spans="2:14" s="2" customFormat="1" ht="16.5" customHeight="1" x14ac:dyDescent="0.2">
      <c r="B15" s="17" t="s">
        <v>91</v>
      </c>
      <c r="C15" s="10">
        <v>7</v>
      </c>
      <c r="D15" s="10">
        <v>903620</v>
      </c>
      <c r="E15" s="10">
        <v>12960</v>
      </c>
      <c r="F15" s="10">
        <v>903620</v>
      </c>
      <c r="G15" s="10">
        <v>12960</v>
      </c>
      <c r="J15" s="134"/>
      <c r="K15" s="134"/>
      <c r="L15" s="129"/>
      <c r="M15" s="129"/>
      <c r="N15" s="129"/>
    </row>
    <row r="16" spans="2:14" s="2" customFormat="1" ht="16.5" customHeight="1" x14ac:dyDescent="0.2">
      <c r="B16" s="17" t="s">
        <v>5</v>
      </c>
      <c r="C16" s="10">
        <v>8</v>
      </c>
      <c r="D16" s="10">
        <v>791059</v>
      </c>
      <c r="E16" s="10">
        <v>1098590</v>
      </c>
      <c r="F16" s="10">
        <v>791059</v>
      </c>
      <c r="G16" s="10">
        <v>1098590</v>
      </c>
      <c r="J16" s="134"/>
      <c r="K16" s="134"/>
      <c r="L16" s="129"/>
      <c r="M16" s="129"/>
      <c r="N16" s="129"/>
    </row>
    <row r="17" spans="2:14" s="2" customFormat="1" ht="16.5" customHeight="1" x14ac:dyDescent="0.2">
      <c r="B17" s="17" t="s">
        <v>6</v>
      </c>
      <c r="C17" s="10">
        <v>8</v>
      </c>
      <c r="D17" s="10">
        <v>-65821</v>
      </c>
      <c r="E17" s="10">
        <v>-56812</v>
      </c>
      <c r="F17" s="10">
        <v>-65821</v>
      </c>
      <c r="G17" s="10">
        <v>-56812</v>
      </c>
      <c r="J17" s="134"/>
      <c r="K17" s="134"/>
      <c r="L17" s="129"/>
      <c r="M17" s="129"/>
      <c r="N17" s="129"/>
    </row>
    <row r="18" spans="2:14" s="2" customFormat="1" ht="42" hidden="1" outlineLevel="1" x14ac:dyDescent="0.2">
      <c r="B18" s="17" t="s">
        <v>7</v>
      </c>
      <c r="C18" s="10"/>
      <c r="D18" s="10">
        <v>0</v>
      </c>
      <c r="E18" s="10">
        <v>0</v>
      </c>
      <c r="F18" s="10">
        <f t="shared" ref="F18" si="0">D18</f>
        <v>0</v>
      </c>
      <c r="G18" s="10">
        <f t="shared" ref="G18" si="1">E18</f>
        <v>0</v>
      </c>
      <c r="J18" s="134"/>
      <c r="K18" s="134"/>
      <c r="L18" s="129"/>
      <c r="M18" s="129"/>
      <c r="N18" s="129"/>
    </row>
    <row r="19" spans="2:14" s="2" customFormat="1" ht="58.5" customHeight="1" collapsed="1" x14ac:dyDescent="0.2">
      <c r="B19" s="17" t="s">
        <v>100</v>
      </c>
      <c r="C19" s="10"/>
      <c r="D19" s="10">
        <v>-1129</v>
      </c>
      <c r="E19" s="10">
        <v>-2457</v>
      </c>
      <c r="F19" s="10">
        <v>-1129</v>
      </c>
      <c r="G19" s="10">
        <v>-2457</v>
      </c>
      <c r="J19" s="134"/>
      <c r="K19" s="134"/>
      <c r="L19" s="129"/>
      <c r="M19" s="129"/>
      <c r="N19" s="129"/>
    </row>
    <row r="20" spans="2:14" s="2" customFormat="1" ht="21.75" customHeight="1" x14ac:dyDescent="0.2">
      <c r="B20" s="17" t="s">
        <v>8</v>
      </c>
      <c r="C20" s="10"/>
      <c r="D20" s="10">
        <v>16097</v>
      </c>
      <c r="E20" s="10">
        <v>18406</v>
      </c>
      <c r="F20" s="10">
        <v>16097</v>
      </c>
      <c r="G20" s="10">
        <v>18406</v>
      </c>
      <c r="J20" s="134"/>
      <c r="K20" s="134"/>
      <c r="L20" s="129"/>
      <c r="M20" s="129"/>
      <c r="N20" s="129"/>
    </row>
    <row r="21" spans="2:14" s="2" customFormat="1" ht="41.25" customHeight="1" x14ac:dyDescent="0.2">
      <c r="B21" s="17" t="s">
        <v>101</v>
      </c>
      <c r="C21" s="10"/>
      <c r="D21" s="10">
        <v>2237539</v>
      </c>
      <c r="E21" s="10">
        <v>-12060</v>
      </c>
      <c r="F21" s="10">
        <v>2237539</v>
      </c>
      <c r="G21" s="10">
        <v>-12060</v>
      </c>
      <c r="J21" s="134"/>
      <c r="K21" s="134"/>
      <c r="L21" s="129"/>
      <c r="M21" s="129"/>
      <c r="N21" s="129"/>
    </row>
    <row r="22" spans="2:14" s="2" customFormat="1" ht="21.75" customHeight="1" x14ac:dyDescent="0.2">
      <c r="B22" s="18" t="s">
        <v>9</v>
      </c>
      <c r="C22" s="12"/>
      <c r="D22" s="12">
        <v>2971</v>
      </c>
      <c r="E22" s="12">
        <v>660</v>
      </c>
      <c r="F22" s="12">
        <v>2971</v>
      </c>
      <c r="G22" s="12">
        <v>660</v>
      </c>
      <c r="J22" s="134"/>
      <c r="K22" s="134"/>
      <c r="L22" s="129"/>
      <c r="M22" s="129"/>
      <c r="N22" s="129"/>
    </row>
    <row r="23" spans="2:14" s="2" customFormat="1" ht="12.75" x14ac:dyDescent="0.2">
      <c r="B23" s="19"/>
      <c r="C23" s="10"/>
      <c r="D23" s="10"/>
      <c r="E23" s="10"/>
      <c r="F23" s="10"/>
      <c r="G23" s="10"/>
      <c r="J23" s="134"/>
      <c r="K23" s="134"/>
      <c r="L23" s="129"/>
      <c r="M23" s="129"/>
      <c r="N23" s="129"/>
    </row>
    <row r="24" spans="2:14" s="2" customFormat="1" ht="12.75" x14ac:dyDescent="0.2">
      <c r="B24" s="20" t="s">
        <v>10</v>
      </c>
      <c r="C24" s="16"/>
      <c r="D24" s="16">
        <f t="shared" ref="D24:E24" si="2">SUM(D14:D22)</f>
        <v>2878382</v>
      </c>
      <c r="E24" s="16">
        <f t="shared" si="2"/>
        <v>1021159</v>
      </c>
      <c r="F24" s="16">
        <f>SUM(F14:F22)</f>
        <v>2878382</v>
      </c>
      <c r="G24" s="16">
        <f>SUM(G14:G22)</f>
        <v>1021159</v>
      </c>
      <c r="J24" s="134"/>
      <c r="K24" s="134"/>
      <c r="L24" s="129"/>
      <c r="M24" s="129"/>
      <c r="N24" s="129"/>
    </row>
    <row r="25" spans="2:14" s="2" customFormat="1" ht="12.75" x14ac:dyDescent="0.2">
      <c r="B25" s="17"/>
      <c r="C25" s="10"/>
      <c r="D25" s="10"/>
      <c r="E25" s="10"/>
      <c r="F25" s="10"/>
      <c r="G25" s="10"/>
      <c r="J25" s="134"/>
      <c r="K25" s="134"/>
      <c r="L25" s="129"/>
      <c r="M25" s="129"/>
      <c r="N25" s="129"/>
    </row>
    <row r="26" spans="2:14" s="2" customFormat="1" ht="12.75" x14ac:dyDescent="0.2">
      <c r="B26" s="11" t="s">
        <v>11</v>
      </c>
      <c r="C26" s="12">
        <v>9</v>
      </c>
      <c r="D26" s="12">
        <v>-1129219</v>
      </c>
      <c r="E26" s="12">
        <v>-804813</v>
      </c>
      <c r="F26" s="12">
        <v>-1129219</v>
      </c>
      <c r="G26" s="12">
        <v>-804813</v>
      </c>
      <c r="J26" s="134"/>
      <c r="K26" s="134"/>
      <c r="L26" s="129"/>
      <c r="M26" s="129"/>
      <c r="N26" s="129"/>
    </row>
    <row r="27" spans="2:14" s="2" customFormat="1" ht="12.75" x14ac:dyDescent="0.2">
      <c r="B27" s="21"/>
      <c r="C27" s="10"/>
      <c r="D27" s="10"/>
      <c r="E27" s="10"/>
      <c r="F27" s="10"/>
      <c r="G27" s="10"/>
      <c r="J27" s="134"/>
      <c r="K27" s="134"/>
      <c r="L27" s="129"/>
      <c r="M27" s="129"/>
      <c r="N27" s="129"/>
    </row>
    <row r="28" spans="2:14" s="2" customFormat="1" ht="12.75" x14ac:dyDescent="0.2">
      <c r="B28" s="22" t="s">
        <v>12</v>
      </c>
      <c r="C28" s="16"/>
      <c r="D28" s="16">
        <f>D12+D24+D26</f>
        <v>2654839</v>
      </c>
      <c r="E28" s="16">
        <f>E12+E24+E26</f>
        <v>783658</v>
      </c>
      <c r="F28" s="16">
        <f>F12+F24+F26</f>
        <v>2654839</v>
      </c>
      <c r="G28" s="16">
        <f>G12+G24+G26</f>
        <v>783658</v>
      </c>
      <c r="J28" s="134"/>
      <c r="K28" s="134"/>
      <c r="L28" s="129"/>
      <c r="M28" s="129"/>
      <c r="N28" s="129"/>
    </row>
    <row r="29" spans="2:14" s="2" customFormat="1" ht="12.75" x14ac:dyDescent="0.2">
      <c r="B29" s="9"/>
      <c r="C29" s="10"/>
      <c r="D29" s="10"/>
      <c r="E29" s="10"/>
      <c r="F29" s="10"/>
      <c r="G29" s="10"/>
      <c r="J29" s="134"/>
      <c r="K29" s="134"/>
      <c r="L29" s="129"/>
      <c r="M29" s="129"/>
      <c r="N29" s="129"/>
    </row>
    <row r="30" spans="2:14" s="2" customFormat="1" ht="12.75" x14ac:dyDescent="0.2">
      <c r="B30" s="23" t="s">
        <v>13</v>
      </c>
      <c r="C30" s="12"/>
      <c r="D30" s="12">
        <v>-19010</v>
      </c>
      <c r="E30" s="12">
        <v>-11841</v>
      </c>
      <c r="F30" s="12">
        <v>-19010</v>
      </c>
      <c r="G30" s="12">
        <v>-11841</v>
      </c>
      <c r="J30" s="134"/>
      <c r="K30" s="134"/>
      <c r="L30" s="129"/>
      <c r="M30" s="129"/>
      <c r="N30" s="129"/>
    </row>
    <row r="31" spans="2:14" s="2" customFormat="1" ht="12.75" x14ac:dyDescent="0.2">
      <c r="B31" s="9"/>
      <c r="C31" s="10"/>
      <c r="D31" s="10"/>
      <c r="E31" s="10"/>
      <c r="F31" s="10"/>
      <c r="G31" s="10"/>
      <c r="J31" s="134"/>
      <c r="K31" s="134"/>
      <c r="L31" s="129"/>
      <c r="M31" s="129"/>
      <c r="N31" s="129"/>
    </row>
    <row r="32" spans="2:14" s="2" customFormat="1" ht="12.75" x14ac:dyDescent="0.2">
      <c r="B32" s="22" t="s">
        <v>14</v>
      </c>
      <c r="C32" s="16"/>
      <c r="D32" s="16">
        <f>D28+D30</f>
        <v>2635829</v>
      </c>
      <c r="E32" s="16">
        <f>E28+E30</f>
        <v>771817</v>
      </c>
      <c r="F32" s="16">
        <f>F28+F30</f>
        <v>2635829</v>
      </c>
      <c r="G32" s="16">
        <f>G28+G30</f>
        <v>771817</v>
      </c>
      <c r="J32" s="134"/>
      <c r="K32" s="134"/>
      <c r="L32" s="129"/>
      <c r="M32" s="129"/>
      <c r="N32" s="129"/>
    </row>
    <row r="33" spans="2:14" s="2" customFormat="1" ht="12.75" x14ac:dyDescent="0.2">
      <c r="B33" s="21"/>
      <c r="C33" s="10"/>
      <c r="D33" s="10"/>
      <c r="E33" s="10"/>
      <c r="F33" s="10"/>
      <c r="G33" s="10"/>
      <c r="J33" s="134"/>
      <c r="K33" s="134"/>
      <c r="L33" s="129"/>
      <c r="M33" s="129"/>
      <c r="N33" s="129"/>
    </row>
    <row r="34" spans="2:14" s="2" customFormat="1" ht="13.5" thickBot="1" x14ac:dyDescent="0.25">
      <c r="B34" s="24" t="s">
        <v>79</v>
      </c>
      <c r="C34" s="25">
        <v>10</v>
      </c>
      <c r="D34" s="25">
        <v>435.1355817567312</v>
      </c>
      <c r="E34" s="25">
        <v>127.41533661885313</v>
      </c>
      <c r="F34" s="25">
        <v>435.1355817567312</v>
      </c>
      <c r="G34" s="25">
        <v>127.41533661885313</v>
      </c>
      <c r="J34" s="134"/>
      <c r="K34" s="134"/>
      <c r="L34" s="129"/>
      <c r="M34" s="129"/>
      <c r="N34" s="129"/>
    </row>
    <row r="35" spans="2:14" s="2" customFormat="1" ht="15.75" x14ac:dyDescent="0.25">
      <c r="B35" s="26"/>
      <c r="C35" s="27"/>
      <c r="D35" s="27"/>
      <c r="E35" s="27"/>
      <c r="F35" s="27"/>
      <c r="G35" s="27"/>
    </row>
    <row r="36" spans="2:14" s="2" customFormat="1" ht="15.75" x14ac:dyDescent="0.25">
      <c r="B36" s="26"/>
      <c r="C36" s="27"/>
      <c r="D36" s="27"/>
      <c r="E36" s="27"/>
      <c r="F36" s="27"/>
      <c r="G36" s="27"/>
    </row>
    <row r="37" spans="2:14" s="2" customFormat="1" ht="15.75" x14ac:dyDescent="0.25">
      <c r="B37" s="26"/>
      <c r="C37" s="27"/>
      <c r="D37" s="27"/>
      <c r="E37" s="27"/>
      <c r="F37" s="27"/>
      <c r="G37" s="27"/>
    </row>
    <row r="38" spans="2:14" s="2" customFormat="1" ht="15.75" x14ac:dyDescent="0.25">
      <c r="B38" s="26"/>
      <c r="C38" s="27"/>
      <c r="D38" s="27"/>
      <c r="E38" s="27"/>
      <c r="F38" s="27"/>
      <c r="G38" s="27"/>
    </row>
    <row r="39" spans="2:14" s="2" customFormat="1" ht="12.75" x14ac:dyDescent="0.2">
      <c r="B39" s="28" t="s">
        <v>15</v>
      </c>
      <c r="C39" s="29"/>
      <c r="D39" s="29"/>
      <c r="E39" s="29"/>
      <c r="F39" s="29"/>
      <c r="G39" s="29"/>
    </row>
    <row r="40" spans="2:14" s="2" customFormat="1" ht="12.75" x14ac:dyDescent="0.2">
      <c r="B40" s="31"/>
      <c r="C40" s="29"/>
      <c r="D40" s="29"/>
      <c r="E40" s="29"/>
      <c r="F40" s="29"/>
      <c r="G40" s="29"/>
    </row>
    <row r="41" spans="2:14" s="2" customFormat="1" ht="12.75" x14ac:dyDescent="0.2">
      <c r="B41" s="32"/>
      <c r="C41" s="29"/>
      <c r="D41" s="29"/>
      <c r="E41" s="29"/>
      <c r="F41" s="33"/>
      <c r="G41" s="33"/>
    </row>
    <row r="42" spans="2:14" s="2" customFormat="1" ht="12.75" x14ac:dyDescent="0.2">
      <c r="B42" s="34" t="str">
        <f>Ф1!B50</f>
        <v>Джамышева Н.Н.</v>
      </c>
      <c r="C42" s="29"/>
      <c r="D42" s="29"/>
      <c r="E42" s="29"/>
      <c r="F42" s="34" t="str">
        <f>Ф1!D50</f>
        <v>Алимкулов Б.Е.</v>
      </c>
      <c r="G42" s="29"/>
    </row>
    <row r="43" spans="2:14" s="2" customFormat="1" ht="31.5" customHeight="1" x14ac:dyDescent="0.2">
      <c r="B43" s="59" t="str">
        <f>Ф1!B51</f>
        <v>Член Правления - заместитель председателя Правления</v>
      </c>
      <c r="C43" s="29"/>
      <c r="D43" s="29"/>
      <c r="E43" s="29"/>
      <c r="F43" s="34" t="str">
        <f>Ф1!D51</f>
        <v>Главный бухгалтер</v>
      </c>
      <c r="G43" s="29"/>
    </row>
    <row r="44" spans="2:14" x14ac:dyDescent="0.25">
      <c r="B44" s="31"/>
      <c r="C44" s="29"/>
      <c r="D44" s="29"/>
      <c r="E44" s="29"/>
      <c r="F44" s="30"/>
      <c r="G44" s="2"/>
    </row>
    <row r="45" spans="2:14" ht="15.75" x14ac:dyDescent="0.25">
      <c r="B45" s="26"/>
      <c r="C45" s="27"/>
      <c r="D45" s="27"/>
      <c r="E45" s="27"/>
      <c r="F45" s="2"/>
      <c r="G45" s="2"/>
    </row>
  </sheetData>
  <pageMargins left="0.70866141732283461" right="0.70866141732283461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E5C58-E61A-4D39-9DCE-1741CB458FDA}">
  <sheetPr>
    <tabColor rgb="FF92D050"/>
  </sheetPr>
  <dimension ref="B1:M69"/>
  <sheetViews>
    <sheetView zoomScaleNormal="100" workbookViewId="0">
      <selection activeCell="I61" sqref="I61"/>
    </sheetView>
  </sheetViews>
  <sheetFormatPr defaultRowHeight="15" outlineLevelRow="1" x14ac:dyDescent="0.25"/>
  <cols>
    <col min="2" max="2" width="78.140625" customWidth="1"/>
    <col min="3" max="3" width="7.7109375" bestFit="1" customWidth="1"/>
    <col min="4" max="4" width="16.140625" customWidth="1"/>
    <col min="5" max="5" width="15.5703125" bestFit="1" customWidth="1"/>
    <col min="6" max="6" width="3.5703125" customWidth="1"/>
    <col min="8" max="9" width="3" customWidth="1"/>
    <col min="12" max="12" width="13.28515625" style="94" bestFit="1" customWidth="1"/>
    <col min="13" max="13" width="12.140625" style="94" bestFit="1" customWidth="1"/>
  </cols>
  <sheetData>
    <row r="1" spans="2:11" x14ac:dyDescent="0.25">
      <c r="B1" s="35"/>
    </row>
    <row r="2" spans="2:11" x14ac:dyDescent="0.25">
      <c r="B2" s="36" t="s">
        <v>97</v>
      </c>
    </row>
    <row r="4" spans="2:11" x14ac:dyDescent="0.25">
      <c r="B4" s="36" t="s">
        <v>84</v>
      </c>
    </row>
    <row r="5" spans="2:11" x14ac:dyDescent="0.25">
      <c r="B5" s="3" t="str">
        <f>Ф2!B5</f>
        <v>за период, закончившийся 31 марта 2025 года</v>
      </c>
    </row>
    <row r="6" spans="2:11" x14ac:dyDescent="0.25">
      <c r="B6" s="37" t="s">
        <v>0</v>
      </c>
    </row>
    <row r="7" spans="2:11" ht="21" x14ac:dyDescent="0.25">
      <c r="B7" s="135"/>
      <c r="C7" s="137" t="s">
        <v>1</v>
      </c>
      <c r="D7" s="107" t="s">
        <v>78</v>
      </c>
      <c r="E7" s="107" t="s">
        <v>78</v>
      </c>
      <c r="F7" s="139"/>
      <c r="J7" s="107"/>
      <c r="K7" s="107"/>
    </row>
    <row r="8" spans="2:11" x14ac:dyDescent="0.25">
      <c r="B8" s="135"/>
      <c r="C8" s="137"/>
      <c r="D8" s="112" t="s">
        <v>87</v>
      </c>
      <c r="E8" s="112" t="s">
        <v>87</v>
      </c>
      <c r="F8" s="139"/>
      <c r="J8" s="112"/>
      <c r="K8" s="112"/>
    </row>
    <row r="9" spans="2:11" ht="15.75" thickBot="1" x14ac:dyDescent="0.3">
      <c r="B9" s="136"/>
      <c r="C9" s="138"/>
      <c r="D9" s="113" t="s">
        <v>102</v>
      </c>
      <c r="E9" s="113" t="s">
        <v>89</v>
      </c>
      <c r="F9" s="139"/>
      <c r="J9" s="112"/>
      <c r="K9" s="112"/>
    </row>
    <row r="10" spans="2:11" ht="15.75" x14ac:dyDescent="0.25">
      <c r="B10" s="62" t="s">
        <v>52</v>
      </c>
      <c r="C10" s="97"/>
      <c r="D10" s="97"/>
      <c r="E10" s="97"/>
      <c r="F10" s="82"/>
      <c r="J10" s="62"/>
    </row>
    <row r="11" spans="2:11" ht="25.5" customHeight="1" x14ac:dyDescent="0.25">
      <c r="B11" s="87" t="s">
        <v>103</v>
      </c>
      <c r="C11" s="97"/>
      <c r="D11" s="121">
        <v>648441</v>
      </c>
      <c r="E11" s="121">
        <v>1592288</v>
      </c>
      <c r="F11" s="82"/>
      <c r="J11" s="83"/>
    </row>
    <row r="12" spans="2:11" ht="26.25" customHeight="1" x14ac:dyDescent="0.25">
      <c r="B12" s="87" t="s">
        <v>104</v>
      </c>
      <c r="C12" s="97"/>
      <c r="D12" s="121">
        <v>104709</v>
      </c>
      <c r="E12" s="121">
        <v>60061</v>
      </c>
      <c r="F12" s="82"/>
      <c r="J12" s="83"/>
    </row>
    <row r="13" spans="2:11" ht="15.75" x14ac:dyDescent="0.25">
      <c r="B13" s="83" t="s">
        <v>105</v>
      </c>
      <c r="C13" s="97"/>
      <c r="D13" s="121">
        <v>51204</v>
      </c>
      <c r="E13" s="121">
        <v>2044</v>
      </c>
      <c r="F13" s="82"/>
      <c r="J13" s="83"/>
    </row>
    <row r="14" spans="2:11" ht="15.75" hidden="1" outlineLevel="1" x14ac:dyDescent="0.25">
      <c r="B14" s="83" t="s">
        <v>53</v>
      </c>
      <c r="C14" s="97"/>
      <c r="D14" s="121">
        <v>0</v>
      </c>
      <c r="E14" s="121">
        <v>0</v>
      </c>
      <c r="F14" s="82"/>
      <c r="J14" s="83"/>
    </row>
    <row r="15" spans="2:11" ht="15.75" collapsed="1" x14ac:dyDescent="0.25">
      <c r="B15" s="83" t="s">
        <v>54</v>
      </c>
      <c r="C15" s="97"/>
      <c r="D15" s="121">
        <v>60835</v>
      </c>
      <c r="E15" s="121">
        <v>18406</v>
      </c>
      <c r="F15" s="82"/>
      <c r="J15" s="83"/>
    </row>
    <row r="16" spans="2:11" ht="15.75" x14ac:dyDescent="0.25">
      <c r="B16" s="83" t="s">
        <v>55</v>
      </c>
      <c r="C16" s="97"/>
      <c r="D16" s="121">
        <v>7145076</v>
      </c>
      <c r="E16" s="121">
        <v>517574</v>
      </c>
      <c r="F16" s="82"/>
      <c r="J16" s="83"/>
    </row>
    <row r="17" spans="2:10" ht="26.25" customHeight="1" x14ac:dyDescent="0.25">
      <c r="B17" s="87" t="s">
        <v>111</v>
      </c>
      <c r="C17" s="97"/>
      <c r="D17" s="121">
        <v>291783</v>
      </c>
      <c r="E17" s="121">
        <v>-539</v>
      </c>
      <c r="F17" s="82"/>
      <c r="J17" s="83"/>
    </row>
    <row r="18" spans="2:10" ht="21" hidden="1" outlineLevel="1" x14ac:dyDescent="0.25">
      <c r="B18" s="87" t="s">
        <v>56</v>
      </c>
      <c r="C18" s="97"/>
      <c r="D18" s="121">
        <v>0</v>
      </c>
      <c r="E18" s="121">
        <v>0</v>
      </c>
      <c r="F18" s="82"/>
      <c r="J18" s="83"/>
    </row>
    <row r="19" spans="2:10" ht="15.75" collapsed="1" x14ac:dyDescent="0.25">
      <c r="B19" s="87" t="s">
        <v>106</v>
      </c>
      <c r="C19" s="97"/>
      <c r="D19" s="121">
        <v>-102923</v>
      </c>
      <c r="E19" s="121">
        <v>0</v>
      </c>
      <c r="F19" s="82"/>
      <c r="J19" s="83"/>
    </row>
    <row r="20" spans="2:10" ht="15.75" x14ac:dyDescent="0.25">
      <c r="B20" s="83" t="s">
        <v>107</v>
      </c>
      <c r="C20" s="97"/>
      <c r="D20" s="121">
        <v>-466530</v>
      </c>
      <c r="E20" s="121">
        <v>-248216</v>
      </c>
      <c r="F20" s="82"/>
      <c r="J20" s="83"/>
    </row>
    <row r="21" spans="2:10" ht="15.75" x14ac:dyDescent="0.25">
      <c r="B21" s="83" t="s">
        <v>108</v>
      </c>
      <c r="C21" s="97"/>
      <c r="D21" s="121">
        <v>-244570</v>
      </c>
      <c r="E21" s="121">
        <v>-399397</v>
      </c>
      <c r="F21" s="82"/>
      <c r="J21" s="83"/>
    </row>
    <row r="22" spans="2:10" ht="15.75" x14ac:dyDescent="0.25">
      <c r="B22" s="83" t="s">
        <v>57</v>
      </c>
      <c r="C22" s="97"/>
      <c r="D22" s="121">
        <v>-134138</v>
      </c>
      <c r="E22" s="121">
        <v>-56812</v>
      </c>
      <c r="F22" s="82"/>
      <c r="J22" s="83"/>
    </row>
    <row r="23" spans="2:10" ht="15.75" x14ac:dyDescent="0.25">
      <c r="B23" s="83" t="s">
        <v>58</v>
      </c>
      <c r="C23" s="97"/>
      <c r="D23" s="121">
        <v>-897233</v>
      </c>
      <c r="E23" s="121">
        <v>-767178</v>
      </c>
      <c r="F23" s="82"/>
      <c r="J23" s="83"/>
    </row>
    <row r="24" spans="2:10" ht="16.5" thickBot="1" x14ac:dyDescent="0.3">
      <c r="B24" s="83" t="s">
        <v>59</v>
      </c>
      <c r="C24" s="97"/>
      <c r="D24" s="121">
        <v>2971</v>
      </c>
      <c r="E24" s="121">
        <v>-338278</v>
      </c>
      <c r="F24" s="82"/>
      <c r="J24" s="83"/>
    </row>
    <row r="25" spans="2:10" ht="15.75" x14ac:dyDescent="0.25">
      <c r="B25" s="84"/>
      <c r="C25" s="99"/>
      <c r="D25" s="122"/>
      <c r="E25" s="122"/>
      <c r="F25" s="82"/>
      <c r="J25" s="83"/>
    </row>
    <row r="26" spans="2:10" ht="21" x14ac:dyDescent="0.25">
      <c r="B26" s="87" t="s">
        <v>60</v>
      </c>
      <c r="C26" s="97"/>
      <c r="D26" s="121">
        <f>SUM(D11:D25)</f>
        <v>6459625</v>
      </c>
      <c r="E26" s="121">
        <f>SUM(E11:E24)</f>
        <v>379953</v>
      </c>
      <c r="F26" s="82"/>
      <c r="J26" s="83"/>
    </row>
    <row r="27" spans="2:10" ht="15.75" x14ac:dyDescent="0.25">
      <c r="B27" s="87"/>
      <c r="C27" s="97"/>
      <c r="D27" s="121"/>
      <c r="E27" s="121"/>
      <c r="F27" s="82"/>
      <c r="J27" s="83"/>
    </row>
    <row r="28" spans="2:10" ht="15.75" x14ac:dyDescent="0.25">
      <c r="B28" s="89" t="s">
        <v>61</v>
      </c>
      <c r="C28" s="97"/>
      <c r="D28" s="121"/>
      <c r="E28" s="121"/>
      <c r="F28" s="82"/>
      <c r="J28" s="83"/>
    </row>
    <row r="29" spans="2:10" ht="15.75" x14ac:dyDescent="0.25">
      <c r="B29" s="89" t="s">
        <v>62</v>
      </c>
      <c r="C29" s="97"/>
      <c r="D29" s="121"/>
      <c r="E29" s="121"/>
      <c r="F29" s="82"/>
      <c r="J29" s="83"/>
    </row>
    <row r="30" spans="2:10" ht="15.75" hidden="1" outlineLevel="1" x14ac:dyDescent="0.25">
      <c r="B30" s="87" t="s">
        <v>18</v>
      </c>
      <c r="C30" s="97"/>
      <c r="D30" s="121">
        <v>0</v>
      </c>
      <c r="E30" s="121">
        <v>0</v>
      </c>
      <c r="F30" s="82"/>
      <c r="J30" s="83"/>
    </row>
    <row r="31" spans="2:10" ht="21" collapsed="1" x14ac:dyDescent="0.25">
      <c r="B31" s="87" t="s">
        <v>19</v>
      </c>
      <c r="C31" s="97"/>
      <c r="D31" s="121">
        <v>-1706518</v>
      </c>
      <c r="E31" s="121">
        <v>-4733677</v>
      </c>
      <c r="F31" s="82"/>
      <c r="J31" s="83"/>
    </row>
    <row r="32" spans="2:10" ht="21" x14ac:dyDescent="0.25">
      <c r="B32" s="87" t="s">
        <v>63</v>
      </c>
      <c r="C32" s="97"/>
      <c r="D32" s="121">
        <v>291</v>
      </c>
      <c r="E32" s="121">
        <v>48120</v>
      </c>
      <c r="F32" s="82"/>
      <c r="J32" s="83"/>
    </row>
    <row r="33" spans="2:10" x14ac:dyDescent="0.25">
      <c r="B33" s="83" t="s">
        <v>24</v>
      </c>
      <c r="C33" s="97"/>
      <c r="D33" s="121">
        <v>2041983</v>
      </c>
      <c r="E33" s="121">
        <v>1219147</v>
      </c>
      <c r="F33" s="95"/>
      <c r="J33" s="83"/>
    </row>
    <row r="34" spans="2:10" ht="15.75" x14ac:dyDescent="0.25">
      <c r="B34" s="83" t="s">
        <v>27</v>
      </c>
      <c r="C34" s="97"/>
      <c r="D34" s="121">
        <v>-23876</v>
      </c>
      <c r="E34" s="121">
        <v>-41427</v>
      </c>
      <c r="F34" s="82"/>
      <c r="J34" s="83"/>
    </row>
    <row r="35" spans="2:10" ht="15.75" x14ac:dyDescent="0.25">
      <c r="B35" s="133" t="s">
        <v>112</v>
      </c>
      <c r="C35" s="97"/>
      <c r="D35" s="121"/>
      <c r="E35" s="121"/>
      <c r="F35" s="82"/>
      <c r="J35" s="83"/>
    </row>
    <row r="36" spans="2:10" ht="15.75" x14ac:dyDescent="0.25">
      <c r="B36" s="83" t="s">
        <v>32</v>
      </c>
      <c r="C36" s="97"/>
      <c r="D36" s="121">
        <v>3135643</v>
      </c>
      <c r="E36" s="121">
        <v>5230697</v>
      </c>
      <c r="F36" s="82"/>
      <c r="J36" s="83"/>
    </row>
    <row r="37" spans="2:10" ht="15.75" thickBot="1" x14ac:dyDescent="0.3">
      <c r="B37" s="83" t="s">
        <v>33</v>
      </c>
      <c r="C37" s="97"/>
      <c r="D37" s="121">
        <v>262089</v>
      </c>
      <c r="E37" s="121">
        <v>269327</v>
      </c>
      <c r="F37" s="95"/>
      <c r="J37" s="83"/>
    </row>
    <row r="38" spans="2:10" ht="16.5" thickBot="1" x14ac:dyDescent="0.3">
      <c r="B38" s="85" t="s">
        <v>64</v>
      </c>
      <c r="C38" s="102"/>
      <c r="D38" s="123">
        <f>SUM(D26:D37)</f>
        <v>10169237</v>
      </c>
      <c r="E38" s="123">
        <f>SUM(E26:E37)</f>
        <v>2372140</v>
      </c>
      <c r="F38" s="82"/>
      <c r="J38" s="83"/>
    </row>
    <row r="39" spans="2:10" ht="16.5" thickBot="1" x14ac:dyDescent="0.3">
      <c r="B39" s="86" t="s">
        <v>113</v>
      </c>
      <c r="C39" s="103"/>
      <c r="D39" s="114">
        <v>-323553</v>
      </c>
      <c r="E39" s="114">
        <v>-48288</v>
      </c>
      <c r="F39" s="82"/>
      <c r="J39" s="83"/>
    </row>
    <row r="40" spans="2:10" ht="15.75" x14ac:dyDescent="0.25">
      <c r="B40" s="83"/>
      <c r="C40" s="97"/>
      <c r="D40" s="121"/>
      <c r="E40" s="121"/>
      <c r="F40" s="82"/>
      <c r="J40" s="83"/>
    </row>
    <row r="41" spans="2:10" ht="15.75" thickBot="1" x14ac:dyDescent="0.3">
      <c r="B41" s="86" t="s">
        <v>65</v>
      </c>
      <c r="C41" s="103"/>
      <c r="D41" s="114">
        <f>SUM(D38:D39)</f>
        <v>9845684</v>
      </c>
      <c r="E41" s="114">
        <f>SUM(E38:E39)</f>
        <v>2323852</v>
      </c>
      <c r="F41" s="94"/>
      <c r="J41" s="83"/>
    </row>
    <row r="42" spans="2:10" ht="15.75" x14ac:dyDescent="0.25">
      <c r="B42" s="83"/>
      <c r="C42" s="97"/>
      <c r="D42" s="121"/>
      <c r="E42" s="121"/>
      <c r="F42" s="82"/>
      <c r="J42" s="83"/>
    </row>
    <row r="43" spans="2:10" ht="15.75" x14ac:dyDescent="0.25">
      <c r="B43" s="62" t="s">
        <v>66</v>
      </c>
      <c r="C43" s="97"/>
      <c r="D43" s="121"/>
      <c r="E43" s="121"/>
      <c r="F43" s="82"/>
      <c r="J43" s="62"/>
    </row>
    <row r="44" spans="2:10" ht="16.5" thickBot="1" x14ac:dyDescent="0.3">
      <c r="B44" s="83" t="s">
        <v>67</v>
      </c>
      <c r="C44" s="97"/>
      <c r="D44" s="121">
        <v>-32426</v>
      </c>
      <c r="E44" s="121">
        <v>0</v>
      </c>
      <c r="F44" s="82"/>
      <c r="J44" s="83"/>
    </row>
    <row r="45" spans="2:10" ht="16.5" hidden="1" outlineLevel="1" thickBot="1" x14ac:dyDescent="0.3">
      <c r="B45" s="83" t="s">
        <v>68</v>
      </c>
      <c r="C45" s="97"/>
      <c r="D45" s="121">
        <v>0</v>
      </c>
      <c r="E45" s="121">
        <v>0</v>
      </c>
      <c r="F45" s="82"/>
      <c r="J45" s="83"/>
    </row>
    <row r="46" spans="2:10" ht="15.75" collapsed="1" x14ac:dyDescent="0.25">
      <c r="B46" s="84"/>
      <c r="C46" s="99"/>
      <c r="D46" s="122"/>
      <c r="E46" s="122"/>
      <c r="F46" s="82"/>
      <c r="J46" s="83"/>
    </row>
    <row r="47" spans="2:10" ht="16.5" thickBot="1" x14ac:dyDescent="0.3">
      <c r="B47" s="86" t="s">
        <v>69</v>
      </c>
      <c r="C47" s="103"/>
      <c r="D47" s="114">
        <f>SUM(D44:D46)</f>
        <v>-32426</v>
      </c>
      <c r="E47" s="114">
        <f>SUM(E44:E46)</f>
        <v>0</v>
      </c>
      <c r="F47" s="82"/>
      <c r="J47" s="83"/>
    </row>
    <row r="48" spans="2:10" x14ac:dyDescent="0.25">
      <c r="D48" s="116"/>
      <c r="E48" s="116"/>
    </row>
    <row r="49" spans="2:10" x14ac:dyDescent="0.25">
      <c r="B49" s="61" t="s">
        <v>70</v>
      </c>
      <c r="C49" s="100"/>
      <c r="D49" s="124"/>
      <c r="E49" s="124"/>
      <c r="J49" s="62"/>
    </row>
    <row r="50" spans="2:10" hidden="1" outlineLevel="1" x14ac:dyDescent="0.25">
      <c r="B50" s="87" t="s">
        <v>71</v>
      </c>
      <c r="C50" s="100"/>
      <c r="D50" s="124">
        <v>0</v>
      </c>
      <c r="E50" s="124">
        <v>0</v>
      </c>
      <c r="J50" s="83"/>
    </row>
    <row r="51" spans="2:10" collapsed="1" x14ac:dyDescent="0.25">
      <c r="B51" s="87" t="s">
        <v>109</v>
      </c>
      <c r="C51" s="100"/>
      <c r="D51" s="124">
        <v>12379506</v>
      </c>
      <c r="E51" s="124">
        <v>0</v>
      </c>
      <c r="J51" s="83"/>
    </row>
    <row r="52" spans="2:10" ht="15.75" thickBot="1" x14ac:dyDescent="0.3">
      <c r="B52" s="88" t="s">
        <v>110</v>
      </c>
      <c r="C52" s="88"/>
      <c r="D52" s="125">
        <v>-22059049</v>
      </c>
      <c r="E52" s="125">
        <v>-2433000</v>
      </c>
      <c r="J52" s="83"/>
    </row>
    <row r="53" spans="2:10" x14ac:dyDescent="0.25">
      <c r="B53" s="87"/>
      <c r="C53" s="100"/>
      <c r="D53" s="124"/>
      <c r="E53" s="124"/>
      <c r="J53" s="83"/>
    </row>
    <row r="54" spans="2:10" ht="15.75" thickBot="1" x14ac:dyDescent="0.3">
      <c r="B54" s="91" t="s">
        <v>72</v>
      </c>
      <c r="C54" s="104"/>
      <c r="D54" s="125">
        <f>SUM(D50:D53)</f>
        <v>-9679543</v>
      </c>
      <c r="E54" s="125">
        <f>SUM(E50:E53)</f>
        <v>-2433000</v>
      </c>
      <c r="J54" s="83"/>
    </row>
    <row r="55" spans="2:10" x14ac:dyDescent="0.25">
      <c r="B55" s="87"/>
      <c r="C55" s="100"/>
      <c r="D55" s="124"/>
      <c r="E55" s="124"/>
      <c r="J55" s="83"/>
    </row>
    <row r="56" spans="2:10" x14ac:dyDescent="0.25">
      <c r="B56" s="87" t="s">
        <v>73</v>
      </c>
      <c r="C56" s="100"/>
      <c r="D56" s="124">
        <v>133715</v>
      </c>
      <c r="E56" s="124">
        <v>-109148</v>
      </c>
      <c r="J56" s="83"/>
    </row>
    <row r="57" spans="2:10" ht="21" x14ac:dyDescent="0.25">
      <c r="B57" s="89" t="s">
        <v>74</v>
      </c>
      <c r="C57" s="100"/>
      <c r="D57" s="124">
        <v>-56733</v>
      </c>
      <c r="E57" s="124">
        <v>0</v>
      </c>
      <c r="J57" s="119"/>
    </row>
    <row r="58" spans="2:10" ht="15.75" thickBot="1" x14ac:dyDescent="0.3">
      <c r="B58" s="90" t="s">
        <v>75</v>
      </c>
      <c r="C58" s="104"/>
      <c r="D58" s="125">
        <v>76982</v>
      </c>
      <c r="E58" s="125">
        <v>-109148</v>
      </c>
      <c r="F58" s="94"/>
      <c r="J58" s="119"/>
    </row>
    <row r="59" spans="2:10" x14ac:dyDescent="0.25">
      <c r="B59" s="87"/>
      <c r="C59" s="100"/>
      <c r="D59" s="124"/>
      <c r="E59" s="124"/>
      <c r="J59" s="83"/>
    </row>
    <row r="60" spans="2:10" ht="15.75" thickBot="1" x14ac:dyDescent="0.3">
      <c r="B60" s="91" t="s">
        <v>76</v>
      </c>
      <c r="C60" s="105">
        <v>12</v>
      </c>
      <c r="D60" s="126">
        <f>Ф1!E11</f>
        <v>478610</v>
      </c>
      <c r="E60" s="126">
        <v>321024</v>
      </c>
      <c r="J60" s="62"/>
    </row>
    <row r="61" spans="2:10" ht="15.75" thickBot="1" x14ac:dyDescent="0.3">
      <c r="B61" s="92" t="s">
        <v>77</v>
      </c>
      <c r="C61" s="106">
        <v>12</v>
      </c>
      <c r="D61" s="127">
        <f>D60+D58</f>
        <v>555592</v>
      </c>
      <c r="E61" s="127">
        <f>E60+E58</f>
        <v>211876</v>
      </c>
      <c r="H61" s="120">
        <f>D61-Ф1!D11</f>
        <v>0</v>
      </c>
      <c r="I61" s="120">
        <f>E61-211876</f>
        <v>0</v>
      </c>
      <c r="J61" s="62"/>
    </row>
    <row r="62" spans="2:10" ht="15.75" thickTop="1" x14ac:dyDescent="0.25"/>
    <row r="63" spans="2:10" x14ac:dyDescent="0.25">
      <c r="B63" s="93"/>
      <c r="D63" s="101" t="b">
        <v>0</v>
      </c>
      <c r="E63" s="98"/>
    </row>
    <row r="65" spans="2:5" x14ac:dyDescent="0.25">
      <c r="B65" s="28" t="s">
        <v>15</v>
      </c>
      <c r="C65" s="10"/>
      <c r="D65" s="14"/>
      <c r="E65" s="56"/>
    </row>
    <row r="66" spans="2:5" x14ac:dyDescent="0.25">
      <c r="B66" s="28"/>
      <c r="C66" s="10"/>
      <c r="D66" s="14"/>
      <c r="E66" s="56"/>
    </row>
    <row r="67" spans="2:5" x14ac:dyDescent="0.25">
      <c r="B67" s="57"/>
      <c r="C67" s="10"/>
      <c r="D67" s="33"/>
      <c r="E67" s="58"/>
    </row>
    <row r="68" spans="2:5" x14ac:dyDescent="0.25">
      <c r="B68" s="34" t="str">
        <f>Ф1!B50</f>
        <v>Джамышева Н.Н.</v>
      </c>
      <c r="C68" s="10"/>
      <c r="D68" s="34" t="str">
        <f>Ф1!D50</f>
        <v>Алимкулов Б.Е.</v>
      </c>
      <c r="E68" s="56"/>
    </row>
    <row r="69" spans="2:5" x14ac:dyDescent="0.25">
      <c r="B69" s="59" t="str">
        <f>Ф1!B51</f>
        <v>Член Правления - заместитель председателя Правления</v>
      </c>
      <c r="C69" s="10"/>
      <c r="D69" s="34" t="str">
        <f>Ф1!D51</f>
        <v>Главный бухгалтер</v>
      </c>
      <c r="E69" s="56"/>
    </row>
  </sheetData>
  <mergeCells count="3">
    <mergeCell ref="B7:B9"/>
    <mergeCell ref="C7:C9"/>
    <mergeCell ref="F7:F9"/>
  </mergeCells>
  <phoneticPr fontId="33" type="noConversion"/>
  <pageMargins left="0.70866141732283461" right="0.70866141732283461" top="0.74803149606299213" bottom="0.74803149606299213" header="0.31496062992125984" footer="0.31496062992125984"/>
  <pageSetup paperSize="9" scale="6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5B345-D854-40DA-803C-CE1CAEE7DE06}">
  <sheetPr>
    <tabColor rgb="FF92D050"/>
    <pageSetUpPr fitToPage="1"/>
  </sheetPr>
  <dimension ref="A1:L32"/>
  <sheetViews>
    <sheetView zoomScaleNormal="100" workbookViewId="0">
      <selection activeCell="J14" sqref="J14"/>
    </sheetView>
  </sheetViews>
  <sheetFormatPr defaultRowHeight="15" outlineLevelRow="1" outlineLevelCol="1" x14ac:dyDescent="0.25"/>
  <cols>
    <col min="2" max="2" width="40.5703125" customWidth="1"/>
    <col min="4" max="4" width="17" customWidth="1"/>
    <col min="5" max="5" width="8.85546875" hidden="1" customWidth="1" outlineLevel="1"/>
    <col min="6" max="6" width="16.42578125" hidden="1" customWidth="1" outlineLevel="1"/>
    <col min="7" max="7" width="9.140625" collapsed="1"/>
    <col min="8" max="8" width="23" customWidth="1"/>
    <col min="9" max="9" width="8.85546875" bestFit="1" customWidth="1"/>
    <col min="10" max="10" width="13.5703125" customWidth="1"/>
    <col min="12" max="12" width="15" customWidth="1"/>
  </cols>
  <sheetData>
    <row r="1" spans="1:12" x14ac:dyDescent="0.25">
      <c r="A1" s="35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2" spans="1:12" x14ac:dyDescent="0.25">
      <c r="A2" s="35"/>
      <c r="B2" s="36" t="s">
        <v>97</v>
      </c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4" spans="1:12" x14ac:dyDescent="0.25">
      <c r="A4" s="60"/>
      <c r="B4" s="36" t="s">
        <v>85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1:12" x14ac:dyDescent="0.25">
      <c r="A5" s="60"/>
      <c r="B5" s="140" t="str">
        <f>Ф2!B5</f>
        <v>за период, закончившийся 31 марта 2025 года</v>
      </c>
      <c r="C5" s="140"/>
      <c r="D5" s="60"/>
      <c r="E5" s="60"/>
      <c r="F5" s="60"/>
      <c r="G5" s="60"/>
      <c r="H5" s="60"/>
      <c r="I5" s="60"/>
      <c r="J5" s="60"/>
      <c r="K5" s="60"/>
      <c r="L5" s="60"/>
    </row>
    <row r="6" spans="1:12" x14ac:dyDescent="0.25">
      <c r="A6" s="60"/>
      <c r="B6" s="62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2" x14ac:dyDescent="0.25">
      <c r="A7" s="60"/>
      <c r="B7" s="37" t="s">
        <v>0</v>
      </c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2" ht="73.5" x14ac:dyDescent="0.25">
      <c r="A8" s="60"/>
      <c r="B8" s="71"/>
      <c r="C8" s="72"/>
      <c r="D8" s="73" t="s">
        <v>44</v>
      </c>
      <c r="E8" s="73"/>
      <c r="F8" s="73" t="s">
        <v>45</v>
      </c>
      <c r="G8" s="73"/>
      <c r="H8" s="73" t="s">
        <v>46</v>
      </c>
      <c r="I8" s="73"/>
      <c r="J8" s="73" t="s">
        <v>47</v>
      </c>
      <c r="K8" s="73"/>
      <c r="L8" s="74" t="s">
        <v>48</v>
      </c>
    </row>
    <row r="9" spans="1:12" ht="15.75" thickBot="1" x14ac:dyDescent="0.3">
      <c r="A9" s="60"/>
      <c r="B9" s="75">
        <v>45658</v>
      </c>
      <c r="C9" s="76"/>
      <c r="D9" s="77">
        <v>11240188</v>
      </c>
      <c r="E9" s="77"/>
      <c r="F9" s="77">
        <v>0</v>
      </c>
      <c r="G9" s="77"/>
      <c r="H9" s="77">
        <v>-154842</v>
      </c>
      <c r="I9" s="77"/>
      <c r="J9" s="77">
        <v>26087698</v>
      </c>
      <c r="K9" s="77">
        <v>0</v>
      </c>
      <c r="L9" s="77">
        <v>37173044</v>
      </c>
    </row>
    <row r="10" spans="1:12" x14ac:dyDescent="0.25">
      <c r="A10" s="60"/>
      <c r="B10" s="64"/>
      <c r="C10" s="60"/>
      <c r="D10" s="65"/>
      <c r="E10" s="65"/>
      <c r="F10" s="65"/>
      <c r="G10" s="65"/>
      <c r="H10" s="65"/>
      <c r="I10" s="65"/>
      <c r="J10" s="65"/>
      <c r="K10" s="65"/>
      <c r="L10" s="65"/>
    </row>
    <row r="11" spans="1:12" x14ac:dyDescent="0.25">
      <c r="A11" s="60"/>
      <c r="B11" s="67" t="s">
        <v>49</v>
      </c>
      <c r="C11" s="60"/>
      <c r="D11" s="10">
        <v>0</v>
      </c>
      <c r="E11" s="63"/>
      <c r="F11" s="63"/>
      <c r="G11" s="63"/>
      <c r="H11" s="10">
        <v>0</v>
      </c>
      <c r="I11" s="63"/>
      <c r="J11" s="66">
        <v>2635829</v>
      </c>
      <c r="K11" s="63"/>
      <c r="L11" s="66">
        <f>SUM(D11:J11)</f>
        <v>2635829</v>
      </c>
    </row>
    <row r="12" spans="1:12" x14ac:dyDescent="0.25">
      <c r="A12" s="60"/>
      <c r="B12" s="67" t="s">
        <v>50</v>
      </c>
      <c r="C12" s="60"/>
      <c r="D12" s="10">
        <v>0</v>
      </c>
      <c r="E12" s="63"/>
      <c r="F12" s="63"/>
      <c r="G12" s="63"/>
      <c r="H12" s="66">
        <v>-89626</v>
      </c>
      <c r="I12" s="63"/>
      <c r="J12" s="10">
        <v>0</v>
      </c>
      <c r="K12" s="63"/>
      <c r="L12" s="66">
        <f t="shared" ref="L12:L13" si="0">SUM(D12:J12)</f>
        <v>-89626</v>
      </c>
    </row>
    <row r="13" spans="1:12" hidden="1" outlineLevel="1" x14ac:dyDescent="0.25">
      <c r="A13" s="60"/>
      <c r="B13" s="79" t="s">
        <v>51</v>
      </c>
      <c r="C13" s="72"/>
      <c r="D13" s="80"/>
      <c r="E13" s="80"/>
      <c r="F13" s="80"/>
      <c r="G13" s="80"/>
      <c r="H13" s="80"/>
      <c r="I13" s="80"/>
      <c r="J13" s="81">
        <v>0</v>
      </c>
      <c r="K13" s="80"/>
      <c r="L13" s="80">
        <f t="shared" si="0"/>
        <v>0</v>
      </c>
    </row>
    <row r="14" spans="1:12" collapsed="1" x14ac:dyDescent="0.25">
      <c r="A14" s="60"/>
      <c r="B14" s="67"/>
      <c r="C14" s="60"/>
      <c r="D14" s="63"/>
      <c r="E14" s="63"/>
      <c r="F14" s="63"/>
      <c r="G14" s="63"/>
      <c r="H14" s="63"/>
      <c r="I14" s="63"/>
      <c r="J14" s="66"/>
      <c r="K14" s="63"/>
      <c r="L14" s="66"/>
    </row>
    <row r="15" spans="1:12" ht="15.75" thickBot="1" x14ac:dyDescent="0.3">
      <c r="A15" s="60"/>
      <c r="B15" s="75">
        <v>45747</v>
      </c>
      <c r="C15" s="76"/>
      <c r="D15" s="77">
        <f>D9+D11+D12+D13</f>
        <v>11240188</v>
      </c>
      <c r="E15" s="77"/>
      <c r="F15" s="77">
        <f>F9+F11+F12+F13</f>
        <v>0</v>
      </c>
      <c r="G15" s="77"/>
      <c r="H15" s="77">
        <f>H9+H11+H12+H13</f>
        <v>-244468</v>
      </c>
      <c r="I15" s="77"/>
      <c r="J15" s="77">
        <f>J9+J11+J12+J13</f>
        <v>28723527</v>
      </c>
      <c r="K15" s="77">
        <v>0</v>
      </c>
      <c r="L15" s="77">
        <f>D15+F15+H15+J15</f>
        <v>39719247</v>
      </c>
    </row>
    <row r="16" spans="1:12" x14ac:dyDescent="0.25">
      <c r="A16" s="60"/>
      <c r="B16" s="64"/>
      <c r="C16" s="60"/>
      <c r="D16" s="65"/>
      <c r="E16" s="65"/>
      <c r="F16" s="65"/>
      <c r="G16" s="65"/>
      <c r="H16" s="65"/>
      <c r="I16" s="65"/>
      <c r="J16" s="65"/>
      <c r="K16" s="65"/>
      <c r="L16" s="65"/>
    </row>
    <row r="17" spans="1:12" x14ac:dyDescent="0.25">
      <c r="A17" s="60"/>
      <c r="B17" s="70"/>
      <c r="C17" s="60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73.5" x14ac:dyDescent="0.25">
      <c r="A18" s="60"/>
      <c r="B18" s="71"/>
      <c r="C18" s="72"/>
      <c r="D18" s="73" t="s">
        <v>44</v>
      </c>
      <c r="E18" s="73"/>
      <c r="F18" s="73" t="s">
        <v>45</v>
      </c>
      <c r="G18" s="73"/>
      <c r="H18" s="73" t="s">
        <v>46</v>
      </c>
      <c r="I18" s="73"/>
      <c r="J18" s="73" t="s">
        <v>47</v>
      </c>
      <c r="K18" s="73"/>
      <c r="L18" s="74" t="s">
        <v>48</v>
      </c>
    </row>
    <row r="19" spans="1:12" ht="15.75" thickBot="1" x14ac:dyDescent="0.3">
      <c r="A19" s="60"/>
      <c r="B19" s="75">
        <v>45292</v>
      </c>
      <c r="C19" s="76"/>
      <c r="D19" s="77">
        <v>11240188</v>
      </c>
      <c r="E19" s="77"/>
      <c r="F19" s="77">
        <v>0</v>
      </c>
      <c r="G19" s="77"/>
      <c r="H19" s="77">
        <v>-220162</v>
      </c>
      <c r="I19" s="77"/>
      <c r="J19" s="77">
        <v>19329125</v>
      </c>
      <c r="K19" s="78"/>
      <c r="L19" s="77">
        <v>30349151</v>
      </c>
    </row>
    <row r="20" spans="1:12" x14ac:dyDescent="0.25">
      <c r="A20" s="60"/>
      <c r="B20" s="60"/>
      <c r="C20" s="60"/>
      <c r="D20" s="66"/>
      <c r="E20" s="63"/>
      <c r="F20" s="66"/>
      <c r="G20" s="63"/>
      <c r="H20" s="66"/>
      <c r="I20" s="63"/>
      <c r="J20" s="66"/>
      <c r="K20" s="63"/>
      <c r="L20" s="66"/>
    </row>
    <row r="21" spans="1:12" x14ac:dyDescent="0.25">
      <c r="A21" s="60"/>
      <c r="B21" s="67" t="s">
        <v>49</v>
      </c>
      <c r="C21" s="60"/>
      <c r="D21" s="10">
        <v>0</v>
      </c>
      <c r="E21" s="63"/>
      <c r="F21" s="63"/>
      <c r="G21" s="63"/>
      <c r="H21" s="10">
        <v>0</v>
      </c>
      <c r="I21" s="63"/>
      <c r="J21" s="66">
        <v>9513611</v>
      </c>
      <c r="K21" s="63"/>
      <c r="L21" s="66">
        <f t="shared" ref="L21:L23" si="1">D21+F21+H21+J21</f>
        <v>9513611</v>
      </c>
    </row>
    <row r="22" spans="1:12" x14ac:dyDescent="0.25">
      <c r="A22" s="60"/>
      <c r="B22" s="67" t="s">
        <v>50</v>
      </c>
      <c r="C22" s="60"/>
      <c r="D22" s="10">
        <v>0</v>
      </c>
      <c r="E22" s="63"/>
      <c r="F22" s="63"/>
      <c r="G22" s="63"/>
      <c r="H22" s="66">
        <v>65320</v>
      </c>
      <c r="I22" s="63"/>
      <c r="J22" s="10">
        <v>0</v>
      </c>
      <c r="K22" s="63"/>
      <c r="L22" s="66">
        <f t="shared" si="1"/>
        <v>65320</v>
      </c>
    </row>
    <row r="23" spans="1:12" x14ac:dyDescent="0.25">
      <c r="A23" s="60"/>
      <c r="B23" s="79" t="s">
        <v>114</v>
      </c>
      <c r="C23" s="72"/>
      <c r="D23" s="12">
        <v>0</v>
      </c>
      <c r="E23" s="80"/>
      <c r="F23" s="80"/>
      <c r="G23" s="80"/>
      <c r="H23" s="12">
        <v>0</v>
      </c>
      <c r="I23" s="80"/>
      <c r="J23" s="81">
        <v>-2755038</v>
      </c>
      <c r="K23" s="80"/>
      <c r="L23" s="81">
        <f t="shared" si="1"/>
        <v>-2755038</v>
      </c>
    </row>
    <row r="24" spans="1:12" x14ac:dyDescent="0.25">
      <c r="A24" s="60"/>
      <c r="B24" s="67"/>
      <c r="C24" s="60"/>
      <c r="D24" s="63"/>
      <c r="E24" s="63"/>
      <c r="F24" s="63"/>
      <c r="G24" s="63"/>
      <c r="H24" s="63"/>
      <c r="I24" s="63"/>
      <c r="J24" s="66"/>
      <c r="K24" s="63"/>
      <c r="L24" s="66"/>
    </row>
    <row r="25" spans="1:12" ht="15.75" thickBot="1" x14ac:dyDescent="0.3">
      <c r="A25" s="60"/>
      <c r="B25" s="75">
        <v>45657</v>
      </c>
      <c r="C25" s="76"/>
      <c r="D25" s="77">
        <f>D19+D22+D23</f>
        <v>11240188</v>
      </c>
      <c r="E25" s="77"/>
      <c r="F25" s="77">
        <f>F19+F22+F23</f>
        <v>0</v>
      </c>
      <c r="G25" s="77"/>
      <c r="H25" s="77">
        <f>H19+H22+H23+H21</f>
        <v>-154842</v>
      </c>
      <c r="I25" s="77"/>
      <c r="J25" s="77">
        <f>J19+J22+J23+J21</f>
        <v>26087698</v>
      </c>
      <c r="K25" s="77">
        <v>0</v>
      </c>
      <c r="L25" s="77">
        <f>D25+F25+H25+J25</f>
        <v>37173044</v>
      </c>
    </row>
    <row r="26" spans="1:12" x14ac:dyDescent="0.25">
      <c r="A26" s="60"/>
      <c r="B26" s="60"/>
      <c r="C26" s="60"/>
      <c r="D26" s="68">
        <v>0</v>
      </c>
      <c r="E26" s="69"/>
      <c r="F26" s="68">
        <v>0</v>
      </c>
      <c r="G26" s="69"/>
      <c r="H26" s="68">
        <v>0</v>
      </c>
      <c r="I26" s="69"/>
      <c r="J26" s="68">
        <v>-4.1130000725388527E-2</v>
      </c>
      <c r="K26" s="69"/>
      <c r="L26" s="68">
        <v>0.18042000010609627</v>
      </c>
    </row>
    <row r="27" spans="1:12" x14ac:dyDescent="0.25">
      <c r="A27" s="60"/>
      <c r="B27" s="28" t="s">
        <v>15</v>
      </c>
      <c r="C27" s="60"/>
      <c r="D27" s="60"/>
      <c r="E27" s="60"/>
      <c r="F27" s="60"/>
      <c r="G27" s="60"/>
      <c r="H27" s="14"/>
      <c r="I27" s="60"/>
      <c r="J27" s="60"/>
      <c r="K27" s="60"/>
      <c r="L27" s="60"/>
    </row>
    <row r="28" spans="1:12" x14ac:dyDescent="0.25">
      <c r="A28" s="60"/>
      <c r="B28" s="28"/>
      <c r="C28" s="60"/>
      <c r="D28" s="60"/>
      <c r="E28" s="60"/>
      <c r="F28" s="60"/>
      <c r="G28" s="60"/>
      <c r="H28" s="14"/>
      <c r="I28" s="60"/>
      <c r="J28" s="60"/>
      <c r="K28" s="60"/>
      <c r="L28" s="60"/>
    </row>
    <row r="29" spans="1:12" x14ac:dyDescent="0.25">
      <c r="A29" s="60"/>
      <c r="B29" s="57"/>
      <c r="C29" s="60"/>
      <c r="D29" s="60"/>
      <c r="E29" s="60"/>
      <c r="F29" s="60"/>
      <c r="G29" s="60"/>
      <c r="H29" s="33"/>
      <c r="I29" s="60"/>
      <c r="J29" s="60"/>
      <c r="K29" s="60"/>
      <c r="L29" s="60"/>
    </row>
    <row r="30" spans="1:12" x14ac:dyDescent="0.25">
      <c r="A30" s="60"/>
      <c r="B30" s="34" t="str">
        <f>Ф1!B50</f>
        <v>Джамышева Н.Н.</v>
      </c>
      <c r="C30" s="60"/>
      <c r="D30" s="60"/>
      <c r="E30" s="60"/>
      <c r="F30" s="60"/>
      <c r="G30" s="60"/>
      <c r="H30" s="34" t="str">
        <f>Ф1!D50</f>
        <v>Алимкулов Б.Е.</v>
      </c>
      <c r="I30" s="60"/>
      <c r="J30" s="60"/>
      <c r="K30" s="60"/>
      <c r="L30" s="60"/>
    </row>
    <row r="31" spans="1:12" ht="26.25" customHeight="1" x14ac:dyDescent="0.25">
      <c r="A31" s="60"/>
      <c r="B31" s="59" t="str">
        <f>Ф1!B51</f>
        <v>Член Правления - заместитель председателя Правления</v>
      </c>
      <c r="C31" s="60"/>
      <c r="D31" s="60"/>
      <c r="E31" s="60"/>
      <c r="F31" s="60"/>
      <c r="G31" s="60"/>
      <c r="H31" s="34" t="str">
        <f>Ф1!D51</f>
        <v>Главный бухгалтер</v>
      </c>
      <c r="I31" s="60"/>
      <c r="J31" s="60"/>
      <c r="K31" s="60"/>
      <c r="L31" s="60"/>
    </row>
    <row r="32" spans="1:12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</row>
  </sheetData>
  <mergeCells count="1">
    <mergeCell ref="B5:C5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Ф1</vt:lpstr>
      <vt:lpstr>Ф2</vt:lpstr>
      <vt:lpstr>Ф3</vt:lpstr>
      <vt:lpstr>Ф4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Seidakhmetova Bayan</dc:creator>
  <cp:lastModifiedBy>Akylbayeva Gaukhar</cp:lastModifiedBy>
  <cp:lastPrinted>2025-04-29T12:11:56Z</cp:lastPrinted>
  <dcterms:created xsi:type="dcterms:W3CDTF">2021-08-12T10:42:32Z</dcterms:created>
  <dcterms:modified xsi:type="dcterms:W3CDTF">2025-05-02T12:28:14Z</dcterms:modified>
</cp:coreProperties>
</file>