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УПРАВЛЕНИЕ БУХГАЛТЕРСКОГО УЧЕТА\ОТЧЕТЫ\Отчеты на KASE\2025\01.07.2025\"/>
    </mc:Choice>
  </mc:AlternateContent>
  <xr:revisionPtr revIDLastSave="0" documentId="13_ncr:1_{B7C659E9-F4DE-4420-BCB2-70D506345721}" xr6:coauthVersionLast="47" xr6:coauthVersionMax="47" xr10:uidLastSave="{00000000-0000-0000-0000-000000000000}"/>
  <bookViews>
    <workbookView xWindow="-120" yWindow="-120" windowWidth="29040" windowHeight="15720" activeTab="1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definedNames>
    <definedName name="_xlnm.Print_Area" localSheetId="0">Ф1!$B$1:$E$51</definedName>
    <definedName name="_xlnm.Print_Area" localSheetId="1">Ф2!$B$1:$G$43</definedName>
    <definedName name="_xlnm.Print_Area" localSheetId="2">Ф3!$B$1:$F$69</definedName>
    <definedName name="_xlnm.Print_Area" localSheetId="3">Ф4!$B$1:$L$33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H25" i="3"/>
  <c r="D60" i="4" l="1"/>
  <c r="G18" i="1"/>
  <c r="F18" i="1"/>
  <c r="D23" i="2"/>
  <c r="L12" i="3" l="1"/>
  <c r="L13" i="3"/>
  <c r="L11" i="3"/>
  <c r="E24" i="1"/>
  <c r="D24" i="1"/>
  <c r="E12" i="1"/>
  <c r="D12" i="1"/>
  <c r="D42" i="2"/>
  <c r="D34" i="2"/>
  <c r="G24" i="1"/>
  <c r="F24" i="1"/>
  <c r="F12" i="1"/>
  <c r="G12" i="1"/>
  <c r="E42" i="2"/>
  <c r="E34" i="2"/>
  <c r="E23" i="2"/>
  <c r="H33" i="3"/>
  <c r="H32" i="3"/>
  <c r="B33" i="3"/>
  <c r="B32" i="3"/>
  <c r="B5" i="3"/>
  <c r="B5" i="4"/>
  <c r="D69" i="4"/>
  <c r="D68" i="4"/>
  <c r="B69" i="4"/>
  <c r="B68" i="4"/>
  <c r="F43" i="1"/>
  <c r="F42" i="1"/>
  <c r="B43" i="1"/>
  <c r="B42" i="1"/>
  <c r="E54" i="4"/>
  <c r="E44" i="2" l="1"/>
  <c r="I44" i="2" s="1"/>
  <c r="G28" i="1"/>
  <c r="G32" i="1" s="1"/>
  <c r="E28" i="1"/>
  <c r="E32" i="1" s="1"/>
  <c r="F28" i="1"/>
  <c r="F32" i="1" s="1"/>
  <c r="D28" i="1"/>
  <c r="D32" i="1" s="1"/>
  <c r="D44" i="2"/>
  <c r="H44" i="2" s="1"/>
  <c r="J25" i="3"/>
  <c r="F25" i="3"/>
  <c r="D25" i="3"/>
  <c r="L25" i="3" l="1"/>
  <c r="E47" i="4"/>
  <c r="E26" i="4"/>
  <c r="L23" i="3"/>
  <c r="L22" i="3"/>
  <c r="L21" i="3"/>
  <c r="D15" i="3"/>
  <c r="F15" i="3"/>
  <c r="H15" i="3"/>
  <c r="L15" i="3" l="1"/>
  <c r="E38" i="4"/>
  <c r="D54" i="4"/>
  <c r="D47" i="4"/>
  <c r="D26" i="4"/>
  <c r="D38" i="4" l="1"/>
  <c r="E41" i="4"/>
  <c r="E56" i="4" s="1"/>
  <c r="E58" i="4" s="1"/>
  <c r="E61" i="4" s="1"/>
  <c r="I61" i="4" s="1"/>
  <c r="D41" i="4" l="1"/>
  <c r="D56" i="4" s="1"/>
  <c r="D58" i="4" s="1"/>
  <c r="D61" i="4" l="1"/>
  <c r="H61" i="4" s="1"/>
</calcChain>
</file>

<file path=xl/sharedStrings.xml><?xml version="1.0" encoding="utf-8"?>
<sst xmlns="http://schemas.openxmlformats.org/spreadsheetml/2006/main" count="143" uniqueCount="117">
  <si>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</si>
  <si>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</si>
  <si>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</si>
  <si>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</si>
  <si>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</si>
  <si>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</si>
  <si>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</si>
  <si>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</si>
  <si>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Доходы по дивидендам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</si>
  <si>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</si>
  <si>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</si>
  <si>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</si>
  <si>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</si>
  <si>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</si>
  <si>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</si>
  <si>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</si>
  <si>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</si>
  <si>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</si>
  <si>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</si>
  <si>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</si>
  <si>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</si>
  <si>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</si>
  <si>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</si>
  <si>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</si>
  <si>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</si>
  <si>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</si>
  <si>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</si>
  <si>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</si>
  <si>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</si>
  <si>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</si>
  <si>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</si>
  <si>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</si>
  <si>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</si>
  <si>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</si>
  <si>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</si>
  <si>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</si>
  <si>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</si>
  <si>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</si>
  <si>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</si>
  <si>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</si>
  <si>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</si>
  <si>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</si>
  <si>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</si>
  <si>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</si>
  <si>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</si>
  <si>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</si>
  <si>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</si>
  <si>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</si>
  <si>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</si>
  <si>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</si>
  <si>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</si>
  <si>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</t>
  </si>
  <si>
    <t>ДВИЖЕНИЕ ДЕНЕЖНЫХ СРЕДСТВ ОТ ОПЕРАЦИОННОЙ ДЕЯТЕЛЬНОСТИ: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</si>
  <si>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</si>
  <si>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</si>
  <si>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</si>
  <si>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</si>
  <si>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</si>
  <si>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</si>
  <si>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</si>
  <si>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</si>
  <si>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</si>
  <si>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</si>
  <si>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</si>
  <si>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</si>
  <si>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</si>
  <si>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</si>
  <si>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</si>
  <si>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</si>
  <si>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</si>
  <si>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</si>
  <si>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</si>
  <si>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</si>
  <si>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</si>
  <si>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</si>
  <si>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</si>
  <si>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</si>
  <si>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</si>
  <si>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Период, закончившийся</t>
  </si>
  <si>
    <t>Прибыль на акцию, в тенге</t>
  </si>
  <si>
    <t>Промежуточный сокращенный</t>
  </si>
  <si>
    <t>Член Правления - заместитель председателя Правления</t>
  </si>
  <si>
    <t>Промежуточный сокращенный Отчет о прибылях и убытках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</si>
  <si>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</si>
  <si>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</si>
  <si>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>Обязательства по текущему налогу на прибыль</t>
  </si>
  <si>
    <t>2024 года</t>
  </si>
  <si>
    <t>Чистая прибыль/(убыток) по операциям с финансовыми активами по справедливой стоимости через прибыль или убыток</t>
  </si>
  <si>
    <t>Чистая прибыль по операциям с иностранной валютой</t>
  </si>
  <si>
    <t>31 декабря
2024 года</t>
  </si>
  <si>
    <t>Главный бухгалтер</t>
  </si>
  <si>
    <t>АО «Дочерняя Организация Народного Банка Казахстана «Halyk Finance»</t>
  </si>
  <si>
    <t>(Расходы по формированию)/доходы от восстановления резервов по ожидаемым кредитным убыткам по финансовым активам, оцениваемым по справедливой стоимости через прочий совокупный доход</t>
  </si>
  <si>
    <t xml:space="preserve">Доходы от восстановления /(расходы по формированию) резервов по ожидаемым кредитным убыткам по дебиторской задолженности </t>
  </si>
  <si>
    <t>2025 года</t>
  </si>
  <si>
    <t>Вознаграждение, полученное по финансовым активам по справедливой стоимости через прибыль или убыток</t>
  </si>
  <si>
    <t>Вознаграждение, полученное по финансовым активам, оцениваемым по справедливой стоимости через прочий совокупный доход</t>
  </si>
  <si>
    <t>Вознаграждение, полученное по ссудам, предоставленным по операциям обратного репо</t>
  </si>
  <si>
    <t>Чистый убыток, полученный по операциям в иностранной валюте, торговым операциям</t>
  </si>
  <si>
    <t>Вознаграждение, уплаченное по займам, полученных от связанных сторон</t>
  </si>
  <si>
    <t>Вознаграждение, уплаченное по обязательствам по операциям репо</t>
  </si>
  <si>
    <t>Поступление займа от связанных сторон</t>
  </si>
  <si>
    <t>Погашение займа от связанных сторон</t>
  </si>
  <si>
    <t>Чистая реализованная прибыль полученная по операциям с финансовыми активами по справедливой стоимости через прибыль или убыток</t>
  </si>
  <si>
    <t>Увеличение/ (уменьшение) операционных обязательств:</t>
  </si>
  <si>
    <t>Налог на прибыль уплаченный</t>
  </si>
  <si>
    <t>Дивиденды объявленные и выплаченные</t>
  </si>
  <si>
    <t>Отчет о финансовом положении на 30 июня 2025 года</t>
  </si>
  <si>
    <t>30 июня
2025 года</t>
  </si>
  <si>
    <t>Доскалиева И.А.</t>
  </si>
  <si>
    <t>Асильбеков Р.Д.</t>
  </si>
  <si>
    <t>за период, закончившийся  30 июня 2025 года</t>
  </si>
  <si>
    <t>3 месяца, закончившихся 30 июня 
2025 года</t>
  </si>
  <si>
    <t>3 месяца, закончившихся 30 июня 
2024 года</t>
  </si>
  <si>
    <t>30 июня</t>
  </si>
  <si>
    <t>6 месяцев, закончившихся 
30 июня 
2025 года</t>
  </si>
  <si>
    <t>6 месяцев, закончившихся 
30 июня 
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</si>
</sst>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26" fillId="2" borderId="0" xfId="0" applyFont="1" applyFill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12" fillId="0" borderId="0" xfId="0" applyFont="1" applyAlignment="1">
      <alignment horizontal="right" vertical="center"/>
    </xf>
    <xf numFmtId="0" fontId="30" fillId="0" borderId="0" xfId="0" applyFont="1"/>
    <xf numFmtId="0" fontId="12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7" fillId="0" borderId="0" xfId="0" applyFont="1"/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/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164" fontId="32" fillId="0" borderId="0" xfId="0" applyNumberFormat="1" applyFont="1"/>
    <xf numFmtId="14" fontId="9" fillId="0" borderId="0" xfId="1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3" fontId="32" fillId="0" borderId="0" xfId="0" applyNumberFormat="1" applyFont="1"/>
    <xf numFmtId="164" fontId="12" fillId="0" borderId="0" xfId="0" applyNumberFormat="1" applyFont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4" fontId="3" fillId="0" borderId="0" xfId="1" applyNumberFormat="1" applyFont="1"/>
    <xf numFmtId="4" fontId="31" fillId="0" borderId="0" xfId="1" applyNumberFormat="1" applyFont="1"/>
    <xf numFmtId="14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right" vertical="center" wrapText="1"/>
    </xf>
    <xf numFmtId="0" fontId="34" fillId="0" borderId="0" xfId="0" applyFont="1"/>
    <xf numFmtId="3" fontId="35" fillId="0" borderId="0" xfId="1" applyNumberFormat="1" applyFont="1"/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colors>
    <mruColors>
      <color rgb="FFDCC5E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92D050"/>
    <pageSetUpPr fitToPage="1"/>
  </sheetPr>
  <dimension ref="B1:L51"/>
  <sheetViews>
    <sheetView zoomScaleNormal="100" workbookViewId="0">
      <selection activeCell="F30" sqref="F30"/>
    </sheetView>
  </sheetViews>
  <sheetFormatPr defaultRowHeight="15" outlineLevelRow="1" x14ac:dyDescent="0.25"/>
  <cols>
    <col min="2" max="2" width="47.7109375" customWidth="1"/>
    <col min="3" max="3" width="7.7109375" bestFit="1" customWidth="1"/>
    <col min="4" max="5" width="14.28515625" customWidth="1"/>
    <col min="8" max="9" width="4" customWidth="1"/>
    <col min="10" max="10" width="9.140625" customWidth="1"/>
    <col min="11" max="12" width="12.42578125" bestFit="1" customWidth="1"/>
    <col min="13" max="14" width="9.140625" customWidth="1"/>
  </cols>
  <sheetData>
    <row r="1" spans="2:12" x14ac:dyDescent="0.25">
      <c r="B1" s="35"/>
      <c r="C1" s="14"/>
      <c r="D1" s="10"/>
      <c r="E1" s="10"/>
    </row>
    <row r="2" spans="2:12" x14ac:dyDescent="0.25">
      <c r="B2" s="36" t="s">
        <v>91</v>
      </c>
      <c r="C2" s="14"/>
      <c r="D2" s="10"/>
      <c r="E2" s="10"/>
    </row>
    <row r="3" spans="2:12" x14ac:dyDescent="0.25">
      <c r="B3" s="14"/>
      <c r="C3" s="14"/>
      <c r="D3" s="10"/>
      <c r="E3" s="10"/>
    </row>
    <row r="4" spans="2:12" x14ac:dyDescent="0.25">
      <c r="B4" s="36" t="s">
        <v>80</v>
      </c>
      <c r="C4" s="14"/>
      <c r="D4" s="10"/>
      <c r="E4" s="10"/>
    </row>
    <row r="5" spans="2:12" x14ac:dyDescent="0.25">
      <c r="B5" s="36" t="s">
        <v>107</v>
      </c>
      <c r="C5" s="14"/>
      <c r="D5" s="10"/>
      <c r="E5" s="10"/>
    </row>
    <row r="6" spans="2:12" x14ac:dyDescent="0.25">
      <c r="B6" s="14"/>
      <c r="C6" s="14"/>
      <c r="D6" s="10"/>
      <c r="E6" s="10"/>
    </row>
    <row r="7" spans="2:12" x14ac:dyDescent="0.25">
      <c r="B7" s="37" t="s">
        <v>0</v>
      </c>
      <c r="C7" s="14"/>
      <c r="D7" s="10"/>
      <c r="E7" s="10"/>
    </row>
    <row r="8" spans="2:12" x14ac:dyDescent="0.25">
      <c r="B8" s="38"/>
      <c r="C8" s="14"/>
      <c r="D8" s="39"/>
      <c r="E8" s="39"/>
    </row>
    <row r="9" spans="2:12" ht="26.25" customHeight="1" x14ac:dyDescent="0.25">
      <c r="B9" s="40"/>
      <c r="C9" s="7" t="s">
        <v>1</v>
      </c>
      <c r="D9" s="8" t="s">
        <v>108</v>
      </c>
      <c r="E9" s="8" t="s">
        <v>89</v>
      </c>
      <c r="J9" s="115"/>
      <c r="K9" s="115"/>
      <c r="L9" s="115"/>
    </row>
    <row r="10" spans="2:12" x14ac:dyDescent="0.25">
      <c r="B10" s="41" t="s">
        <v>16</v>
      </c>
      <c r="C10" s="14"/>
      <c r="D10" s="10"/>
      <c r="E10" s="10"/>
      <c r="J10" s="115"/>
      <c r="K10" s="115"/>
      <c r="L10" s="115"/>
    </row>
    <row r="11" spans="2:12" x14ac:dyDescent="0.25">
      <c r="B11" s="42" t="s">
        <v>17</v>
      </c>
      <c r="C11" s="108">
        <v>12</v>
      </c>
      <c r="D11" s="10">
        <v>1811758</v>
      </c>
      <c r="E11" s="10">
        <v>478610</v>
      </c>
      <c r="J11" s="115"/>
      <c r="K11" s="115"/>
      <c r="L11" s="115"/>
    </row>
    <row r="12" spans="2:12" hidden="1" outlineLevel="1" x14ac:dyDescent="0.25">
      <c r="B12" s="42" t="s">
        <v>18</v>
      </c>
      <c r="C12" s="108"/>
      <c r="D12" s="10">
        <v>0</v>
      </c>
      <c r="E12" s="10">
        <v>0</v>
      </c>
      <c r="J12" s="115"/>
      <c r="K12" s="115"/>
      <c r="L12" s="115"/>
    </row>
    <row r="13" spans="2:12" ht="24.75" customHeight="1" collapsed="1" x14ac:dyDescent="0.25">
      <c r="B13" s="42" t="s">
        <v>19</v>
      </c>
      <c r="C13" s="108">
        <v>13</v>
      </c>
      <c r="D13" s="10">
        <v>61196795</v>
      </c>
      <c r="E13" s="10">
        <v>62002509</v>
      </c>
      <c r="J13" s="115"/>
      <c r="K13" s="115"/>
      <c r="L13" s="115"/>
    </row>
    <row r="14" spans="2:12" ht="24" customHeight="1" x14ac:dyDescent="0.25">
      <c r="B14" s="42" t="s">
        <v>20</v>
      </c>
      <c r="C14" s="108">
        <v>14</v>
      </c>
      <c r="D14" s="10">
        <v>2962158</v>
      </c>
      <c r="E14" s="10">
        <v>3070899</v>
      </c>
      <c r="J14" s="115"/>
      <c r="K14" s="115"/>
      <c r="L14" s="115"/>
    </row>
    <row r="15" spans="2:12" x14ac:dyDescent="0.25">
      <c r="B15" s="42" t="s">
        <v>21</v>
      </c>
      <c r="C15" s="108"/>
      <c r="D15" s="10">
        <v>21397</v>
      </c>
      <c r="E15" s="10">
        <v>28824</v>
      </c>
      <c r="J15" s="115"/>
      <c r="K15" s="115"/>
      <c r="L15" s="115"/>
    </row>
    <row r="16" spans="2:12" x14ac:dyDescent="0.25">
      <c r="B16" s="42" t="s">
        <v>22</v>
      </c>
      <c r="C16" s="108"/>
      <c r="D16" s="10">
        <v>230344</v>
      </c>
      <c r="E16" s="10">
        <v>263723</v>
      </c>
      <c r="J16" s="115"/>
      <c r="K16" s="115"/>
      <c r="L16" s="115"/>
    </row>
    <row r="17" spans="2:12" x14ac:dyDescent="0.25">
      <c r="B17" s="42" t="s">
        <v>23</v>
      </c>
      <c r="C17" s="108"/>
      <c r="D17" s="10">
        <v>243697</v>
      </c>
      <c r="E17" s="10">
        <v>281668</v>
      </c>
      <c r="J17" s="115"/>
      <c r="K17" s="115"/>
      <c r="L17" s="115"/>
    </row>
    <row r="18" spans="2:12" x14ac:dyDescent="0.25">
      <c r="B18" s="42" t="s">
        <v>24</v>
      </c>
      <c r="C18" s="108">
        <v>15</v>
      </c>
      <c r="D18" s="10">
        <v>1538185</v>
      </c>
      <c r="E18" s="10">
        <v>7333369</v>
      </c>
      <c r="J18" s="115"/>
      <c r="K18" s="115"/>
      <c r="L18" s="115"/>
    </row>
    <row r="19" spans="2:12" x14ac:dyDescent="0.25">
      <c r="B19" s="43" t="s">
        <v>25</v>
      </c>
      <c r="C19" s="108"/>
      <c r="D19" s="10">
        <v>0</v>
      </c>
      <c r="E19" s="10">
        <v>0</v>
      </c>
      <c r="J19" s="115"/>
      <c r="K19" s="115"/>
      <c r="L19" s="115"/>
    </row>
    <row r="20" spans="2:12" x14ac:dyDescent="0.25">
      <c r="B20" s="43" t="s">
        <v>26</v>
      </c>
      <c r="C20" s="108"/>
      <c r="D20" s="10">
        <v>108131</v>
      </c>
      <c r="E20" s="10">
        <v>191143</v>
      </c>
      <c r="J20" s="115"/>
      <c r="K20" s="115"/>
      <c r="L20" s="115"/>
    </row>
    <row r="21" spans="2:12" x14ac:dyDescent="0.25">
      <c r="B21" s="44" t="s">
        <v>27</v>
      </c>
      <c r="C21" s="109">
        <v>16</v>
      </c>
      <c r="D21" s="12">
        <v>221379</v>
      </c>
      <c r="E21" s="12">
        <v>135074</v>
      </c>
      <c r="J21" s="115"/>
      <c r="K21" s="115"/>
      <c r="L21" s="115"/>
    </row>
    <row r="22" spans="2:12" x14ac:dyDescent="0.25">
      <c r="B22" s="43"/>
      <c r="C22" s="108"/>
      <c r="D22" s="10"/>
      <c r="E22" s="10"/>
      <c r="J22" s="115"/>
      <c r="K22" s="115"/>
      <c r="L22" s="115"/>
    </row>
    <row r="23" spans="2:12" x14ac:dyDescent="0.25">
      <c r="B23" s="45" t="s">
        <v>28</v>
      </c>
      <c r="C23" s="110"/>
      <c r="D23" s="16">
        <f>SUM(D11:D21)</f>
        <v>68333844</v>
      </c>
      <c r="E23" s="16">
        <f>SUM(E11:E21)</f>
        <v>73785819</v>
      </c>
      <c r="J23" s="115"/>
      <c r="K23" s="115"/>
      <c r="L23" s="115"/>
    </row>
    <row r="24" spans="2:12" x14ac:dyDescent="0.25">
      <c r="B24" s="46"/>
      <c r="C24" s="108"/>
      <c r="D24" s="10"/>
      <c r="E24" s="10"/>
      <c r="J24" s="115"/>
      <c r="K24" s="115"/>
      <c r="L24" s="115"/>
    </row>
    <row r="25" spans="2:12" x14ac:dyDescent="0.25">
      <c r="B25" s="47" t="s">
        <v>29</v>
      </c>
      <c r="C25" s="108"/>
      <c r="D25" s="10"/>
      <c r="E25" s="10"/>
      <c r="J25" s="115"/>
      <c r="K25" s="115"/>
      <c r="L25" s="115"/>
    </row>
    <row r="26" spans="2:12" x14ac:dyDescent="0.25">
      <c r="B26" s="47"/>
      <c r="C26" s="108"/>
      <c r="D26" s="10"/>
      <c r="E26" s="10"/>
      <c r="J26" s="115"/>
      <c r="K26" s="115"/>
      <c r="L26" s="115"/>
    </row>
    <row r="27" spans="2:12" x14ac:dyDescent="0.25">
      <c r="B27" s="46" t="s">
        <v>30</v>
      </c>
      <c r="C27" s="108"/>
      <c r="D27" s="10"/>
      <c r="E27" s="10"/>
      <c r="J27" s="115"/>
      <c r="K27" s="115"/>
      <c r="L27" s="115"/>
    </row>
    <row r="28" spans="2:12" x14ac:dyDescent="0.25">
      <c r="B28" s="19"/>
      <c r="C28" s="108"/>
      <c r="D28" s="10"/>
      <c r="E28" s="10"/>
      <c r="J28" s="115"/>
      <c r="K28" s="115"/>
      <c r="L28" s="115"/>
    </row>
    <row r="29" spans="2:12" x14ac:dyDescent="0.25">
      <c r="B29" s="42" t="s">
        <v>31</v>
      </c>
      <c r="C29" s="108">
        <v>17</v>
      </c>
      <c r="D29" s="10">
        <v>15707216</v>
      </c>
      <c r="E29" s="10">
        <v>27520394</v>
      </c>
      <c r="J29" s="115"/>
      <c r="K29" s="115"/>
      <c r="L29" s="115"/>
    </row>
    <row r="30" spans="2:12" x14ac:dyDescent="0.25">
      <c r="B30" s="42" t="s">
        <v>32</v>
      </c>
      <c r="C30" s="108">
        <v>18</v>
      </c>
      <c r="D30" s="10">
        <v>8960047</v>
      </c>
      <c r="E30" s="10">
        <v>7666052</v>
      </c>
      <c r="J30" s="115"/>
      <c r="K30" s="115"/>
      <c r="L30" s="115"/>
    </row>
    <row r="31" spans="2:12" x14ac:dyDescent="0.25">
      <c r="B31" s="42" t="s">
        <v>85</v>
      </c>
      <c r="C31" s="108"/>
      <c r="D31" s="10">
        <v>230263</v>
      </c>
      <c r="E31" s="10">
        <v>244865</v>
      </c>
      <c r="J31" s="115"/>
      <c r="K31" s="115"/>
      <c r="L31" s="115"/>
    </row>
    <row r="32" spans="2:12" x14ac:dyDescent="0.25">
      <c r="B32" s="44" t="s">
        <v>33</v>
      </c>
      <c r="C32" s="109"/>
      <c r="D32" s="12">
        <v>4214929</v>
      </c>
      <c r="E32" s="12">
        <v>1181464</v>
      </c>
      <c r="J32" s="115"/>
      <c r="K32" s="115"/>
      <c r="L32" s="115"/>
    </row>
    <row r="33" spans="2:12" x14ac:dyDescent="0.25">
      <c r="B33" s="48"/>
      <c r="C33" s="108"/>
      <c r="D33" s="10"/>
      <c r="E33" s="10"/>
      <c r="J33" s="115"/>
      <c r="K33" s="115"/>
      <c r="L33" s="115"/>
    </row>
    <row r="34" spans="2:12" x14ac:dyDescent="0.25">
      <c r="B34" s="49" t="s">
        <v>34</v>
      </c>
      <c r="C34" s="110"/>
      <c r="D34" s="16">
        <f>SUM(D29:D32)</f>
        <v>29112455</v>
      </c>
      <c r="E34" s="16">
        <f>SUM(E29:E32)</f>
        <v>36612775</v>
      </c>
      <c r="J34" s="115"/>
      <c r="K34" s="115"/>
      <c r="L34" s="115"/>
    </row>
    <row r="35" spans="2:12" x14ac:dyDescent="0.25">
      <c r="B35" s="46"/>
      <c r="C35" s="108"/>
      <c r="D35" s="10"/>
      <c r="E35" s="10"/>
      <c r="J35" s="115"/>
      <c r="K35" s="115"/>
      <c r="L35" s="115"/>
    </row>
    <row r="36" spans="2:12" x14ac:dyDescent="0.25">
      <c r="B36" s="46" t="s">
        <v>35</v>
      </c>
      <c r="C36" s="108"/>
      <c r="D36" s="10"/>
      <c r="E36" s="10"/>
      <c r="J36" s="115"/>
      <c r="K36" s="115"/>
      <c r="L36" s="115"/>
    </row>
    <row r="37" spans="2:12" x14ac:dyDescent="0.25">
      <c r="B37" s="43" t="s">
        <v>36</v>
      </c>
      <c r="C37" s="108">
        <v>19</v>
      </c>
      <c r="D37" s="10">
        <v>11240188</v>
      </c>
      <c r="E37" s="10">
        <v>11240188</v>
      </c>
      <c r="J37" s="115"/>
      <c r="K37" s="115"/>
      <c r="L37" s="115"/>
    </row>
    <row r="38" spans="2:12" hidden="1" outlineLevel="1" x14ac:dyDescent="0.25">
      <c r="B38" s="43" t="s">
        <v>37</v>
      </c>
      <c r="C38" s="14"/>
      <c r="D38" s="10">
        <v>0</v>
      </c>
      <c r="E38" s="10">
        <v>0</v>
      </c>
      <c r="J38" s="115"/>
      <c r="K38" s="115"/>
      <c r="L38" s="115"/>
    </row>
    <row r="39" spans="2:12" ht="31.5" collapsed="1" x14ac:dyDescent="0.25">
      <c r="B39" s="42" t="s">
        <v>38</v>
      </c>
      <c r="C39" s="14"/>
      <c r="D39" s="10">
        <v>-319305</v>
      </c>
      <c r="E39" s="10">
        <v>-154842</v>
      </c>
      <c r="J39" s="115"/>
      <c r="K39" s="115"/>
      <c r="L39" s="115"/>
    </row>
    <row r="40" spans="2:12" x14ac:dyDescent="0.25">
      <c r="B40" s="50" t="s">
        <v>39</v>
      </c>
      <c r="C40" s="111"/>
      <c r="D40" s="12">
        <v>28300506</v>
      </c>
      <c r="E40" s="12">
        <v>26087698</v>
      </c>
      <c r="J40" s="115"/>
      <c r="K40" s="115"/>
      <c r="L40" s="115"/>
    </row>
    <row r="41" spans="2:12" x14ac:dyDescent="0.25">
      <c r="B41" s="51"/>
      <c r="C41" s="14"/>
      <c r="D41" s="10"/>
      <c r="E41" s="10"/>
      <c r="J41" s="115"/>
      <c r="K41" s="115"/>
      <c r="L41" s="115"/>
    </row>
    <row r="42" spans="2:12" x14ac:dyDescent="0.25">
      <c r="B42" s="52" t="s">
        <v>40</v>
      </c>
      <c r="C42" s="33"/>
      <c r="D42" s="16">
        <f>SUM(D37:D40)</f>
        <v>39221389</v>
      </c>
      <c r="E42" s="16">
        <f>SUM(E37:E40)</f>
        <v>37173044</v>
      </c>
      <c r="J42" s="115"/>
      <c r="K42" s="115"/>
      <c r="L42" s="115"/>
    </row>
    <row r="43" spans="2:12" x14ac:dyDescent="0.25">
      <c r="B43" s="51" t="s">
        <v>41</v>
      </c>
      <c r="C43" s="14"/>
      <c r="D43" s="10"/>
      <c r="E43" s="10"/>
      <c r="J43" s="115"/>
      <c r="K43" s="115"/>
      <c r="L43" s="115"/>
    </row>
    <row r="44" spans="2:12" x14ac:dyDescent="0.25">
      <c r="B44" s="52" t="s">
        <v>42</v>
      </c>
      <c r="C44" s="33"/>
      <c r="D44" s="16">
        <f>D34+D42</f>
        <v>68333844</v>
      </c>
      <c r="E44" s="16">
        <f>E42+E34</f>
        <v>73785819</v>
      </c>
      <c r="H44" s="117">
        <f>D23-D44</f>
        <v>0</v>
      </c>
      <c r="I44" s="117">
        <f>E23-E44</f>
        <v>0</v>
      </c>
      <c r="J44" s="115"/>
      <c r="K44" s="115"/>
      <c r="L44" s="115"/>
    </row>
    <row r="45" spans="2:12" x14ac:dyDescent="0.25">
      <c r="B45" s="53" t="s">
        <v>43</v>
      </c>
      <c r="C45" s="54"/>
      <c r="D45" s="55">
        <v>0</v>
      </c>
      <c r="E45" s="55">
        <v>0.85063999891281128</v>
      </c>
    </row>
    <row r="46" spans="2:12" x14ac:dyDescent="0.25">
      <c r="B46" s="14"/>
      <c r="C46" s="14"/>
      <c r="D46" s="10"/>
      <c r="E46" s="10"/>
    </row>
    <row r="47" spans="2:12" x14ac:dyDescent="0.25">
      <c r="B47" s="28" t="s">
        <v>15</v>
      </c>
      <c r="C47" s="10"/>
      <c r="D47" s="14"/>
      <c r="E47" s="56"/>
    </row>
    <row r="48" spans="2:12" x14ac:dyDescent="0.25">
      <c r="B48" s="28"/>
      <c r="C48" s="10"/>
      <c r="D48" s="14"/>
      <c r="E48" s="56"/>
    </row>
    <row r="49" spans="2:5" x14ac:dyDescent="0.25">
      <c r="B49" s="57"/>
      <c r="C49" s="10"/>
      <c r="D49" s="33"/>
      <c r="E49" s="58"/>
    </row>
    <row r="50" spans="2:5" x14ac:dyDescent="0.25">
      <c r="B50" s="34" t="s">
        <v>110</v>
      </c>
      <c r="C50" s="10"/>
      <c r="D50" s="34" t="s">
        <v>109</v>
      </c>
      <c r="E50" s="56"/>
    </row>
    <row r="51" spans="2:5" ht="29.25" customHeight="1" x14ac:dyDescent="0.25">
      <c r="B51" s="59" t="s">
        <v>81</v>
      </c>
      <c r="C51" s="10"/>
      <c r="D51" s="34" t="s">
        <v>90</v>
      </c>
      <c r="E51" s="56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92D050"/>
    <pageSetUpPr fitToPage="1"/>
  </sheetPr>
  <dimension ref="B1:N45"/>
  <sheetViews>
    <sheetView tabSelected="1" zoomScaleNormal="100" workbookViewId="0">
      <selection activeCell="B10" sqref="B10"/>
    </sheetView>
  </sheetViews>
  <sheetFormatPr defaultRowHeight="15" outlineLevelRow="1" x14ac:dyDescent="0.25"/>
  <cols>
    <col min="2" max="2" width="47.5703125" customWidth="1"/>
    <col min="3" max="3" width="7.7109375" bestFit="1" customWidth="1"/>
    <col min="4" max="7" width="15.7109375" customWidth="1"/>
    <col min="11" max="11" width="13.140625" bestFit="1" customWidth="1"/>
    <col min="12" max="12" width="11.28515625" bestFit="1" customWidth="1"/>
    <col min="13" max="13" width="11.85546875" bestFit="1" customWidth="1"/>
    <col min="14" max="14" width="11.28515625" bestFit="1" customWidth="1"/>
  </cols>
  <sheetData>
    <row r="1" spans="2:14" s="2" customFormat="1" ht="15.75" x14ac:dyDescent="0.2">
      <c r="B1" s="1"/>
    </row>
    <row r="2" spans="2:14" s="2" customFormat="1" ht="15.75" x14ac:dyDescent="0.2">
      <c r="B2" s="1" t="s">
        <v>91</v>
      </c>
    </row>
    <row r="3" spans="2:14" s="2" customFormat="1" ht="15.75" x14ac:dyDescent="0.2">
      <c r="B3" s="1"/>
    </row>
    <row r="4" spans="2:14" s="2" customFormat="1" ht="21" customHeight="1" x14ac:dyDescent="0.2">
      <c r="B4" s="36" t="s">
        <v>82</v>
      </c>
    </row>
    <row r="5" spans="2:14" s="2" customFormat="1" ht="26.25" customHeight="1" x14ac:dyDescent="0.2">
      <c r="B5" s="128" t="s">
        <v>111</v>
      </c>
    </row>
    <row r="6" spans="2:14" s="2" customFormat="1" ht="12.75" x14ac:dyDescent="0.2">
      <c r="B6" s="4" t="s">
        <v>0</v>
      </c>
    </row>
    <row r="7" spans="2:14" s="2" customFormat="1" ht="12.75" x14ac:dyDescent="0.2">
      <c r="B7" s="5"/>
    </row>
    <row r="8" spans="2:14" s="2" customFormat="1" ht="62.25" customHeight="1" x14ac:dyDescent="0.2">
      <c r="B8" s="6"/>
      <c r="C8" s="131" t="s">
        <v>1</v>
      </c>
      <c r="D8" s="132" t="s">
        <v>112</v>
      </c>
      <c r="E8" s="132" t="s">
        <v>113</v>
      </c>
      <c r="F8" s="132" t="s">
        <v>115</v>
      </c>
      <c r="G8" s="132" t="s">
        <v>116</v>
      </c>
      <c r="K8" s="118"/>
      <c r="L8" s="118"/>
      <c r="M8" s="118"/>
      <c r="N8" s="118"/>
    </row>
    <row r="9" spans="2:14" s="2" customFormat="1" ht="18" customHeight="1" x14ac:dyDescent="0.2">
      <c r="B9" s="9" t="s">
        <v>2</v>
      </c>
      <c r="C9" s="10">
        <v>5</v>
      </c>
      <c r="D9" s="10">
        <v>1584724</v>
      </c>
      <c r="E9" s="10">
        <v>1295536</v>
      </c>
      <c r="F9" s="10">
        <v>3144098</v>
      </c>
      <c r="G9" s="10">
        <v>2555747</v>
      </c>
      <c r="J9" s="134"/>
      <c r="K9" s="134"/>
      <c r="L9" s="129"/>
      <c r="M9" s="129"/>
      <c r="N9" s="129"/>
    </row>
    <row r="10" spans="2:14" s="2" customFormat="1" ht="18" customHeight="1" x14ac:dyDescent="0.2">
      <c r="B10" s="11" t="s">
        <v>3</v>
      </c>
      <c r="C10" s="12">
        <v>5</v>
      </c>
      <c r="D10" s="12">
        <v>-779030</v>
      </c>
      <c r="E10" s="12">
        <v>-710710</v>
      </c>
      <c r="F10" s="12">
        <v>-1432728</v>
      </c>
      <c r="G10" s="12">
        <v>-1403608</v>
      </c>
      <c r="J10" s="134"/>
      <c r="K10" s="134"/>
      <c r="L10" s="129"/>
      <c r="M10" s="129"/>
      <c r="N10" s="129"/>
    </row>
    <row r="11" spans="2:14" s="2" customFormat="1" ht="12.75" x14ac:dyDescent="0.2">
      <c r="B11" s="13"/>
      <c r="C11" s="14"/>
      <c r="D11" s="14"/>
      <c r="E11" s="14"/>
      <c r="F11" s="14"/>
      <c r="G11" s="14"/>
      <c r="J11" s="134"/>
      <c r="K11" s="134"/>
      <c r="L11" s="129"/>
      <c r="M11" s="129"/>
      <c r="N11" s="129"/>
    </row>
    <row r="12" spans="2:14" s="96" customFormat="1" ht="12.75" x14ac:dyDescent="0.2">
      <c r="B12" s="15" t="s">
        <v>4</v>
      </c>
      <c r="C12" s="16"/>
      <c r="D12" s="16">
        <f>D9+D10</f>
        <v>805694</v>
      </c>
      <c r="E12" s="16">
        <f>E9+E10</f>
        <v>584826</v>
      </c>
      <c r="F12" s="16">
        <f>F9+F10</f>
        <v>1711370</v>
      </c>
      <c r="G12" s="16">
        <f>G9+G10</f>
        <v>1152139</v>
      </c>
      <c r="J12" s="134"/>
      <c r="K12" s="134"/>
      <c r="L12" s="130"/>
      <c r="M12" s="130"/>
      <c r="N12" s="130"/>
    </row>
    <row r="13" spans="2:14" s="2" customFormat="1" ht="12.75" x14ac:dyDescent="0.2">
      <c r="B13" s="13"/>
      <c r="C13" s="14"/>
      <c r="D13" s="14"/>
      <c r="E13" s="14"/>
      <c r="F13" s="14"/>
      <c r="G13" s="14"/>
      <c r="J13" s="134"/>
      <c r="K13" s="134"/>
      <c r="L13" s="129"/>
      <c r="M13" s="129"/>
      <c r="N13" s="129"/>
    </row>
    <row r="14" spans="2:14" s="2" customFormat="1" ht="47.25" customHeight="1" x14ac:dyDescent="0.2">
      <c r="B14" s="17" t="s">
        <v>87</v>
      </c>
      <c r="C14" s="10">
        <v>6</v>
      </c>
      <c r="D14" s="10">
        <v>1567733</v>
      </c>
      <c r="E14" s="10">
        <v>1075421</v>
      </c>
      <c r="F14" s="10">
        <v>561779</v>
      </c>
      <c r="G14" s="10">
        <v>1037293</v>
      </c>
      <c r="J14" s="134"/>
      <c r="K14" s="134"/>
      <c r="L14" s="129"/>
      <c r="M14" s="129"/>
      <c r="N14" s="129"/>
    </row>
    <row r="15" spans="2:14" s="2" customFormat="1" ht="24" customHeight="1" x14ac:dyDescent="0.2">
      <c r="B15" s="17" t="s">
        <v>88</v>
      </c>
      <c r="C15" s="10">
        <v>7</v>
      </c>
      <c r="D15" s="10">
        <v>-179156</v>
      </c>
      <c r="E15" s="10">
        <v>-293701</v>
      </c>
      <c r="F15" s="10">
        <v>724464</v>
      </c>
      <c r="G15" s="10">
        <v>-280742</v>
      </c>
      <c r="J15" s="134"/>
      <c r="K15" s="134"/>
      <c r="L15" s="129"/>
      <c r="M15" s="129"/>
      <c r="N15" s="129"/>
    </row>
    <row r="16" spans="2:14" s="2" customFormat="1" ht="24" customHeight="1" x14ac:dyDescent="0.2">
      <c r="B16" s="17" t="s">
        <v>5</v>
      </c>
      <c r="C16" s="10">
        <v>8</v>
      </c>
      <c r="D16" s="10">
        <v>1251790</v>
      </c>
      <c r="E16" s="10">
        <v>826265</v>
      </c>
      <c r="F16" s="10">
        <v>2042849</v>
      </c>
      <c r="G16" s="10">
        <v>1924855</v>
      </c>
      <c r="J16" s="134"/>
      <c r="K16" s="134"/>
      <c r="L16" s="129"/>
      <c r="M16" s="129"/>
      <c r="N16" s="129"/>
    </row>
    <row r="17" spans="2:14" s="2" customFormat="1" ht="24" customHeight="1" x14ac:dyDescent="0.2">
      <c r="B17" s="17" t="s">
        <v>6</v>
      </c>
      <c r="C17" s="10">
        <v>8</v>
      </c>
      <c r="D17" s="10">
        <v>-62903</v>
      </c>
      <c r="E17" s="10">
        <v>-78433</v>
      </c>
      <c r="F17" s="10">
        <v>-128724</v>
      </c>
      <c r="G17" s="10">
        <v>-135246</v>
      </c>
      <c r="J17" s="134"/>
      <c r="K17" s="134"/>
      <c r="L17" s="129"/>
      <c r="M17" s="129"/>
      <c r="N17" s="129"/>
    </row>
    <row r="18" spans="2:14" s="2" customFormat="1" ht="42" hidden="1" outlineLevel="1" x14ac:dyDescent="0.2">
      <c r="B18" s="17" t="s">
        <v>7</v>
      </c>
      <c r="C18" s="10"/>
      <c r="D18" s="10">
        <v>0</v>
      </c>
      <c r="E18" s="10">
        <v>0</v>
      </c>
      <c r="F18" s="10">
        <f t="shared" ref="F18" si="0">D18</f>
        <v>0</v>
      </c>
      <c r="G18" s="10">
        <f t="shared" ref="G18" si="1">E18</f>
        <v>0</v>
      </c>
      <c r="J18" s="134"/>
      <c r="K18" s="134"/>
      <c r="L18" s="129"/>
      <c r="M18" s="129"/>
      <c r="N18" s="129"/>
    </row>
    <row r="19" spans="2:14" s="2" customFormat="1" ht="61.5" customHeight="1" collapsed="1" x14ac:dyDescent="0.2">
      <c r="B19" s="17" t="s">
        <v>92</v>
      </c>
      <c r="C19" s="10"/>
      <c r="D19" s="10">
        <v>-52</v>
      </c>
      <c r="E19" s="10">
        <v>-123</v>
      </c>
      <c r="F19" s="10">
        <v>-1181</v>
      </c>
      <c r="G19" s="10">
        <v>-2580</v>
      </c>
      <c r="J19" s="134"/>
      <c r="K19" s="134"/>
      <c r="L19" s="129"/>
      <c r="M19" s="129"/>
      <c r="N19" s="129"/>
    </row>
    <row r="20" spans="2:14" s="2" customFormat="1" ht="21.75" customHeight="1" x14ac:dyDescent="0.2">
      <c r="B20" s="17" t="s">
        <v>8</v>
      </c>
      <c r="C20" s="10"/>
      <c r="D20" s="10">
        <v>786869</v>
      </c>
      <c r="E20" s="10">
        <v>610407</v>
      </c>
      <c r="F20" s="10">
        <v>802966</v>
      </c>
      <c r="G20" s="10">
        <v>628814</v>
      </c>
      <c r="J20" s="134"/>
      <c r="K20" s="134"/>
      <c r="L20" s="129"/>
      <c r="M20" s="129"/>
      <c r="N20" s="129"/>
    </row>
    <row r="21" spans="2:14" s="2" customFormat="1" ht="45" customHeight="1" x14ac:dyDescent="0.2">
      <c r="B21" s="17" t="s">
        <v>93</v>
      </c>
      <c r="C21" s="10"/>
      <c r="D21" s="10">
        <v>23725</v>
      </c>
      <c r="E21" s="10">
        <v>11711</v>
      </c>
      <c r="F21" s="10">
        <v>2261264</v>
      </c>
      <c r="G21" s="10">
        <v>-348</v>
      </c>
      <c r="J21" s="134"/>
      <c r="K21" s="134"/>
      <c r="L21" s="129"/>
      <c r="M21" s="129"/>
      <c r="N21" s="129"/>
    </row>
    <row r="22" spans="2:14" s="2" customFormat="1" ht="21.75" customHeight="1" x14ac:dyDescent="0.2">
      <c r="B22" s="18" t="s">
        <v>9</v>
      </c>
      <c r="C22" s="12"/>
      <c r="D22" s="12">
        <v>1166</v>
      </c>
      <c r="E22" s="12">
        <v>-6537</v>
      </c>
      <c r="F22" s="12">
        <v>4137</v>
      </c>
      <c r="G22" s="12">
        <v>-5879</v>
      </c>
      <c r="J22" s="134"/>
      <c r="K22" s="134"/>
      <c r="L22" s="129"/>
      <c r="M22" s="129"/>
      <c r="N22" s="129"/>
    </row>
    <row r="23" spans="2:14" s="2" customFormat="1" ht="12.75" x14ac:dyDescent="0.2">
      <c r="B23" s="19"/>
      <c r="C23" s="10"/>
      <c r="D23" s="10"/>
      <c r="E23" s="10"/>
      <c r="F23" s="10"/>
      <c r="G23" s="10"/>
      <c r="J23" s="134"/>
      <c r="K23" s="134"/>
      <c r="L23" s="129"/>
      <c r="M23" s="129"/>
      <c r="N23" s="129"/>
    </row>
    <row r="24" spans="2:14" s="2" customFormat="1" ht="12.75" x14ac:dyDescent="0.2">
      <c r="B24" s="20" t="s">
        <v>10</v>
      </c>
      <c r="C24" s="16"/>
      <c r="D24" s="16">
        <f t="shared" ref="D24:E24" si="2">SUM(D14:D22)</f>
        <v>3389172</v>
      </c>
      <c r="E24" s="16">
        <f t="shared" si="2"/>
        <v>2145010</v>
      </c>
      <c r="F24" s="16">
        <f>SUM(F14:F22)</f>
        <v>6267554</v>
      </c>
      <c r="G24" s="16">
        <f>SUM(G14:G22)</f>
        <v>3166167</v>
      </c>
      <c r="J24" s="134"/>
      <c r="K24" s="134"/>
      <c r="L24" s="129"/>
      <c r="M24" s="129"/>
      <c r="N24" s="129"/>
    </row>
    <row r="25" spans="2:14" s="2" customFormat="1" ht="12.75" x14ac:dyDescent="0.2">
      <c r="B25" s="17"/>
      <c r="C25" s="10"/>
      <c r="D25" s="10"/>
      <c r="E25" s="10"/>
      <c r="F25" s="10"/>
      <c r="G25" s="10"/>
      <c r="J25" s="134"/>
      <c r="K25" s="134"/>
      <c r="L25" s="129"/>
      <c r="M25" s="129"/>
      <c r="N25" s="129"/>
    </row>
    <row r="26" spans="2:14" s="2" customFormat="1" ht="12.75" x14ac:dyDescent="0.2">
      <c r="B26" s="11" t="s">
        <v>11</v>
      </c>
      <c r="C26" s="12">
        <v>9</v>
      </c>
      <c r="D26" s="12">
        <v>-1118887</v>
      </c>
      <c r="E26" s="12">
        <v>-1036697</v>
      </c>
      <c r="F26" s="12">
        <v>-2248105</v>
      </c>
      <c r="G26" s="12">
        <v>-1841510</v>
      </c>
      <c r="J26" s="134"/>
      <c r="K26" s="134"/>
      <c r="L26" s="129"/>
      <c r="M26" s="129"/>
      <c r="N26" s="129"/>
    </row>
    <row r="27" spans="2:14" s="2" customFormat="1" ht="12.75" x14ac:dyDescent="0.2">
      <c r="B27" s="21"/>
      <c r="C27" s="10"/>
      <c r="D27" s="10"/>
      <c r="E27" s="10"/>
      <c r="F27" s="10"/>
      <c r="G27" s="10"/>
      <c r="J27" s="134"/>
      <c r="K27" s="134"/>
      <c r="L27" s="129"/>
      <c r="M27" s="129"/>
      <c r="N27" s="129"/>
    </row>
    <row r="28" spans="2:14" s="2" customFormat="1" ht="12.75" x14ac:dyDescent="0.2">
      <c r="B28" s="22" t="s">
        <v>12</v>
      </c>
      <c r="C28" s="16"/>
      <c r="D28" s="16">
        <f>D12+D24+D26</f>
        <v>3075979</v>
      </c>
      <c r="E28" s="16">
        <f>E12+E24+E26</f>
        <v>1693139</v>
      </c>
      <c r="F28" s="16">
        <f>F12+F24+F26</f>
        <v>5730819</v>
      </c>
      <c r="G28" s="16">
        <f>G12+G24+G26</f>
        <v>2476796</v>
      </c>
      <c r="J28" s="134"/>
      <c r="K28" s="134"/>
      <c r="L28" s="129"/>
      <c r="M28" s="129"/>
      <c r="N28" s="129"/>
    </row>
    <row r="29" spans="2:14" s="2" customFormat="1" ht="12.75" x14ac:dyDescent="0.2">
      <c r="B29" s="9"/>
      <c r="C29" s="10"/>
      <c r="D29" s="10"/>
      <c r="E29" s="10"/>
      <c r="F29" s="10"/>
      <c r="G29" s="10"/>
      <c r="J29" s="134"/>
      <c r="K29" s="134"/>
      <c r="L29" s="129"/>
      <c r="M29" s="129"/>
      <c r="N29" s="129"/>
    </row>
    <row r="30" spans="2:14" s="2" customFormat="1" ht="12.75" x14ac:dyDescent="0.2">
      <c r="B30" s="23" t="s">
        <v>13</v>
      </c>
      <c r="C30" s="12"/>
      <c r="D30" s="12">
        <v>-198989</v>
      </c>
      <c r="E30" s="12">
        <v>-45880</v>
      </c>
      <c r="F30" s="12">
        <v>-218000</v>
      </c>
      <c r="G30" s="12">
        <v>-57721</v>
      </c>
      <c r="J30" s="134"/>
      <c r="K30" s="134"/>
      <c r="L30" s="129"/>
      <c r="M30" s="129"/>
      <c r="N30" s="129"/>
    </row>
    <row r="31" spans="2:14" s="2" customFormat="1" ht="12.75" x14ac:dyDescent="0.2">
      <c r="B31" s="9"/>
      <c r="C31" s="10"/>
      <c r="D31" s="10"/>
      <c r="E31" s="10"/>
      <c r="F31" s="10"/>
      <c r="G31" s="10"/>
      <c r="J31" s="134"/>
      <c r="K31" s="134"/>
      <c r="L31" s="129"/>
      <c r="M31" s="129"/>
      <c r="N31" s="129"/>
    </row>
    <row r="32" spans="2:14" s="2" customFormat="1" ht="12.75" x14ac:dyDescent="0.2">
      <c r="B32" s="22" t="s">
        <v>14</v>
      </c>
      <c r="C32" s="16"/>
      <c r="D32" s="16">
        <f>D28+D30</f>
        <v>2876990</v>
      </c>
      <c r="E32" s="16">
        <f>E28+E30</f>
        <v>1647259</v>
      </c>
      <c r="F32" s="16">
        <f>F28+F30</f>
        <v>5512819</v>
      </c>
      <c r="G32" s="16">
        <f>G28+G30</f>
        <v>2419075</v>
      </c>
      <c r="J32" s="134"/>
      <c r="K32" s="134"/>
      <c r="L32" s="129"/>
      <c r="M32" s="129"/>
      <c r="N32" s="129"/>
    </row>
    <row r="33" spans="2:14" s="2" customFormat="1" ht="12.75" x14ac:dyDescent="0.2">
      <c r="B33" s="21"/>
      <c r="C33" s="10"/>
      <c r="D33" s="10"/>
      <c r="E33" s="10"/>
      <c r="F33" s="10"/>
      <c r="G33" s="10"/>
      <c r="J33" s="134"/>
      <c r="K33" s="134"/>
      <c r="L33" s="129"/>
      <c r="M33" s="129"/>
      <c r="N33" s="129"/>
    </row>
    <row r="34" spans="2:14" s="2" customFormat="1" ht="13.5" thickBot="1" x14ac:dyDescent="0.25">
      <c r="B34" s="24" t="s">
        <v>79</v>
      </c>
      <c r="C34" s="25">
        <v>10</v>
      </c>
      <c r="D34" s="25">
        <v>474.94762268656206</v>
      </c>
      <c r="E34" s="25">
        <v>271.9375965849876</v>
      </c>
      <c r="F34" s="25">
        <v>910.08320444329331</v>
      </c>
      <c r="G34" s="25">
        <v>399.3527681189351</v>
      </c>
      <c r="J34" s="134"/>
      <c r="K34" s="134"/>
      <c r="L34" s="129"/>
      <c r="M34" s="129"/>
      <c r="N34" s="129"/>
    </row>
    <row r="35" spans="2:14" s="2" customFormat="1" ht="15.75" x14ac:dyDescent="0.25">
      <c r="B35" s="26"/>
      <c r="C35" s="27"/>
      <c r="D35" s="27"/>
      <c r="E35" s="27"/>
      <c r="F35" s="27"/>
      <c r="G35" s="27"/>
    </row>
    <row r="36" spans="2:14" s="2" customFormat="1" ht="15.75" x14ac:dyDescent="0.25">
      <c r="B36" s="26"/>
      <c r="C36" s="27"/>
      <c r="D36" s="27"/>
      <c r="E36" s="27"/>
      <c r="F36" s="27"/>
      <c r="G36" s="27"/>
    </row>
    <row r="37" spans="2:14" s="2" customFormat="1" ht="15.75" x14ac:dyDescent="0.25">
      <c r="B37" s="26"/>
      <c r="C37" s="27"/>
      <c r="D37" s="27"/>
      <c r="E37" s="27"/>
      <c r="F37" s="27"/>
      <c r="G37" s="27"/>
    </row>
    <row r="38" spans="2:14" s="2" customFormat="1" ht="15.75" x14ac:dyDescent="0.25">
      <c r="B38" s="26"/>
      <c r="C38" s="27"/>
      <c r="D38" s="27"/>
      <c r="E38" s="27"/>
      <c r="F38" s="27"/>
      <c r="G38" s="27"/>
    </row>
    <row r="39" spans="2:14" s="2" customFormat="1" ht="12.75" x14ac:dyDescent="0.2">
      <c r="B39" s="28" t="s">
        <v>15</v>
      </c>
      <c r="C39" s="29"/>
      <c r="D39" s="29"/>
      <c r="E39" s="29"/>
      <c r="F39" s="29"/>
      <c r="G39" s="29"/>
    </row>
    <row r="40" spans="2:14" s="2" customFormat="1" ht="12.75" x14ac:dyDescent="0.2">
      <c r="B40" s="31"/>
      <c r="C40" s="29"/>
      <c r="D40" s="29"/>
      <c r="E40" s="29"/>
      <c r="F40" s="29"/>
      <c r="G40" s="29"/>
    </row>
    <row r="41" spans="2:14" s="2" customFormat="1" ht="12.75" x14ac:dyDescent="0.2">
      <c r="B41" s="32"/>
      <c r="C41" s="29"/>
      <c r="D41" s="29"/>
      <c r="E41" s="29"/>
      <c r="F41" s="33"/>
      <c r="G41" s="33"/>
    </row>
    <row r="42" spans="2:14" s="2" customFormat="1" ht="12.75" x14ac:dyDescent="0.2">
      <c r="B42" s="34" t="str">
        <f>Ф1!B50</f>
        <v>Асильбеков Р.Д.</v>
      </c>
      <c r="C42" s="29"/>
      <c r="D42" s="29"/>
      <c r="E42" s="29"/>
      <c r="F42" s="34" t="str">
        <f>Ф1!D50</f>
        <v>Доскалиева И.А.</v>
      </c>
      <c r="G42" s="29"/>
    </row>
    <row r="43" spans="2:14" s="2" customFormat="1" ht="31.5" customHeight="1" x14ac:dyDescent="0.2">
      <c r="B43" s="59" t="str">
        <f>Ф1!B51</f>
        <v>Член Правления - заместитель председателя Правления</v>
      </c>
      <c r="C43" s="29"/>
      <c r="D43" s="29"/>
      <c r="E43" s="29"/>
      <c r="F43" s="34" t="str">
        <f>Ф1!D51</f>
        <v>Главный бухгалтер</v>
      </c>
      <c r="G43" s="29"/>
    </row>
    <row r="44" spans="2:14" x14ac:dyDescent="0.25">
      <c r="B44" s="31"/>
      <c r="C44" s="29"/>
      <c r="D44" s="29"/>
      <c r="E44" s="29"/>
      <c r="F44" s="30"/>
      <c r="G44" s="2"/>
    </row>
    <row r="45" spans="2:14" ht="15.75" x14ac:dyDescent="0.25">
      <c r="B45" s="26"/>
      <c r="C45" s="27"/>
      <c r="D45" s="27"/>
      <c r="E45" s="27"/>
      <c r="F45" s="2"/>
      <c r="G45" s="2"/>
    </row>
  </sheetData>
  <pageMargins left="0.70866141732283461" right="0.70866141732283461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92D050"/>
  </sheetPr>
  <dimension ref="B1:N69"/>
  <sheetViews>
    <sheetView topLeftCell="A31" zoomScaleNormal="100" workbookViewId="0">
      <selection activeCell="L12" sqref="L12"/>
    </sheetView>
  </sheetViews>
  <sheetFormatPr defaultRowHeight="15" outlineLevelRow="1" x14ac:dyDescent="0.25"/>
  <cols>
    <col min="2" max="2" width="78.140625" customWidth="1"/>
    <col min="3" max="3" width="7.7109375" bestFit="1" customWidth="1"/>
    <col min="4" max="4" width="16.140625" customWidth="1"/>
    <col min="5" max="5" width="15.5703125" bestFit="1" customWidth="1"/>
    <col min="6" max="6" width="3.5703125" customWidth="1"/>
    <col min="8" max="9" width="3" customWidth="1"/>
    <col min="12" max="12" width="13.28515625" style="115" bestFit="1" customWidth="1"/>
    <col min="13" max="13" width="13.28515625" style="115" customWidth="1"/>
    <col min="14" max="14" width="12.140625" style="94" bestFit="1" customWidth="1"/>
  </cols>
  <sheetData>
    <row r="1" spans="2:11" x14ac:dyDescent="0.25">
      <c r="B1" s="35"/>
    </row>
    <row r="2" spans="2:11" x14ac:dyDescent="0.25">
      <c r="B2" s="36" t="s">
        <v>91</v>
      </c>
    </row>
    <row r="4" spans="2:11" x14ac:dyDescent="0.25">
      <c r="B4" s="36" t="s">
        <v>83</v>
      </c>
    </row>
    <row r="5" spans="2:11" x14ac:dyDescent="0.25">
      <c r="B5" s="3" t="str">
        <f>Ф2!B5</f>
        <v>за период, закончившийся  30 июня 2025 года</v>
      </c>
    </row>
    <row r="6" spans="2:11" x14ac:dyDescent="0.25">
      <c r="B6" s="37" t="s">
        <v>0</v>
      </c>
    </row>
    <row r="7" spans="2:11" ht="21" x14ac:dyDescent="0.25">
      <c r="B7" s="135"/>
      <c r="C7" s="137" t="s">
        <v>1</v>
      </c>
      <c r="D7" s="107" t="s">
        <v>78</v>
      </c>
      <c r="E7" s="107" t="s">
        <v>78</v>
      </c>
      <c r="F7" s="139"/>
      <c r="J7" s="107"/>
      <c r="K7" s="107"/>
    </row>
    <row r="8" spans="2:11" x14ac:dyDescent="0.25">
      <c r="B8" s="135"/>
      <c r="C8" s="137"/>
      <c r="D8" s="112" t="s">
        <v>114</v>
      </c>
      <c r="E8" s="112" t="s">
        <v>114</v>
      </c>
      <c r="F8" s="139"/>
      <c r="J8" s="112"/>
      <c r="K8" s="112"/>
    </row>
    <row r="9" spans="2:11" ht="15.75" thickBot="1" x14ac:dyDescent="0.3">
      <c r="B9" s="136"/>
      <c r="C9" s="138"/>
      <c r="D9" s="113" t="s">
        <v>94</v>
      </c>
      <c r="E9" s="113" t="s">
        <v>86</v>
      </c>
      <c r="F9" s="139"/>
      <c r="J9" s="112"/>
      <c r="K9" s="112"/>
    </row>
    <row r="10" spans="2:11" ht="15.75" x14ac:dyDescent="0.25">
      <c r="B10" s="62" t="s">
        <v>52</v>
      </c>
      <c r="C10" s="97"/>
      <c r="D10" s="97"/>
      <c r="E10" s="97"/>
      <c r="F10" s="82"/>
      <c r="J10" s="62"/>
    </row>
    <row r="11" spans="2:11" ht="25.5" customHeight="1" x14ac:dyDescent="0.25">
      <c r="B11" s="87" t="s">
        <v>95</v>
      </c>
      <c r="C11" s="97"/>
      <c r="D11" s="121">
        <v>3538542</v>
      </c>
      <c r="E11" s="121">
        <v>2696973</v>
      </c>
      <c r="F11" s="82"/>
      <c r="J11" s="83"/>
    </row>
    <row r="12" spans="2:11" ht="26.25" customHeight="1" x14ac:dyDescent="0.25">
      <c r="B12" s="87" t="s">
        <v>96</v>
      </c>
      <c r="C12" s="97"/>
      <c r="D12" s="121">
        <v>108460</v>
      </c>
      <c r="E12" s="121">
        <v>223137</v>
      </c>
      <c r="F12" s="82"/>
      <c r="J12" s="83"/>
    </row>
    <row r="13" spans="2:11" ht="15.75" x14ac:dyDescent="0.25">
      <c r="B13" s="83" t="s">
        <v>97</v>
      </c>
      <c r="C13" s="97"/>
      <c r="D13" s="121">
        <v>55537</v>
      </c>
      <c r="E13" s="121">
        <v>2933</v>
      </c>
      <c r="F13" s="82"/>
      <c r="J13" s="83"/>
    </row>
    <row r="14" spans="2:11" ht="15.75" hidden="1" outlineLevel="1" x14ac:dyDescent="0.25">
      <c r="B14" s="83" t="s">
        <v>53</v>
      </c>
      <c r="C14" s="97"/>
      <c r="D14" s="121">
        <v>0</v>
      </c>
      <c r="E14" s="121">
        <v>0</v>
      </c>
      <c r="F14" s="82"/>
      <c r="J14" s="83"/>
    </row>
    <row r="15" spans="2:11" ht="15.75" collapsed="1" x14ac:dyDescent="0.25">
      <c r="B15" s="83" t="s">
        <v>54</v>
      </c>
      <c r="C15" s="97"/>
      <c r="D15" s="121">
        <v>717343</v>
      </c>
      <c r="E15" s="121">
        <v>628814</v>
      </c>
      <c r="F15" s="82"/>
      <c r="J15" s="83"/>
    </row>
    <row r="16" spans="2:11" ht="15.75" x14ac:dyDescent="0.25">
      <c r="B16" s="83" t="s">
        <v>55</v>
      </c>
      <c r="C16" s="97"/>
      <c r="D16" s="121">
        <v>8067576</v>
      </c>
      <c r="E16" s="121">
        <v>2831500</v>
      </c>
      <c r="F16" s="82"/>
      <c r="J16" s="83"/>
    </row>
    <row r="17" spans="2:10" ht="26.25" customHeight="1" x14ac:dyDescent="0.25">
      <c r="B17" s="87" t="s">
        <v>103</v>
      </c>
      <c r="C17" s="97"/>
      <c r="D17" s="121">
        <v>1712205</v>
      </c>
      <c r="E17" s="121">
        <v>41122</v>
      </c>
      <c r="F17" s="82"/>
      <c r="J17" s="83"/>
    </row>
    <row r="18" spans="2:10" ht="21" hidden="1" outlineLevel="1" x14ac:dyDescent="0.25">
      <c r="B18" s="87" t="s">
        <v>56</v>
      </c>
      <c r="C18" s="97"/>
      <c r="D18" s="121">
        <v>0</v>
      </c>
      <c r="E18" s="121">
        <v>0</v>
      </c>
      <c r="F18" s="82"/>
      <c r="J18" s="83"/>
    </row>
    <row r="19" spans="2:10" ht="15.75" collapsed="1" x14ac:dyDescent="0.25">
      <c r="B19" s="87" t="s">
        <v>98</v>
      </c>
      <c r="C19" s="97"/>
      <c r="D19" s="121">
        <v>-103195</v>
      </c>
      <c r="E19" s="121"/>
      <c r="F19" s="82"/>
      <c r="J19" s="83"/>
    </row>
    <row r="20" spans="2:10" ht="15.75" x14ac:dyDescent="0.25">
      <c r="B20" s="83" t="s">
        <v>99</v>
      </c>
      <c r="C20" s="97"/>
      <c r="D20" s="121">
        <v>-782770</v>
      </c>
      <c r="E20" s="121">
        <v>-551337</v>
      </c>
      <c r="F20" s="82"/>
      <c r="J20" s="83"/>
    </row>
    <row r="21" spans="2:10" ht="15.75" x14ac:dyDescent="0.25">
      <c r="B21" s="83" t="s">
        <v>100</v>
      </c>
      <c r="C21" s="97"/>
      <c r="D21" s="121">
        <v>-595051</v>
      </c>
      <c r="E21" s="121">
        <v>-950912</v>
      </c>
      <c r="F21" s="82"/>
      <c r="J21" s="83"/>
    </row>
    <row r="22" spans="2:10" ht="15.75" x14ac:dyDescent="0.25">
      <c r="B22" s="83" t="s">
        <v>57</v>
      </c>
      <c r="C22" s="97"/>
      <c r="D22" s="121">
        <v>-186569</v>
      </c>
      <c r="E22" s="121">
        <v>-143762</v>
      </c>
      <c r="F22" s="82"/>
      <c r="J22" s="83"/>
    </row>
    <row r="23" spans="2:10" ht="15.75" x14ac:dyDescent="0.25">
      <c r="B23" s="83" t="s">
        <v>58</v>
      </c>
      <c r="C23" s="97"/>
      <c r="D23" s="121">
        <v>-2339022</v>
      </c>
      <c r="E23" s="121">
        <v>-1766591</v>
      </c>
      <c r="F23" s="82"/>
      <c r="J23" s="83"/>
    </row>
    <row r="24" spans="2:10" ht="16.5" thickBot="1" x14ac:dyDescent="0.3">
      <c r="B24" s="83" t="s">
        <v>59</v>
      </c>
      <c r="C24" s="97"/>
      <c r="D24" s="121">
        <v>11564</v>
      </c>
      <c r="E24" s="121">
        <v>21141</v>
      </c>
      <c r="F24" s="82"/>
      <c r="J24" s="83"/>
    </row>
    <row r="25" spans="2:10" ht="15.75" x14ac:dyDescent="0.25">
      <c r="B25" s="84"/>
      <c r="C25" s="99"/>
      <c r="D25" s="122"/>
      <c r="E25" s="122"/>
      <c r="F25" s="82"/>
      <c r="J25" s="83"/>
    </row>
    <row r="26" spans="2:10" ht="21" x14ac:dyDescent="0.25">
      <c r="B26" s="87" t="s">
        <v>60</v>
      </c>
      <c r="C26" s="97"/>
      <c r="D26" s="121">
        <f>SUM(D11:D25)</f>
        <v>10204620</v>
      </c>
      <c r="E26" s="121">
        <f>SUM(E11:E24)</f>
        <v>3033018</v>
      </c>
      <c r="F26" s="82"/>
      <c r="J26" s="83"/>
    </row>
    <row r="27" spans="2:10" ht="15.75" x14ac:dyDescent="0.25">
      <c r="B27" s="87"/>
      <c r="C27" s="97"/>
      <c r="D27" s="121"/>
      <c r="E27" s="121"/>
      <c r="F27" s="82"/>
      <c r="J27" s="83"/>
    </row>
    <row r="28" spans="2:10" ht="15.75" x14ac:dyDescent="0.25">
      <c r="B28" s="89" t="s">
        <v>61</v>
      </c>
      <c r="C28" s="97"/>
      <c r="D28" s="121"/>
      <c r="E28" s="121"/>
      <c r="F28" s="82"/>
      <c r="J28" s="83"/>
    </row>
    <row r="29" spans="2:10" ht="15.75" x14ac:dyDescent="0.25">
      <c r="B29" s="89" t="s">
        <v>62</v>
      </c>
      <c r="C29" s="97"/>
      <c r="D29" s="121"/>
      <c r="E29" s="121"/>
      <c r="F29" s="82"/>
      <c r="J29" s="83"/>
    </row>
    <row r="30" spans="2:10" ht="15.75" hidden="1" outlineLevel="1" x14ac:dyDescent="0.25">
      <c r="B30" s="87" t="s">
        <v>18</v>
      </c>
      <c r="C30" s="97"/>
      <c r="D30" s="121">
        <v>0</v>
      </c>
      <c r="E30" s="121">
        <v>0</v>
      </c>
      <c r="F30" s="82"/>
      <c r="J30" s="83"/>
    </row>
    <row r="31" spans="2:10" ht="21" collapsed="1" x14ac:dyDescent="0.25">
      <c r="B31" s="87" t="s">
        <v>19</v>
      </c>
      <c r="C31" s="97"/>
      <c r="D31" s="121">
        <v>-998778</v>
      </c>
      <c r="E31" s="121">
        <v>-8784769</v>
      </c>
      <c r="F31" s="82"/>
      <c r="J31" s="83"/>
    </row>
    <row r="32" spans="2:10" ht="21" x14ac:dyDescent="0.25">
      <c r="B32" s="87" t="s">
        <v>63</v>
      </c>
      <c r="C32" s="97"/>
      <c r="D32" s="121">
        <v>-514</v>
      </c>
      <c r="E32" s="121">
        <v>-122171</v>
      </c>
      <c r="F32" s="82"/>
      <c r="J32" s="83"/>
    </row>
    <row r="33" spans="2:10" x14ac:dyDescent="0.25">
      <c r="B33" s="83" t="s">
        <v>24</v>
      </c>
      <c r="C33" s="97"/>
      <c r="D33" s="121">
        <v>2084409</v>
      </c>
      <c r="E33" s="121">
        <v>79691</v>
      </c>
      <c r="F33" s="95"/>
      <c r="J33" s="83"/>
    </row>
    <row r="34" spans="2:10" ht="15.75" x14ac:dyDescent="0.25">
      <c r="B34" s="83" t="s">
        <v>27</v>
      </c>
      <c r="C34" s="97"/>
      <c r="D34" s="121">
        <v>-86305</v>
      </c>
      <c r="E34" s="121">
        <v>-44507</v>
      </c>
      <c r="F34" s="82"/>
      <c r="J34" s="83"/>
    </row>
    <row r="35" spans="2:10" ht="15.75" x14ac:dyDescent="0.25">
      <c r="B35" s="133" t="s">
        <v>104</v>
      </c>
      <c r="C35" s="97"/>
      <c r="D35" s="121"/>
      <c r="E35" s="121"/>
      <c r="F35" s="82"/>
      <c r="J35" s="83"/>
    </row>
    <row r="36" spans="2:10" ht="15.75" x14ac:dyDescent="0.25">
      <c r="B36" s="83" t="s">
        <v>32</v>
      </c>
      <c r="C36" s="97"/>
      <c r="D36" s="121">
        <v>1339688</v>
      </c>
      <c r="E36" s="121">
        <v>5526593</v>
      </c>
      <c r="F36" s="82"/>
      <c r="J36" s="83"/>
    </row>
    <row r="37" spans="2:10" ht="15.75" thickBot="1" x14ac:dyDescent="0.3">
      <c r="B37" s="83" t="s">
        <v>33</v>
      </c>
      <c r="C37" s="97"/>
      <c r="D37" s="121">
        <v>257578</v>
      </c>
      <c r="E37" s="121">
        <v>-297525</v>
      </c>
      <c r="F37" s="95"/>
      <c r="J37" s="83"/>
    </row>
    <row r="38" spans="2:10" ht="16.5" thickBot="1" x14ac:dyDescent="0.3">
      <c r="B38" s="85" t="s">
        <v>64</v>
      </c>
      <c r="C38" s="102"/>
      <c r="D38" s="123">
        <f>SUM(D26:D37)</f>
        <v>12800698</v>
      </c>
      <c r="E38" s="123">
        <f>SUM(E26:E37)</f>
        <v>-609670</v>
      </c>
      <c r="F38" s="82"/>
      <c r="J38" s="83"/>
    </row>
    <row r="39" spans="2:10" ht="16.5" thickBot="1" x14ac:dyDescent="0.3">
      <c r="B39" s="86" t="s">
        <v>105</v>
      </c>
      <c r="C39" s="103"/>
      <c r="D39" s="114">
        <v>-379853</v>
      </c>
      <c r="E39" s="114">
        <v>-46322</v>
      </c>
      <c r="F39" s="82"/>
      <c r="J39" s="83"/>
    </row>
    <row r="40" spans="2:10" ht="15.75" x14ac:dyDescent="0.25">
      <c r="B40" s="83"/>
      <c r="C40" s="97"/>
      <c r="D40" s="121"/>
      <c r="E40" s="121"/>
      <c r="F40" s="82"/>
      <c r="J40" s="83"/>
    </row>
    <row r="41" spans="2:10" ht="15.75" thickBot="1" x14ac:dyDescent="0.3">
      <c r="B41" s="86" t="s">
        <v>65</v>
      </c>
      <c r="C41" s="103"/>
      <c r="D41" s="114">
        <f>SUM(D38:D39)</f>
        <v>12420845</v>
      </c>
      <c r="E41" s="114">
        <f>SUM(E38:E39)</f>
        <v>-655992</v>
      </c>
      <c r="F41" s="94"/>
      <c r="J41" s="83"/>
    </row>
    <row r="42" spans="2:10" ht="15.75" x14ac:dyDescent="0.25">
      <c r="B42" s="83"/>
      <c r="C42" s="97"/>
      <c r="D42" s="121"/>
      <c r="E42" s="121"/>
      <c r="F42" s="82"/>
      <c r="J42" s="83"/>
    </row>
    <row r="43" spans="2:10" ht="15.75" x14ac:dyDescent="0.25">
      <c r="B43" s="62" t="s">
        <v>66</v>
      </c>
      <c r="C43" s="97"/>
      <c r="D43" s="121"/>
      <c r="E43" s="121"/>
      <c r="F43" s="82"/>
      <c r="J43" s="62"/>
    </row>
    <row r="44" spans="2:10" ht="16.5" thickBot="1" x14ac:dyDescent="0.3">
      <c r="B44" s="83" t="s">
        <v>67</v>
      </c>
      <c r="C44" s="97"/>
      <c r="D44" s="121">
        <v>-73067</v>
      </c>
      <c r="E44" s="121">
        <v>0</v>
      </c>
      <c r="F44" s="82"/>
      <c r="J44" s="83"/>
    </row>
    <row r="45" spans="2:10" ht="16.5" hidden="1" outlineLevel="1" thickBot="1" x14ac:dyDescent="0.3">
      <c r="B45" s="83" t="s">
        <v>68</v>
      </c>
      <c r="C45" s="97"/>
      <c r="D45" s="121">
        <v>0</v>
      </c>
      <c r="E45" s="121">
        <v>0</v>
      </c>
      <c r="F45" s="82"/>
      <c r="J45" s="83"/>
    </row>
    <row r="46" spans="2:10" ht="15.75" collapsed="1" x14ac:dyDescent="0.25">
      <c r="B46" s="84"/>
      <c r="C46" s="99"/>
      <c r="D46" s="122"/>
      <c r="E46" s="122"/>
      <c r="F46" s="82"/>
      <c r="J46" s="83"/>
    </row>
    <row r="47" spans="2:10" ht="16.5" thickBot="1" x14ac:dyDescent="0.3">
      <c r="B47" s="86" t="s">
        <v>69</v>
      </c>
      <c r="C47" s="103"/>
      <c r="D47" s="114">
        <f>SUM(D44:D46)</f>
        <v>-73067</v>
      </c>
      <c r="E47" s="114">
        <f>SUM(E44:E46)</f>
        <v>0</v>
      </c>
      <c r="F47" s="82"/>
      <c r="J47" s="83"/>
    </row>
    <row r="48" spans="2:10" x14ac:dyDescent="0.25">
      <c r="D48" s="116"/>
      <c r="E48" s="116"/>
    </row>
    <row r="49" spans="2:10" x14ac:dyDescent="0.25">
      <c r="B49" s="61" t="s">
        <v>70</v>
      </c>
      <c r="C49" s="100"/>
      <c r="D49" s="124"/>
      <c r="E49" s="124"/>
      <c r="J49" s="62"/>
    </row>
    <row r="50" spans="2:10" hidden="1" outlineLevel="1" x14ac:dyDescent="0.25">
      <c r="B50" s="87" t="s">
        <v>71</v>
      </c>
      <c r="C50" s="100"/>
      <c r="D50" s="124">
        <v>0</v>
      </c>
      <c r="E50" s="124">
        <v>0</v>
      </c>
      <c r="J50" s="83"/>
    </row>
    <row r="51" spans="2:10" collapsed="1" x14ac:dyDescent="0.25">
      <c r="B51" s="87" t="s">
        <v>101</v>
      </c>
      <c r="C51" s="100"/>
      <c r="D51" s="124">
        <v>16392416</v>
      </c>
      <c r="E51" s="124">
        <v>8234238</v>
      </c>
      <c r="J51" s="83"/>
    </row>
    <row r="52" spans="2:10" ht="15.75" thickBot="1" x14ac:dyDescent="0.3">
      <c r="B52" s="88" t="s">
        <v>102</v>
      </c>
      <c r="C52" s="88"/>
      <c r="D52" s="125">
        <v>-27367799</v>
      </c>
      <c r="E52" s="125">
        <v>-7802748</v>
      </c>
      <c r="J52" s="83"/>
    </row>
    <row r="53" spans="2:10" x14ac:dyDescent="0.25">
      <c r="B53" s="87"/>
      <c r="C53" s="100"/>
      <c r="D53" s="124"/>
      <c r="E53" s="124"/>
      <c r="J53" s="83"/>
    </row>
    <row r="54" spans="2:10" ht="15.75" thickBot="1" x14ac:dyDescent="0.3">
      <c r="B54" s="91" t="s">
        <v>72</v>
      </c>
      <c r="C54" s="104"/>
      <c r="D54" s="125">
        <f>SUM(D50:D53)</f>
        <v>-10975383</v>
      </c>
      <c r="E54" s="125">
        <f>SUM(E50:E53)</f>
        <v>431490</v>
      </c>
      <c r="J54" s="83"/>
    </row>
    <row r="55" spans="2:10" x14ac:dyDescent="0.25">
      <c r="B55" s="87"/>
      <c r="C55" s="100"/>
      <c r="D55" s="124"/>
      <c r="E55" s="124"/>
      <c r="J55" s="83"/>
    </row>
    <row r="56" spans="2:10" x14ac:dyDescent="0.25">
      <c r="B56" s="87" t="s">
        <v>73</v>
      </c>
      <c r="C56" s="100"/>
      <c r="D56" s="124">
        <f>SUM(D54,D47,D41)</f>
        <v>1372395</v>
      </c>
      <c r="E56" s="124">
        <f>SUM(E54,E47,E41)</f>
        <v>-224502</v>
      </c>
      <c r="J56" s="83"/>
    </row>
    <row r="57" spans="2:10" ht="21" x14ac:dyDescent="0.25">
      <c r="B57" s="89" t="s">
        <v>74</v>
      </c>
      <c r="C57" s="100"/>
      <c r="D57" s="124">
        <v>-39247</v>
      </c>
      <c r="E57" s="124">
        <v>0</v>
      </c>
      <c r="J57" s="119"/>
    </row>
    <row r="58" spans="2:10" ht="15.75" thickBot="1" x14ac:dyDescent="0.3">
      <c r="B58" s="90" t="s">
        <v>75</v>
      </c>
      <c r="C58" s="104"/>
      <c r="D58" s="125">
        <f>SUM(D56:D57)</f>
        <v>1333148</v>
      </c>
      <c r="E58" s="125">
        <f>SUM(E56:E57)</f>
        <v>-224502</v>
      </c>
      <c r="F58" s="94"/>
      <c r="J58" s="119"/>
    </row>
    <row r="59" spans="2:10" x14ac:dyDescent="0.25">
      <c r="B59" s="87"/>
      <c r="C59" s="100"/>
      <c r="D59" s="124"/>
      <c r="E59" s="124"/>
      <c r="J59" s="83"/>
    </row>
    <row r="60" spans="2:10" ht="15.75" thickBot="1" x14ac:dyDescent="0.3">
      <c r="B60" s="91" t="s">
        <v>76</v>
      </c>
      <c r="C60" s="105">
        <v>12</v>
      </c>
      <c r="D60" s="126">
        <f>Ф1!E11</f>
        <v>478610</v>
      </c>
      <c r="E60" s="126">
        <v>321024</v>
      </c>
      <c r="J60" s="62"/>
    </row>
    <row r="61" spans="2:10" ht="15.75" thickBot="1" x14ac:dyDescent="0.3">
      <c r="B61" s="92" t="s">
        <v>77</v>
      </c>
      <c r="C61" s="106">
        <v>12</v>
      </c>
      <c r="D61" s="127">
        <f>D60+D58</f>
        <v>1811758</v>
      </c>
      <c r="E61" s="127">
        <f>E60+E58</f>
        <v>96522</v>
      </c>
      <c r="H61" s="120">
        <f>D61-Ф1!D11</f>
        <v>0</v>
      </c>
      <c r="I61" s="120">
        <f>E61-96522</f>
        <v>0</v>
      </c>
      <c r="J61" s="62"/>
    </row>
    <row r="62" spans="2:10" ht="15.75" thickTop="1" x14ac:dyDescent="0.25"/>
    <row r="63" spans="2:10" x14ac:dyDescent="0.25">
      <c r="B63" s="93"/>
      <c r="D63" s="101" t="b">
        <v>0</v>
      </c>
      <c r="E63" s="98"/>
    </row>
    <row r="65" spans="2:5" x14ac:dyDescent="0.25">
      <c r="B65" s="28" t="s">
        <v>15</v>
      </c>
      <c r="C65" s="10"/>
      <c r="D65" s="14"/>
      <c r="E65" s="56"/>
    </row>
    <row r="66" spans="2:5" x14ac:dyDescent="0.25">
      <c r="B66" s="28"/>
      <c r="C66" s="10"/>
      <c r="D66" s="14"/>
      <c r="E66" s="56"/>
    </row>
    <row r="67" spans="2:5" x14ac:dyDescent="0.25">
      <c r="B67" s="57"/>
      <c r="C67" s="10"/>
      <c r="D67" s="33"/>
      <c r="E67" s="58"/>
    </row>
    <row r="68" spans="2:5" x14ac:dyDescent="0.25">
      <c r="B68" s="34" t="str">
        <f>Ф1!B50</f>
        <v>Асильбеков Р.Д.</v>
      </c>
      <c r="C68" s="10"/>
      <c r="D68" s="34" t="str">
        <f>Ф1!D50</f>
        <v>Доскалиева И.А.</v>
      </c>
      <c r="E68" s="56"/>
    </row>
    <row r="69" spans="2:5" x14ac:dyDescent="0.25">
      <c r="B69" s="59" t="str">
        <f>Ф1!B51</f>
        <v>Член Правления - заместитель председателя Правления</v>
      </c>
      <c r="C69" s="10"/>
      <c r="D69" s="34" t="str">
        <f>Ф1!D51</f>
        <v>Главный бухгалтер</v>
      </c>
      <c r="E69" s="56"/>
    </row>
  </sheetData>
  <mergeCells count="3">
    <mergeCell ref="B7:B9"/>
    <mergeCell ref="C7:C9"/>
    <mergeCell ref="F7:F9"/>
  </mergeCells>
  <phoneticPr fontId="33" type="noConversion"/>
  <pageMargins left="0.70866141732283461" right="0.70866141732283461" top="0.74803149606299213" bottom="0.74803149606299213" header="0.31496062992125984" footer="0.31496062992125984"/>
  <pageSetup paperSize="9" scale="6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92D050"/>
    <pageSetUpPr fitToPage="1"/>
  </sheetPr>
  <dimension ref="A1:L34"/>
  <sheetViews>
    <sheetView view="pageBreakPreview" zoomScale="60" zoomScaleNormal="100" workbookViewId="0">
      <selection activeCell="H8" sqref="H8"/>
    </sheetView>
  </sheetViews>
  <sheetFormatPr defaultRowHeight="15" outlineLevelRow="1" outlineLevelCol="1" x14ac:dyDescent="0.25"/>
  <cols>
    <col min="1" max="1" width="23" customWidth="1"/>
    <col min="2" max="2" width="44.140625" customWidth="1"/>
    <col min="3" max="3" width="7.42578125" customWidth="1"/>
    <col min="4" max="4" width="17" customWidth="1"/>
    <col min="5" max="5" width="8.85546875" hidden="1" customWidth="1" outlineLevel="1"/>
    <col min="6" max="6" width="16.42578125" hidden="1" customWidth="1" outlineLevel="1"/>
    <col min="7" max="7" width="7.28515625" customWidth="1" collapsed="1"/>
    <col min="8" max="8" width="25.42578125" customWidth="1"/>
    <col min="9" max="9" width="5.7109375" customWidth="1"/>
    <col min="10" max="10" width="13.5703125" customWidth="1"/>
    <col min="11" max="11" width="5.5703125" customWidth="1"/>
    <col min="12" max="12" width="15" customWidth="1"/>
  </cols>
  <sheetData>
    <row r="1" spans="1:12" x14ac:dyDescent="0.25">
      <c r="A1" s="35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35"/>
      <c r="B2" s="36" t="s">
        <v>91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25">
      <c r="A4" s="60"/>
      <c r="B4" s="36" t="s">
        <v>84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x14ac:dyDescent="0.25">
      <c r="A5" s="60"/>
      <c r="B5" s="140" t="str">
        <f>Ф2!B5</f>
        <v>за период, закончившийся  30 июня 2025 года</v>
      </c>
      <c r="C5" s="140"/>
      <c r="D5" s="60"/>
      <c r="E5" s="60"/>
      <c r="F5" s="60"/>
      <c r="G5" s="60"/>
      <c r="H5" s="60"/>
      <c r="I5" s="60"/>
      <c r="J5" s="60"/>
      <c r="K5" s="60"/>
      <c r="L5" s="60"/>
    </row>
    <row r="6" spans="1:12" x14ac:dyDescent="0.25">
      <c r="A6" s="60"/>
      <c r="B6" s="62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60"/>
      <c r="B7" s="37" t="s">
        <v>0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73.5" x14ac:dyDescent="0.25">
      <c r="A8" s="60"/>
      <c r="B8" s="71"/>
      <c r="C8" s="72"/>
      <c r="D8" s="73" t="s">
        <v>44</v>
      </c>
      <c r="E8" s="73"/>
      <c r="F8" s="73" t="s">
        <v>45</v>
      </c>
      <c r="G8" s="73"/>
      <c r="H8" s="73" t="s">
        <v>46</v>
      </c>
      <c r="I8" s="73"/>
      <c r="J8" s="73" t="s">
        <v>47</v>
      </c>
      <c r="K8" s="73"/>
      <c r="L8" s="74" t="s">
        <v>48</v>
      </c>
    </row>
    <row r="9" spans="1:12" ht="15.75" thickBot="1" x14ac:dyDescent="0.3">
      <c r="A9" s="60"/>
      <c r="B9" s="75">
        <v>45658</v>
      </c>
      <c r="C9" s="76"/>
      <c r="D9" s="77">
        <v>11240188</v>
      </c>
      <c r="E9" s="77"/>
      <c r="F9" s="77">
        <v>0</v>
      </c>
      <c r="G9" s="77"/>
      <c r="H9" s="77">
        <v>-154842</v>
      </c>
      <c r="I9" s="77"/>
      <c r="J9" s="77">
        <v>26087698</v>
      </c>
      <c r="K9" s="77"/>
      <c r="L9" s="77">
        <v>37173044</v>
      </c>
    </row>
    <row r="10" spans="1:12" x14ac:dyDescent="0.25">
      <c r="A10" s="60"/>
      <c r="B10" s="64"/>
      <c r="C10" s="60"/>
      <c r="D10" s="65"/>
      <c r="E10" s="65"/>
      <c r="F10" s="65"/>
      <c r="G10" s="65"/>
      <c r="H10" s="65"/>
      <c r="I10" s="65"/>
      <c r="J10" s="65"/>
      <c r="K10" s="65"/>
      <c r="L10" s="65"/>
    </row>
    <row r="11" spans="1:12" x14ac:dyDescent="0.25">
      <c r="A11" s="60"/>
      <c r="B11" s="67" t="s">
        <v>49</v>
      </c>
      <c r="C11" s="60"/>
      <c r="D11" s="10">
        <v>0</v>
      </c>
      <c r="E11" s="63"/>
      <c r="F11" s="63"/>
      <c r="G11" s="63"/>
      <c r="H11" s="10">
        <v>0</v>
      </c>
      <c r="I11" s="63"/>
      <c r="J11" s="66">
        <v>5512819</v>
      </c>
      <c r="K11" s="63"/>
      <c r="L11" s="66">
        <f>SUM(D11:J11)</f>
        <v>5512819</v>
      </c>
    </row>
    <row r="12" spans="1:12" x14ac:dyDescent="0.25">
      <c r="A12" s="60"/>
      <c r="B12" s="67" t="s">
        <v>50</v>
      </c>
      <c r="C12" s="60"/>
      <c r="D12" s="10">
        <v>0</v>
      </c>
      <c r="E12" s="63"/>
      <c r="F12" s="63"/>
      <c r="G12" s="63"/>
      <c r="H12" s="66">
        <v>-164463</v>
      </c>
      <c r="I12" s="63"/>
      <c r="J12" s="10">
        <v>0</v>
      </c>
      <c r="K12" s="63"/>
      <c r="L12" s="66">
        <f t="shared" ref="L12:L13" si="0">SUM(D12:J12)</f>
        <v>-164463</v>
      </c>
    </row>
    <row r="13" spans="1:12" outlineLevel="1" x14ac:dyDescent="0.25">
      <c r="A13" s="60"/>
      <c r="B13" s="79" t="s">
        <v>51</v>
      </c>
      <c r="C13" s="72"/>
      <c r="D13" s="12">
        <v>0</v>
      </c>
      <c r="E13" s="80"/>
      <c r="F13" s="80"/>
      <c r="G13" s="80"/>
      <c r="H13" s="12">
        <v>0</v>
      </c>
      <c r="I13" s="80"/>
      <c r="J13" s="81">
        <v>-3300011</v>
      </c>
      <c r="K13" s="80"/>
      <c r="L13" s="81">
        <f t="shared" si="0"/>
        <v>-3300011</v>
      </c>
    </row>
    <row r="14" spans="1:12" x14ac:dyDescent="0.25">
      <c r="A14" s="60"/>
      <c r="B14" s="67"/>
      <c r="C14" s="60"/>
      <c r="D14" s="63"/>
      <c r="E14" s="63"/>
      <c r="F14" s="63"/>
      <c r="G14" s="63"/>
      <c r="H14" s="63"/>
      <c r="I14" s="63"/>
      <c r="J14" s="66"/>
      <c r="K14" s="63"/>
      <c r="L14" s="66"/>
    </row>
    <row r="15" spans="1:12" ht="15.75" thickBot="1" x14ac:dyDescent="0.3">
      <c r="A15" s="60"/>
      <c r="B15" s="75">
        <v>45838</v>
      </c>
      <c r="C15" s="76"/>
      <c r="D15" s="77">
        <f>D9+D11+D12+D13</f>
        <v>11240188</v>
      </c>
      <c r="E15" s="77"/>
      <c r="F15" s="77">
        <f>F9+F11+F12+F13</f>
        <v>0</v>
      </c>
      <c r="G15" s="77"/>
      <c r="H15" s="77">
        <f>H9+H11+H12+H13</f>
        <v>-319305</v>
      </c>
      <c r="I15" s="77"/>
      <c r="J15" s="77">
        <f>J9+J11+J12+J13</f>
        <v>28300506</v>
      </c>
      <c r="K15" s="77"/>
      <c r="L15" s="77">
        <f>D15+F15+H15+J15</f>
        <v>39221389</v>
      </c>
    </row>
    <row r="16" spans="1:12" x14ac:dyDescent="0.25">
      <c r="A16" s="60"/>
      <c r="B16" s="64"/>
      <c r="C16" s="60"/>
      <c r="D16" s="65"/>
      <c r="E16" s="65"/>
      <c r="F16" s="65"/>
      <c r="G16" s="65"/>
      <c r="H16" s="65"/>
      <c r="I16" s="65"/>
      <c r="J16" s="65"/>
      <c r="K16" s="65"/>
      <c r="L16" s="65"/>
    </row>
    <row r="17" spans="1:12" x14ac:dyDescent="0.25">
      <c r="A17" s="60"/>
      <c r="B17" s="70"/>
      <c r="C17" s="60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73.5" x14ac:dyDescent="0.25">
      <c r="A18" s="60"/>
      <c r="B18" s="71"/>
      <c r="C18" s="72"/>
      <c r="D18" s="73" t="s">
        <v>44</v>
      </c>
      <c r="E18" s="73"/>
      <c r="F18" s="73" t="s">
        <v>45</v>
      </c>
      <c r="G18" s="73"/>
      <c r="H18" s="73" t="s">
        <v>46</v>
      </c>
      <c r="I18" s="73"/>
      <c r="J18" s="73" t="s">
        <v>47</v>
      </c>
      <c r="K18" s="73"/>
      <c r="L18" s="74" t="s">
        <v>48</v>
      </c>
    </row>
    <row r="19" spans="1:12" ht="15.75" thickBot="1" x14ac:dyDescent="0.3">
      <c r="A19" s="60"/>
      <c r="B19" s="75">
        <v>45292</v>
      </c>
      <c r="C19" s="76"/>
      <c r="D19" s="77">
        <v>11240188</v>
      </c>
      <c r="E19" s="77"/>
      <c r="F19" s="77">
        <v>0</v>
      </c>
      <c r="G19" s="77"/>
      <c r="H19" s="77">
        <v>-220162</v>
      </c>
      <c r="I19" s="77"/>
      <c r="J19" s="77">
        <v>19329125</v>
      </c>
      <c r="K19" s="78"/>
      <c r="L19" s="77">
        <v>30349151</v>
      </c>
    </row>
    <row r="20" spans="1:12" x14ac:dyDescent="0.25">
      <c r="A20" s="60"/>
      <c r="B20" s="60"/>
      <c r="C20" s="60"/>
      <c r="D20" s="66"/>
      <c r="E20" s="63"/>
      <c r="F20" s="66"/>
      <c r="G20" s="63"/>
      <c r="H20" s="66"/>
      <c r="I20" s="63"/>
      <c r="J20" s="66"/>
      <c r="K20" s="63"/>
      <c r="L20" s="66"/>
    </row>
    <row r="21" spans="1:12" x14ac:dyDescent="0.25">
      <c r="A21" s="60"/>
      <c r="B21" s="67" t="s">
        <v>49</v>
      </c>
      <c r="C21" s="60"/>
      <c r="D21" s="10">
        <v>0</v>
      </c>
      <c r="E21" s="63"/>
      <c r="F21" s="63"/>
      <c r="G21" s="63"/>
      <c r="H21" s="10">
        <v>0</v>
      </c>
      <c r="I21" s="63"/>
      <c r="J21" s="66">
        <v>2419075</v>
      </c>
      <c r="K21" s="63"/>
      <c r="L21" s="66">
        <f t="shared" ref="L21:L23" si="1">D21+F21+H21+J21</f>
        <v>2419075</v>
      </c>
    </row>
    <row r="22" spans="1:12" x14ac:dyDescent="0.25">
      <c r="A22" s="60"/>
      <c r="B22" s="67" t="s">
        <v>50</v>
      </c>
      <c r="C22" s="60"/>
      <c r="D22" s="10">
        <v>0</v>
      </c>
      <c r="E22" s="63"/>
      <c r="F22" s="63"/>
      <c r="G22" s="63"/>
      <c r="H22" s="66">
        <v>19358</v>
      </c>
      <c r="I22" s="63"/>
      <c r="J22" s="10"/>
      <c r="K22" s="63"/>
      <c r="L22" s="66">
        <f t="shared" si="1"/>
        <v>19358</v>
      </c>
    </row>
    <row r="23" spans="1:12" x14ac:dyDescent="0.25">
      <c r="A23" s="60"/>
      <c r="B23" s="79" t="s">
        <v>106</v>
      </c>
      <c r="C23" s="72"/>
      <c r="D23" s="12">
        <v>0</v>
      </c>
      <c r="E23" s="80"/>
      <c r="F23" s="80"/>
      <c r="G23" s="80"/>
      <c r="H23" s="12">
        <v>0</v>
      </c>
      <c r="I23" s="80"/>
      <c r="J23" s="81">
        <v>-2755037</v>
      </c>
      <c r="K23" s="80"/>
      <c r="L23" s="81">
        <f t="shared" si="1"/>
        <v>-2755037</v>
      </c>
    </row>
    <row r="24" spans="1:12" x14ac:dyDescent="0.25">
      <c r="A24" s="60"/>
      <c r="B24" s="67"/>
      <c r="C24" s="60"/>
      <c r="D24" s="63"/>
      <c r="E24" s="63"/>
      <c r="F24" s="63"/>
      <c r="G24" s="63"/>
      <c r="H24" s="63"/>
      <c r="I24" s="63"/>
      <c r="J24" s="66"/>
      <c r="K24" s="63"/>
      <c r="L24" s="66"/>
    </row>
    <row r="25" spans="1:12" ht="15.75" thickBot="1" x14ac:dyDescent="0.3">
      <c r="A25" s="60"/>
      <c r="B25" s="75">
        <v>45473</v>
      </c>
      <c r="C25" s="76"/>
      <c r="D25" s="77">
        <f>D19+D22+D23</f>
        <v>11240188</v>
      </c>
      <c r="E25" s="77"/>
      <c r="F25" s="77">
        <f>F19+F22+F23</f>
        <v>0</v>
      </c>
      <c r="G25" s="77"/>
      <c r="H25" s="77">
        <f>H19+H22+H23+H21</f>
        <v>-200804</v>
      </c>
      <c r="I25" s="77"/>
      <c r="J25" s="77">
        <f>J19+J22+J23+J21</f>
        <v>18993163</v>
      </c>
      <c r="K25" s="77">
        <v>0</v>
      </c>
      <c r="L25" s="77">
        <f>D25+F25+H25+J25</f>
        <v>30032547</v>
      </c>
    </row>
    <row r="26" spans="1:12" x14ac:dyDescent="0.25">
      <c r="A26" s="60"/>
      <c r="B26" s="60"/>
      <c r="C26" s="60"/>
      <c r="D26" s="68">
        <v>0</v>
      </c>
      <c r="E26" s="69"/>
      <c r="F26" s="68">
        <v>0</v>
      </c>
      <c r="G26" s="69"/>
      <c r="H26" s="68">
        <v>0</v>
      </c>
      <c r="I26" s="69"/>
      <c r="J26" s="68">
        <v>-4.1130000725388527E-2</v>
      </c>
      <c r="K26" s="69"/>
      <c r="L26" s="68">
        <v>0.18042000010609627</v>
      </c>
    </row>
    <row r="27" spans="1:12" x14ac:dyDescent="0.25">
      <c r="A27" s="60"/>
      <c r="B27" s="60"/>
      <c r="C27" s="60"/>
      <c r="D27" s="68"/>
      <c r="E27" s="69"/>
      <c r="F27" s="68"/>
      <c r="G27" s="69"/>
      <c r="H27" s="68"/>
      <c r="I27" s="69"/>
      <c r="J27" s="68"/>
      <c r="K27" s="69"/>
      <c r="L27" s="68"/>
    </row>
    <row r="28" spans="1:12" x14ac:dyDescent="0.25">
      <c r="A28" s="60"/>
      <c r="B28" s="60"/>
      <c r="C28" s="60"/>
      <c r="D28" s="68"/>
      <c r="E28" s="69"/>
      <c r="F28" s="68"/>
      <c r="G28" s="69"/>
      <c r="H28" s="68"/>
      <c r="I28" s="69"/>
      <c r="J28" s="68"/>
      <c r="K28" s="69"/>
      <c r="L28" s="68"/>
    </row>
    <row r="29" spans="1:12" x14ac:dyDescent="0.25">
      <c r="A29" s="60"/>
      <c r="B29" s="28" t="s">
        <v>15</v>
      </c>
      <c r="C29" s="60"/>
      <c r="D29" s="60"/>
      <c r="E29" s="60"/>
      <c r="F29" s="60"/>
      <c r="G29" s="60"/>
      <c r="H29" s="14"/>
      <c r="I29" s="60"/>
      <c r="J29" s="60"/>
      <c r="K29" s="60"/>
      <c r="L29" s="60"/>
    </row>
    <row r="30" spans="1:12" x14ac:dyDescent="0.25">
      <c r="A30" s="60"/>
      <c r="B30" s="28"/>
      <c r="C30" s="60"/>
      <c r="D30" s="60"/>
      <c r="E30" s="60"/>
      <c r="F30" s="60"/>
      <c r="G30" s="60"/>
      <c r="H30" s="14"/>
      <c r="I30" s="60"/>
      <c r="J30" s="60"/>
      <c r="K30" s="60"/>
      <c r="L30" s="60"/>
    </row>
    <row r="31" spans="1:12" x14ac:dyDescent="0.25">
      <c r="A31" s="60"/>
      <c r="B31" s="57"/>
      <c r="C31" s="60"/>
      <c r="D31" s="60"/>
      <c r="E31" s="60"/>
      <c r="F31" s="60"/>
      <c r="G31" s="60"/>
      <c r="H31" s="33"/>
      <c r="I31" s="60"/>
      <c r="J31" s="60"/>
      <c r="K31" s="60"/>
      <c r="L31" s="60"/>
    </row>
    <row r="32" spans="1:12" x14ac:dyDescent="0.25">
      <c r="A32" s="60"/>
      <c r="B32" s="34" t="str">
        <f>Ф1!B50</f>
        <v>Асильбеков Р.Д.</v>
      </c>
      <c r="C32" s="60"/>
      <c r="D32" s="60"/>
      <c r="E32" s="60"/>
      <c r="F32" s="60"/>
      <c r="G32" s="60"/>
      <c r="H32" s="34" t="str">
        <f>Ф1!D50</f>
        <v>Доскалиева И.А.</v>
      </c>
      <c r="I32" s="60"/>
      <c r="J32" s="60"/>
      <c r="K32" s="60"/>
      <c r="L32" s="60"/>
    </row>
    <row r="33" spans="1:12" ht="26.25" customHeight="1" x14ac:dyDescent="0.25">
      <c r="A33" s="60"/>
      <c r="B33" s="59" t="str">
        <f>Ф1!B51</f>
        <v>Член Правления - заместитель председателя Правления</v>
      </c>
      <c r="C33" s="60"/>
      <c r="D33" s="60"/>
      <c r="E33" s="60"/>
      <c r="F33" s="60"/>
      <c r="G33" s="60"/>
      <c r="H33" s="34" t="str">
        <f>Ф1!D51</f>
        <v>Главный бухгалтер</v>
      </c>
      <c r="I33" s="60"/>
      <c r="J33" s="60"/>
      <c r="K33" s="60"/>
      <c r="L33" s="60"/>
    </row>
    <row r="34" spans="1:12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1">
    <mergeCell ref="B5:C5"/>
  </mergeCells>
  <pageMargins left="1.0236220472440944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Akylbayeva Gaukhar</cp:lastModifiedBy>
  <cp:lastPrinted>2025-08-05T05:43:33Z</cp:lastPrinted>
  <dcterms:created xsi:type="dcterms:W3CDTF">2021-08-12T10:42:32Z</dcterms:created>
  <dcterms:modified xsi:type="dcterms:W3CDTF">2025-08-05T05:43:39Z</dcterms:modified>
</cp:coreProperties>
</file>