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rakhymbayeva\Desktop\МСФО\Закрытие 3 мес 2025 г\FS\для Биржи\"/>
    </mc:Choice>
  </mc:AlternateContent>
  <bookViews>
    <workbookView xWindow="0" yWindow="0" windowWidth="28800" windowHeight="12180" activeTab="3"/>
  </bookViews>
  <sheets>
    <sheet name="Ф1" sheetId="1" r:id="rId1"/>
    <sheet name="Ф2" sheetId="2" r:id="rId2"/>
    <sheet name="Ф3" sheetId="3" r:id="rId3"/>
    <sheet name="Ф4" sheetId="4" r:id="rId4"/>
  </sheets>
  <definedNames>
    <definedName name="_Hlk252777848" localSheetId="0">Ф1!$A$22</definedName>
    <definedName name="_Hlk252994929" localSheetId="0">Ф1!$A$10</definedName>
    <definedName name="_Hlk85296105" localSheetId="0">Ф1!$A$80</definedName>
    <definedName name="_xlnm._FilterDatabase" localSheetId="0" hidden="1">Ф1!$C$17:$D$17</definedName>
    <definedName name="OLE_LINK2" localSheetId="1">Ф2!#REF!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1" l="1"/>
  <c r="D32" i="4"/>
  <c r="E28" i="4"/>
  <c r="F28" i="4" s="1"/>
  <c r="F32" i="4" s="1"/>
  <c r="F25" i="4"/>
  <c r="E25" i="4"/>
  <c r="D25" i="4"/>
  <c r="D38" i="4" s="1"/>
  <c r="D40" i="4" s="1"/>
  <c r="C25" i="4"/>
  <c r="C32" i="4" s="1"/>
  <c r="C38" i="4" s="1"/>
  <c r="C40" i="4" s="1"/>
  <c r="F38" i="4" l="1"/>
  <c r="E32" i="4"/>
  <c r="E38" i="4" s="1"/>
  <c r="E40" i="4" s="1"/>
  <c r="C50" i="3"/>
  <c r="D43" i="3" l="1"/>
  <c r="D32" i="3"/>
  <c r="D22" i="3"/>
  <c r="D46" i="3" l="1"/>
  <c r="D53" i="3" s="1"/>
  <c r="C43" i="3"/>
  <c r="C22" i="3"/>
  <c r="C32" i="3"/>
  <c r="C46" i="3" l="1"/>
  <c r="C53" i="3" s="1"/>
  <c r="C55" i="3" s="1"/>
  <c r="D36" i="2" l="1"/>
  <c r="C36" i="2"/>
  <c r="D30" i="2"/>
  <c r="C30" i="2"/>
  <c r="D25" i="2"/>
  <c r="C25" i="2"/>
  <c r="D18" i="2" l="1"/>
  <c r="C18" i="2"/>
  <c r="D12" i="2"/>
  <c r="C12" i="2"/>
  <c r="C73" i="1"/>
  <c r="C57" i="1"/>
  <c r="C43" i="1"/>
  <c r="F40" i="4" s="1"/>
  <c r="C33" i="1"/>
  <c r="C30" i="1"/>
  <c r="D79" i="1"/>
  <c r="D76" i="1"/>
  <c r="D73" i="1"/>
  <c r="D57" i="1"/>
  <c r="D43" i="1"/>
  <c r="D30" i="1"/>
  <c r="C17" i="1"/>
  <c r="D17" i="1"/>
  <c r="D33" i="1" s="1"/>
  <c r="C76" i="1" l="1"/>
  <c r="C79" i="1" s="1"/>
  <c r="C81" i="1" s="1"/>
</calcChain>
</file>

<file path=xl/sharedStrings.xml><?xml version="1.0" encoding="utf-8"?>
<sst xmlns="http://schemas.openxmlformats.org/spreadsheetml/2006/main" count="187" uniqueCount="136">
  <si>
    <t>В тысячах тенге</t>
  </si>
  <si>
    <t>Прим.</t>
  </si>
  <si>
    <t>(неаудировано)</t>
  </si>
  <si>
    <t>(аудировано)</t>
  </si>
  <si>
    <t xml:space="preserve"> </t>
  </si>
  <si>
    <t>АКТИВЫ</t>
  </si>
  <si>
    <t>Внеоборотные активы</t>
  </si>
  <si>
    <t>Основные средства</t>
  </si>
  <si>
    <t>Нематериальные активы</t>
  </si>
  <si>
    <t xml:space="preserve">Активы в форме права пользования </t>
  </si>
  <si>
    <t>Авансы выданные</t>
  </si>
  <si>
    <t>Долгосрочные банковские вклады</t>
  </si>
  <si>
    <t>Итого внеоборотные активы</t>
  </si>
  <si>
    <t>Оборотные активы</t>
  </si>
  <si>
    <t>Товарно-материальные запасы</t>
  </si>
  <si>
    <t>Торговая и прочая дебиторская задолженность</t>
  </si>
  <si>
    <t>Предоплата по налогам помимо подоходного налога</t>
  </si>
  <si>
    <t>Предоплата по корпоративному подоходному налогу</t>
  </si>
  <si>
    <t>Краткосрочные банковские вклады</t>
  </si>
  <si>
    <t>Денежные средства и их эквиваленты</t>
  </si>
  <si>
    <t>Итого оборотные активы</t>
  </si>
  <si>
    <t>ИТОГО АКТИВЫ</t>
  </si>
  <si>
    <t>КАПИТАЛ И ОБЯЗАТЕЛЬСТВА</t>
  </si>
  <si>
    <t>КАПИТАЛ</t>
  </si>
  <si>
    <t>Уставный капитал</t>
  </si>
  <si>
    <t>Дополнительный оплаченный капитал</t>
  </si>
  <si>
    <t>Нераспределенная прибыль</t>
  </si>
  <si>
    <t>ИТОГО КАПИТАЛ</t>
  </si>
  <si>
    <t>Долгосрочные обязательства</t>
  </si>
  <si>
    <t>Долгосрочная часть банковских займов</t>
  </si>
  <si>
    <t>Долгосрочная часть займов от связанной стороны</t>
  </si>
  <si>
    <t>Выпущенные долговые ценные бумаги</t>
  </si>
  <si>
    <t>Обязательства по выданным гарантиям</t>
  </si>
  <si>
    <t>Обязательства по вознаграждению работников</t>
  </si>
  <si>
    <t>Резерв по ликвидации газопроводов и восстановлению участков</t>
  </si>
  <si>
    <t>Обязательства по аренде долгосрочная часть</t>
  </si>
  <si>
    <t>Обязательства по отложенному налогу</t>
  </si>
  <si>
    <t>Итого долгосрочные обязательства</t>
  </si>
  <si>
    <t>Краткосрочные обязательства</t>
  </si>
  <si>
    <t>Краткосрочная часть банковских займов</t>
  </si>
  <si>
    <t>Краткосрочная часть займов от связанной стороны</t>
  </si>
  <si>
    <t>Торговая кредиторская задолженность</t>
  </si>
  <si>
    <t>Налоги к уплате помимо подоходного налога</t>
  </si>
  <si>
    <t>Контрактные обязательства</t>
  </si>
  <si>
    <t>Обязательства по аренде краткосрочная часть</t>
  </si>
  <si>
    <t>Прочие краткосрочные финансовые обязательства</t>
  </si>
  <si>
    <t>Прочие краткосрочные обязательства</t>
  </si>
  <si>
    <t>Итого краткосрочные обязательства</t>
  </si>
  <si>
    <t>ИТОГО ОБЯЗАТЕЛЬСТВА</t>
  </si>
  <si>
    <t>ИТОГО КАПИТАЛ И ОБЯЗАТЕЛЬСТВА</t>
  </si>
  <si>
    <t>2024 г. (неаудированные)</t>
  </si>
  <si>
    <t>Выручка по договорам с покупателями</t>
  </si>
  <si>
    <t xml:space="preserve">Себестоимость оказанных услуг </t>
  </si>
  <si>
    <t>Валовая прибыль</t>
  </si>
  <si>
    <t>Общие и административные расходы</t>
  </si>
  <si>
    <t>Прочие операционные доходы</t>
  </si>
  <si>
    <t>Прочие операционные расходы</t>
  </si>
  <si>
    <t>Прибыль от операционной деятельности</t>
  </si>
  <si>
    <t>Курсовая разница нетто</t>
  </si>
  <si>
    <t>Финансовые доходы</t>
  </si>
  <si>
    <t>Финансовые затраты</t>
  </si>
  <si>
    <t>Прибыль до налогообложения</t>
  </si>
  <si>
    <t>Расходы по подоходному налогу</t>
  </si>
  <si>
    <t>ЧИСТАЯ ПРИБЫЛЬ ЗА ПЕРИОД</t>
  </si>
  <si>
    <t>Прочий совокупный доход за вычетом налогов</t>
  </si>
  <si>
    <t>Итого совокупный доход за вычетом налогов</t>
  </si>
  <si>
    <t>2024 г. (неаудированные)</t>
  </si>
  <si>
    <t>Денежные потоки от операционной деятельности</t>
  </si>
  <si>
    <t>Поступления от покупателей</t>
  </si>
  <si>
    <t>Платежи поставщикам</t>
  </si>
  <si>
    <t>Выплаты работникам</t>
  </si>
  <si>
    <t>Прочие налоги и платежи в бюджет</t>
  </si>
  <si>
    <t>Возврат НДС с бюджета</t>
  </si>
  <si>
    <t>Прочие поступления</t>
  </si>
  <si>
    <t>Прочие выплаты</t>
  </si>
  <si>
    <t>Проценты уплаченные</t>
  </si>
  <si>
    <t>Проценты полученные</t>
  </si>
  <si>
    <t>Чистые денежные потоки от операционной деятельности</t>
  </si>
  <si>
    <t xml:space="preserve">Денежные потоки от инвестиционной деятельности </t>
  </si>
  <si>
    <t>Изъятие банковских депозитов</t>
  </si>
  <si>
    <t>Размещение банковских депозитов</t>
  </si>
  <si>
    <t>Приобретение основных средств</t>
  </si>
  <si>
    <t>Приобретение нематериальных активов</t>
  </si>
  <si>
    <t>Чистые денежные потоки использованные в инвестиционной деятельности</t>
  </si>
  <si>
    <t xml:space="preserve">Денежные потоки от финансовой деятельности </t>
  </si>
  <si>
    <t xml:space="preserve">Выпуск простых акций </t>
  </si>
  <si>
    <t>Поступления по выпущенным долговым ценным бумагам (облигациям)</t>
  </si>
  <si>
    <t>Погашение банковских займов</t>
  </si>
  <si>
    <t>Выплата основного долга по обязательствам по аренде</t>
  </si>
  <si>
    <t>Чистые денежные потоки от финансовой деятельности</t>
  </si>
  <si>
    <t>Чистое увеличение/(уменьшение) денежных средств и их эквивалентов</t>
  </si>
  <si>
    <t>Влияние изменений обменных курсов на денежные средства и их эквиваленты</t>
  </si>
  <si>
    <t>Денежные средства и их эквиваленты на начало периода</t>
  </si>
  <si>
    <t>Денежные средства и их эквиваленты на конец периода</t>
  </si>
  <si>
    <t>Дополнитель-ный оплаченный капитал</t>
  </si>
  <si>
    <t>Нераспре-деленная прибыль</t>
  </si>
  <si>
    <t>Итого</t>
  </si>
  <si>
    <t>Чистая прибыль за период (неаудированная)</t>
  </si>
  <si>
    <t>Итого совокупный доход за период</t>
  </si>
  <si>
    <t>На 1 января 2024 г. (аудированные)</t>
  </si>
  <si>
    <t>АО «Интергаз Центральная Азия»</t>
  </si>
  <si>
    <t>Сокращенный промежуточный отчет об изменениях в капитале</t>
  </si>
  <si>
    <t>Балансовая стоимость на одну простую акцию</t>
  </si>
  <si>
    <t>в тысячах тенге</t>
  </si>
  <si>
    <t>Прибыль на акцию в тысячах тенге</t>
  </si>
  <si>
    <t>Базовая и разводненная</t>
  </si>
  <si>
    <t>Балансовая стоимость на одну привилегированную акцию</t>
  </si>
  <si>
    <t>Сокращенный промежуточный отчет о движении денежных средств</t>
  </si>
  <si>
    <t>Заместитель Генерального директора</t>
  </si>
  <si>
    <t xml:space="preserve">                      ________________</t>
  </si>
  <si>
    <t>Нарымбетова У.И.</t>
  </si>
  <si>
    <t>Главный бухгалтер</t>
  </si>
  <si>
    <t>__________________________</t>
  </si>
  <si>
    <t>Кадирбаева А.А.</t>
  </si>
  <si>
    <t xml:space="preserve">Сокращенный промежуточный отчет о финансовом положении - на 31 марта 2025 года </t>
  </si>
  <si>
    <t>31 марта 2025 г.</t>
  </si>
  <si>
    <t>31 декабря 2024 г.</t>
  </si>
  <si>
    <t>Прочий совокупный доход</t>
  </si>
  <si>
    <t>Выплата основного долга по выпущенным долговым ценным бумагам (облигациям)</t>
  </si>
  <si>
    <t>Сокращенный промежуточный отчет о совокупном доходе - за три месяца, закончившихся 31 марта 2025 года</t>
  </si>
  <si>
    <t>За три месяца</t>
  </si>
  <si>
    <t>закончившихся 31 марта</t>
  </si>
  <si>
    <t>2025 г. (неаудированные)</t>
  </si>
  <si>
    <t>За три месяца, закончившихся 31 марта 2025 года</t>
  </si>
  <si>
    <t>2025 г. (неаудированные)</t>
  </si>
  <si>
    <t>На 1 января 2025 г. (аудированные)</t>
  </si>
  <si>
    <t>На 31 декабря 2024 г. (аудированные)</t>
  </si>
  <si>
    <t>На 31 марта 2025 г. (неаудированные)</t>
  </si>
  <si>
    <t>4.996</t>
  </si>
  <si>
    <t>3.145</t>
  </si>
  <si>
    <t>0.068</t>
  </si>
  <si>
    <t>0.033</t>
  </si>
  <si>
    <t xml:space="preserve">Выпуск простых акций  </t>
  </si>
  <si>
    <t>3.057</t>
  </si>
  <si>
    <t>Дивиденды по привилегированным акциям</t>
  </si>
  <si>
    <t>Прочие операции с Акционером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</si>
</sst>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_-* #,##0.00_р_._-;\-* #,##0.00_р_._-;_-* &quot;-&quot;??_р_._-;_-@_-"/>
    <numFmt numFmtId="167" formatCode="_-* #,##0_р_._-;\-* #,##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4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5"/>
      <color theme="1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b/>
      <sz val="7.5"/>
      <color theme="1"/>
      <name val="Arial"/>
      <family val="2"/>
      <charset val="204"/>
    </font>
    <font>
      <sz val="7.5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.5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21" fillId="0" borderId="0" applyFont="0" applyFill="0" applyBorder="0" applyAlignment="0" applyProtection="0"/>
  </cellStyleXfs>
  <cellXfs count="114">
    <xf numFmtId="0" fontId="0" fillId="0" borderId="0" xfId="0"/>
    <xf numFmtId="164" fontId="4" fillId="0" borderId="0" xfId="1" applyNumberFormat="1" applyFont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4" fontId="5" fillId="0" borderId="0" xfId="1" applyNumberFormat="1" applyFont="1" applyAlignment="1">
      <alignment horizontal="left" vertical="center" indent="1"/>
    </xf>
    <xf numFmtId="164" fontId="6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right" vertical="center"/>
    </xf>
    <xf numFmtId="164" fontId="6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left" vertical="center" indent="1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left" vertical="center" indent="1"/>
    </xf>
    <xf numFmtId="164" fontId="7" fillId="0" borderId="1" xfId="1" applyNumberFormat="1" applyFont="1" applyBorder="1" applyAlignment="1">
      <alignment horizontal="left" vertical="center" indent="1"/>
    </xf>
    <xf numFmtId="164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left" vertical="center" indent="1"/>
    </xf>
    <xf numFmtId="164" fontId="8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left" vertical="center" indent="1"/>
    </xf>
    <xf numFmtId="164" fontId="4" fillId="0" borderId="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4" fillId="0" borderId="2" xfId="1" applyNumberFormat="1" applyFont="1" applyBorder="1" applyAlignment="1">
      <alignment horizontal="left" vertical="center" indent="1"/>
    </xf>
    <xf numFmtId="164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164" fontId="6" fillId="0" borderId="0" xfId="1" applyNumberFormat="1" applyFont="1" applyAlignment="1">
      <alignment horizontal="left" vertical="center" indent="1"/>
    </xf>
    <xf numFmtId="164" fontId="3" fillId="0" borderId="0" xfId="1" applyNumberFormat="1" applyFont="1" applyAlignment="1">
      <alignment horizontal="justify" vertical="center"/>
    </xf>
    <xf numFmtId="164" fontId="10" fillId="0" borderId="0" xfId="1" applyNumberFormat="1" applyFont="1" applyAlignment="1">
      <alignment horizontal="left" vertical="center" indent="1"/>
    </xf>
    <xf numFmtId="164" fontId="10" fillId="0" borderId="0" xfId="1" applyNumberFormat="1" applyFont="1" applyAlignment="1">
      <alignment horizontal="center" vertical="center"/>
    </xf>
    <xf numFmtId="164" fontId="10" fillId="0" borderId="0" xfId="1" applyNumberFormat="1" applyFont="1" applyAlignment="1">
      <alignment horizontal="right" vertical="center"/>
    </xf>
    <xf numFmtId="164" fontId="0" fillId="0" borderId="0" xfId="0" applyNumberFormat="1"/>
    <xf numFmtId="164" fontId="12" fillId="0" borderId="1" xfId="1" applyNumberFormat="1" applyFont="1" applyBorder="1" applyAlignment="1">
      <alignment horizontal="right" vertical="center"/>
    </xf>
    <xf numFmtId="164" fontId="12" fillId="0" borderId="3" xfId="1" applyNumberFormat="1" applyFont="1" applyBorder="1" applyAlignment="1">
      <alignment horizontal="right" vertical="center"/>
    </xf>
    <xf numFmtId="164" fontId="9" fillId="0" borderId="0" xfId="1" applyNumberFormat="1" applyFont="1" applyAlignment="1">
      <alignment horizontal="left" vertical="center" indent="1"/>
    </xf>
    <xf numFmtId="164" fontId="9" fillId="0" borderId="0" xfId="1" applyNumberFormat="1" applyFont="1" applyAlignment="1">
      <alignment horizontal="center" vertical="center"/>
    </xf>
    <xf numFmtId="164" fontId="12" fillId="0" borderId="0" xfId="1" applyNumberFormat="1" applyFont="1" applyAlignment="1">
      <alignment horizontal="left" vertical="center"/>
    </xf>
    <xf numFmtId="164" fontId="9" fillId="0" borderId="0" xfId="1" applyNumberFormat="1" applyFont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 indent="1"/>
    </xf>
    <xf numFmtId="164" fontId="9" fillId="0" borderId="1" xfId="1" applyNumberFormat="1" applyFont="1" applyBorder="1" applyAlignment="1">
      <alignment horizontal="center" vertical="center"/>
    </xf>
    <xf numFmtId="164" fontId="9" fillId="0" borderId="1" xfId="1" applyNumberFormat="1" applyFont="1" applyBorder="1" applyAlignment="1">
      <alignment horizontal="left" vertical="center"/>
    </xf>
    <xf numFmtId="164" fontId="12" fillId="0" borderId="0" xfId="1" applyNumberFormat="1" applyFont="1" applyAlignment="1">
      <alignment horizontal="left" vertical="center" indent="1"/>
    </xf>
    <xf numFmtId="164" fontId="12" fillId="0" borderId="1" xfId="1" applyNumberFormat="1" applyFont="1" applyBorder="1" applyAlignment="1">
      <alignment horizontal="left" vertical="center"/>
    </xf>
    <xf numFmtId="164" fontId="12" fillId="0" borderId="2" xfId="1" applyNumberFormat="1" applyFont="1" applyBorder="1" applyAlignment="1">
      <alignment horizontal="left" vertical="center" indent="1"/>
    </xf>
    <xf numFmtId="164" fontId="9" fillId="0" borderId="2" xfId="1" applyNumberFormat="1" applyFont="1" applyBorder="1" applyAlignment="1">
      <alignment horizontal="center" vertical="center"/>
    </xf>
    <xf numFmtId="164" fontId="12" fillId="0" borderId="2" xfId="1" applyNumberFormat="1" applyFont="1" applyBorder="1" applyAlignment="1">
      <alignment horizontal="left" vertical="center"/>
    </xf>
    <xf numFmtId="164" fontId="14" fillId="0" borderId="0" xfId="1" applyNumberFormat="1" applyFont="1" applyAlignment="1">
      <alignment horizontal="left" vertical="center" wrapText="1"/>
    </xf>
    <xf numFmtId="164" fontId="15" fillId="0" borderId="0" xfId="1" applyNumberFormat="1" applyFont="1" applyAlignment="1">
      <alignment horizontal="center" vertical="center"/>
    </xf>
    <xf numFmtId="164" fontId="14" fillId="0" borderId="0" xfId="1" applyNumberFormat="1" applyFont="1" applyAlignment="1">
      <alignment horizontal="left" vertical="center"/>
    </xf>
    <xf numFmtId="164" fontId="15" fillId="0" borderId="0" xfId="1" applyNumberFormat="1" applyFont="1" applyAlignment="1">
      <alignment horizontal="left" vertical="center"/>
    </xf>
    <xf numFmtId="164" fontId="12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left" vertical="center" wrapText="1"/>
    </xf>
    <xf numFmtId="164" fontId="9" fillId="0" borderId="0" xfId="1" applyNumberFormat="1" applyFont="1" applyAlignment="1">
      <alignment horizontal="justify" vertical="center" wrapText="1"/>
    </xf>
    <xf numFmtId="164" fontId="9" fillId="0" borderId="1" xfId="1" applyNumberFormat="1" applyFont="1" applyBorder="1" applyAlignment="1">
      <alignment horizontal="justify" vertical="center" wrapText="1"/>
    </xf>
    <xf numFmtId="164" fontId="15" fillId="0" borderId="0" xfId="1" applyNumberFormat="1" applyFont="1" applyAlignment="1">
      <alignment horizontal="justify" vertical="center" wrapText="1"/>
    </xf>
    <xf numFmtId="164" fontId="12" fillId="0" borderId="0" xfId="1" applyNumberFormat="1" applyFont="1" applyAlignment="1">
      <alignment horizontal="center" vertical="center"/>
    </xf>
    <xf numFmtId="164" fontId="12" fillId="0" borderId="1" xfId="1" applyNumberFormat="1" applyFont="1" applyBorder="1" applyAlignment="1">
      <alignment horizontal="left" vertical="center" wrapText="1"/>
    </xf>
    <xf numFmtId="164" fontId="12" fillId="0" borderId="1" xfId="1" applyNumberFormat="1" applyFont="1" applyBorder="1" applyAlignment="1">
      <alignment horizontal="center" vertical="center"/>
    </xf>
    <xf numFmtId="164" fontId="16" fillId="0" borderId="1" xfId="1" applyNumberFormat="1" applyFont="1" applyBorder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 wrapText="1"/>
    </xf>
    <xf numFmtId="164" fontId="15" fillId="0" borderId="0" xfId="1" applyNumberFormat="1" applyFont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13" fillId="0" borderId="1" xfId="1" applyNumberFormat="1" applyFont="1" applyBorder="1" applyAlignment="1">
      <alignment horizontal="left" vertical="center" indent="1"/>
    </xf>
    <xf numFmtId="164" fontId="12" fillId="0" borderId="1" xfId="1" applyNumberFormat="1" applyFont="1" applyBorder="1" applyAlignment="1">
      <alignment horizontal="right" vertical="center" wrapText="1"/>
    </xf>
    <xf numFmtId="164" fontId="12" fillId="0" borderId="1" xfId="1" applyNumberFormat="1" applyFont="1" applyBorder="1" applyAlignment="1">
      <alignment horizontal="left" vertical="center" indent="1"/>
    </xf>
    <xf numFmtId="164" fontId="17" fillId="0" borderId="0" xfId="1" applyNumberFormat="1" applyFont="1" applyAlignment="1">
      <alignment horizontal="left" vertical="center" wrapText="1"/>
    </xf>
    <xf numFmtId="164" fontId="18" fillId="0" borderId="0" xfId="1" applyNumberFormat="1" applyFont="1" applyAlignment="1">
      <alignment horizontal="left" vertical="center" wrapText="1"/>
    </xf>
    <xf numFmtId="164" fontId="17" fillId="0" borderId="1" xfId="1" applyNumberFormat="1" applyFont="1" applyBorder="1" applyAlignment="1">
      <alignment horizontal="left" vertical="center" wrapText="1"/>
    </xf>
    <xf numFmtId="164" fontId="0" fillId="0" borderId="0" xfId="1" applyNumberFormat="1" applyFont="1"/>
    <xf numFmtId="164" fontId="19" fillId="0" borderId="2" xfId="1" applyNumberFormat="1" applyFont="1" applyBorder="1" applyAlignment="1">
      <alignment horizontal="left" vertical="center" indent="1"/>
    </xf>
    <xf numFmtId="164" fontId="19" fillId="0" borderId="2" xfId="1" applyNumberFormat="1" applyFont="1" applyBorder="1" applyAlignment="1">
      <alignment horizontal="left" vertical="center"/>
    </xf>
    <xf numFmtId="164" fontId="12" fillId="0" borderId="2" xfId="1" applyNumberFormat="1" applyFont="1" applyFill="1" applyBorder="1" applyAlignment="1">
      <alignment horizontal="left" vertical="center"/>
    </xf>
    <xf numFmtId="164" fontId="2" fillId="0" borderId="0" xfId="0" applyNumberFormat="1" applyFont="1" applyFill="1"/>
    <xf numFmtId="0" fontId="20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/>
    </xf>
    <xf numFmtId="164" fontId="12" fillId="0" borderId="0" xfId="1" applyNumberFormat="1" applyFont="1" applyFill="1" applyAlignment="1">
      <alignment horizontal="left" vertical="center"/>
    </xf>
    <xf numFmtId="164" fontId="12" fillId="0" borderId="4" xfId="1" applyNumberFormat="1" applyFont="1" applyBorder="1" applyAlignment="1">
      <alignment horizontal="left" vertical="center" indent="1"/>
    </xf>
    <xf numFmtId="0" fontId="0" fillId="0" borderId="4" xfId="0" applyBorder="1"/>
    <xf numFmtId="164" fontId="12" fillId="0" borderId="0" xfId="1" applyNumberFormat="1" applyFont="1" applyBorder="1" applyAlignment="1">
      <alignment horizontal="left" vertical="center" indent="1"/>
    </xf>
    <xf numFmtId="0" fontId="0" fillId="0" borderId="0" xfId="0" applyBorder="1"/>
    <xf numFmtId="165" fontId="0" fillId="0" borderId="0" xfId="1" applyNumberFormat="1" applyFont="1" applyBorder="1"/>
    <xf numFmtId="165" fontId="7" fillId="0" borderId="4" xfId="1" applyNumberFormat="1" applyFont="1" applyBorder="1" applyAlignment="1">
      <alignment horizontal="right" vertical="center"/>
    </xf>
    <xf numFmtId="164" fontId="9" fillId="0" borderId="4" xfId="1" applyNumberFormat="1" applyFont="1" applyFill="1" applyBorder="1" applyAlignment="1">
      <alignment horizontal="left" vertical="center" indent="1"/>
    </xf>
    <xf numFmtId="0" fontId="22" fillId="0" borderId="0" xfId="0" applyFont="1"/>
    <xf numFmtId="0" fontId="12" fillId="0" borderId="0" xfId="0" applyFont="1" applyBorder="1" applyAlignment="1">
      <alignment vertical="center" wrapText="1"/>
    </xf>
    <xf numFmtId="167" fontId="23" fillId="0" borderId="0" xfId="2" applyNumberFormat="1" applyFont="1" applyAlignment="1">
      <alignment horizontal="center"/>
    </xf>
    <xf numFmtId="167" fontId="23" fillId="0" borderId="0" xfId="2" applyNumberFormat="1" applyFont="1"/>
    <xf numFmtId="0" fontId="12" fillId="0" borderId="0" xfId="0" applyFont="1" applyBorder="1" applyAlignment="1">
      <alignment vertical="center"/>
    </xf>
    <xf numFmtId="0" fontId="24" fillId="0" borderId="0" xfId="0" applyFont="1"/>
    <xf numFmtId="167" fontId="23" fillId="0" borderId="0" xfId="2" applyNumberFormat="1" applyFont="1" applyBorder="1"/>
    <xf numFmtId="167" fontId="25" fillId="0" borderId="0" xfId="2" applyNumberFormat="1" applyFont="1" applyAlignment="1"/>
    <xf numFmtId="167" fontId="9" fillId="0" borderId="0" xfId="2" applyNumberFormat="1" applyFont="1" applyBorder="1"/>
    <xf numFmtId="167" fontId="23" fillId="0" borderId="0" xfId="2" applyNumberFormat="1" applyFont="1" applyAlignment="1"/>
    <xf numFmtId="0" fontId="24" fillId="0" borderId="0" xfId="0" applyFont="1" applyAlignment="1">
      <alignment wrapText="1"/>
    </xf>
    <xf numFmtId="164" fontId="15" fillId="0" borderId="0" xfId="1" applyNumberFormat="1" applyFont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</xf>
    <xf numFmtId="164" fontId="15" fillId="0" borderId="0" xfId="1" applyNumberFormat="1" applyFont="1" applyFill="1" applyAlignment="1">
      <alignment horizontal="right" vertical="center"/>
    </xf>
    <xf numFmtId="164" fontId="6" fillId="0" borderId="0" xfId="1" applyNumberFormat="1" applyFont="1" applyAlignment="1">
      <alignment horizontal="left" vertical="center"/>
    </xf>
    <xf numFmtId="164" fontId="12" fillId="0" borderId="0" xfId="1" applyNumberFormat="1" applyFont="1" applyBorder="1" applyAlignment="1">
      <alignment horizontal="left" vertical="center"/>
    </xf>
    <xf numFmtId="164" fontId="0" fillId="0" borderId="0" xfId="1" applyNumberFormat="1" applyFont="1" applyBorder="1"/>
    <xf numFmtId="0" fontId="9" fillId="0" borderId="4" xfId="0" applyFont="1" applyFill="1" applyBorder="1" applyAlignment="1">
      <alignment horizontal="right" vertical="center"/>
    </xf>
    <xf numFmtId="164" fontId="2" fillId="0" borderId="0" xfId="0" applyNumberFormat="1" applyFont="1"/>
    <xf numFmtId="164" fontId="9" fillId="0" borderId="1" xfId="1" applyNumberFormat="1" applyFont="1" applyFill="1" applyBorder="1" applyAlignment="1">
      <alignment horizontal="left" vertical="center"/>
    </xf>
    <xf numFmtId="164" fontId="12" fillId="0" borderId="0" xfId="1" applyNumberFormat="1" applyFont="1" applyFill="1" applyAlignment="1">
      <alignment horizontal="right" vertical="center"/>
    </xf>
    <xf numFmtId="164" fontId="3" fillId="0" borderId="0" xfId="1" applyNumberFormat="1" applyFont="1" applyAlignment="1">
      <alignment horizontal="left" vertical="center" indent="1"/>
    </xf>
    <xf numFmtId="164" fontId="3" fillId="0" borderId="1" xfId="1" applyNumberFormat="1" applyFont="1" applyBorder="1" applyAlignment="1">
      <alignment horizontal="left" vertical="center" indent="1"/>
    </xf>
    <xf numFmtId="164" fontId="4" fillId="0" borderId="0" xfId="1" applyNumberFormat="1" applyFont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64" fontId="11" fillId="0" borderId="0" xfId="1" applyNumberFormat="1" applyFont="1" applyAlignment="1">
      <alignment horizontal="left" vertical="center" indent="1"/>
    </xf>
    <xf numFmtId="164" fontId="11" fillId="0" borderId="1" xfId="1" applyNumberFormat="1" applyFont="1" applyBorder="1" applyAlignment="1">
      <alignment horizontal="left" vertical="center" indent="1"/>
    </xf>
    <xf numFmtId="164" fontId="12" fillId="0" borderId="0" xfId="1" applyNumberFormat="1" applyFont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164" fontId="13" fillId="0" borderId="0" xfId="1" applyNumberFormat="1" applyFont="1" applyAlignment="1">
      <alignment horizontal="left" vertical="center" wrapText="1"/>
    </xf>
    <xf numFmtId="164" fontId="13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workbookViewId="0">
      <selection activeCell="E84" sqref="E84"/>
    </sheetView>
  </sheetViews>
  <sheetFormatPr defaultRowHeight="14.4" x14ac:dyDescent="0.3"/>
  <cols>
    <col min="1" max="1" width="47" customWidth="1"/>
    <col min="2" max="2" width="9.33203125" bestFit="1" customWidth="1"/>
    <col min="3" max="3" width="19.33203125" customWidth="1"/>
    <col min="4" max="4" width="21" customWidth="1"/>
    <col min="5" max="6" width="15" bestFit="1" customWidth="1"/>
    <col min="8" max="8" width="12.5546875" bestFit="1" customWidth="1"/>
    <col min="9" max="9" width="15" bestFit="1" customWidth="1"/>
  </cols>
  <sheetData>
    <row r="1" spans="1:4" x14ac:dyDescent="0.3">
      <c r="A1" s="71" t="s">
        <v>100</v>
      </c>
    </row>
    <row r="2" spans="1:4" x14ac:dyDescent="0.3">
      <c r="A2" s="106" t="s">
        <v>114</v>
      </c>
      <c r="B2" s="106"/>
      <c r="C2" s="106"/>
      <c r="D2" s="106"/>
    </row>
    <row r="3" spans="1:4" x14ac:dyDescent="0.3">
      <c r="A3" s="71"/>
    </row>
    <row r="5" spans="1:4" x14ac:dyDescent="0.3">
      <c r="A5" s="102" t="s">
        <v>0</v>
      </c>
      <c r="B5" s="104" t="s">
        <v>1</v>
      </c>
      <c r="C5" s="1" t="s">
        <v>115</v>
      </c>
      <c r="D5" s="1" t="s">
        <v>116</v>
      </c>
    </row>
    <row r="6" spans="1:4" ht="15" thickBot="1" x14ac:dyDescent="0.35">
      <c r="A6" s="103"/>
      <c r="B6" s="105"/>
      <c r="C6" s="2" t="s">
        <v>2</v>
      </c>
      <c r="D6" s="2" t="s">
        <v>3</v>
      </c>
    </row>
    <row r="7" spans="1:4" x14ac:dyDescent="0.3">
      <c r="A7" s="3" t="s">
        <v>4</v>
      </c>
      <c r="B7" s="4"/>
      <c r="C7" s="5"/>
      <c r="D7" s="6"/>
    </row>
    <row r="8" spans="1:4" x14ac:dyDescent="0.3">
      <c r="A8" s="7" t="s">
        <v>5</v>
      </c>
      <c r="B8" s="8"/>
      <c r="C8" s="9"/>
      <c r="D8" s="9"/>
    </row>
    <row r="9" spans="1:4" x14ac:dyDescent="0.3">
      <c r="A9" s="7" t="s">
        <v>6</v>
      </c>
      <c r="B9" s="8"/>
      <c r="C9" s="9"/>
      <c r="D9" s="9"/>
    </row>
    <row r="10" spans="1:4" x14ac:dyDescent="0.3">
      <c r="A10" s="10" t="s">
        <v>7</v>
      </c>
      <c r="B10" s="8">
        <v>4</v>
      </c>
      <c r="C10" s="95">
        <v>1303269596</v>
      </c>
      <c r="D10" s="9">
        <v>1287019550</v>
      </c>
    </row>
    <row r="11" spans="1:4" x14ac:dyDescent="0.3">
      <c r="A11" s="10" t="s">
        <v>8</v>
      </c>
      <c r="B11" s="8"/>
      <c r="C11" s="95">
        <v>2527268</v>
      </c>
      <c r="D11" s="9">
        <v>2645032</v>
      </c>
    </row>
    <row r="12" spans="1:4" x14ac:dyDescent="0.3">
      <c r="A12" s="10" t="s">
        <v>9</v>
      </c>
      <c r="B12" s="8">
        <v>5</v>
      </c>
      <c r="C12" s="95">
        <v>38964386</v>
      </c>
      <c r="D12" s="9">
        <v>44530727</v>
      </c>
    </row>
    <row r="13" spans="1:4" x14ac:dyDescent="0.3">
      <c r="A13" s="10" t="s">
        <v>10</v>
      </c>
      <c r="B13" s="8">
        <v>6</v>
      </c>
      <c r="C13" s="95">
        <v>28019669</v>
      </c>
      <c r="D13" s="9">
        <v>723</v>
      </c>
    </row>
    <row r="14" spans="1:4" x14ac:dyDescent="0.3">
      <c r="A14" s="10" t="s">
        <v>11</v>
      </c>
      <c r="B14" s="8">
        <v>10</v>
      </c>
      <c r="C14" s="95">
        <v>911606</v>
      </c>
      <c r="D14" s="9">
        <v>976687</v>
      </c>
    </row>
    <row r="15" spans="1:4" ht="15" thickBot="1" x14ac:dyDescent="0.35">
      <c r="A15" s="11"/>
      <c r="B15" s="12"/>
      <c r="C15" s="13"/>
      <c r="D15" s="13"/>
    </row>
    <row r="16" spans="1:4" x14ac:dyDescent="0.3">
      <c r="A16" s="14"/>
      <c r="B16" s="15"/>
      <c r="C16" s="1"/>
      <c r="D16" s="1"/>
    </row>
    <row r="17" spans="1:4" x14ac:dyDescent="0.3">
      <c r="A17" s="7" t="s">
        <v>12</v>
      </c>
      <c r="B17" s="16"/>
      <c r="C17" s="1">
        <f>SUM(C10:C15)</f>
        <v>1373692525</v>
      </c>
      <c r="D17" s="1">
        <f>SUM(D10:D15)</f>
        <v>1335172719</v>
      </c>
    </row>
    <row r="18" spans="1:4" x14ac:dyDescent="0.3">
      <c r="A18" s="7"/>
      <c r="B18" s="16"/>
      <c r="C18" s="1"/>
      <c r="D18" s="1"/>
    </row>
    <row r="19" spans="1:4" ht="15" thickBot="1" x14ac:dyDescent="0.35">
      <c r="A19" s="17"/>
      <c r="B19" s="18"/>
      <c r="C19" s="2"/>
      <c r="D19" s="2"/>
    </row>
    <row r="20" spans="1:4" x14ac:dyDescent="0.3">
      <c r="A20" s="3"/>
      <c r="B20" s="4"/>
      <c r="C20" s="6"/>
      <c r="D20" s="6"/>
    </row>
    <row r="21" spans="1:4" x14ac:dyDescent="0.3">
      <c r="A21" s="7" t="s">
        <v>13</v>
      </c>
      <c r="B21" s="8"/>
      <c r="C21" s="9"/>
      <c r="D21" s="9"/>
    </row>
    <row r="22" spans="1:4" x14ac:dyDescent="0.3">
      <c r="A22" s="10" t="s">
        <v>14</v>
      </c>
      <c r="B22" s="8">
        <v>7</v>
      </c>
      <c r="C22" s="95">
        <v>7775772</v>
      </c>
      <c r="D22" s="92">
        <v>5680770</v>
      </c>
    </row>
    <row r="23" spans="1:4" x14ac:dyDescent="0.3">
      <c r="A23" s="10" t="s">
        <v>15</v>
      </c>
      <c r="B23" s="8">
        <v>8</v>
      </c>
      <c r="C23" s="95">
        <v>64266761</v>
      </c>
      <c r="D23" s="92">
        <v>69085710</v>
      </c>
    </row>
    <row r="24" spans="1:4" x14ac:dyDescent="0.3">
      <c r="A24" s="10" t="s">
        <v>10</v>
      </c>
      <c r="B24" s="8">
        <v>6</v>
      </c>
      <c r="C24" s="95">
        <v>1253806</v>
      </c>
      <c r="D24" s="92">
        <v>685769</v>
      </c>
    </row>
    <row r="25" spans="1:4" x14ac:dyDescent="0.3">
      <c r="A25" s="10" t="s">
        <v>16</v>
      </c>
      <c r="B25" s="8">
        <v>9</v>
      </c>
      <c r="C25" s="95">
        <v>41411291</v>
      </c>
      <c r="D25" s="92">
        <v>47049345</v>
      </c>
    </row>
    <row r="26" spans="1:4" x14ac:dyDescent="0.3">
      <c r="A26" s="10" t="s">
        <v>17</v>
      </c>
      <c r="B26" s="8"/>
      <c r="C26" s="95">
        <v>592617</v>
      </c>
      <c r="D26" s="92">
        <v>5813544</v>
      </c>
    </row>
    <row r="27" spans="1:4" x14ac:dyDescent="0.3">
      <c r="A27" s="10" t="s">
        <v>18</v>
      </c>
      <c r="B27" s="8">
        <v>10</v>
      </c>
      <c r="C27" s="95">
        <v>4311976</v>
      </c>
      <c r="D27" s="92">
        <v>1584826</v>
      </c>
    </row>
    <row r="28" spans="1:4" x14ac:dyDescent="0.3">
      <c r="A28" s="10" t="s">
        <v>19</v>
      </c>
      <c r="B28" s="8">
        <v>11</v>
      </c>
      <c r="C28" s="95">
        <v>62931248</v>
      </c>
      <c r="D28" s="92">
        <v>33244900</v>
      </c>
    </row>
    <row r="29" spans="1:4" ht="15" thickBot="1" x14ac:dyDescent="0.35">
      <c r="A29" s="11"/>
      <c r="B29" s="12"/>
      <c r="C29" s="2"/>
      <c r="D29" s="2"/>
    </row>
    <row r="30" spans="1:4" x14ac:dyDescent="0.3">
      <c r="A30" s="7" t="s">
        <v>20</v>
      </c>
      <c r="B30" s="16"/>
      <c r="C30" s="1">
        <f>SUM(C22:C29)</f>
        <v>182543471</v>
      </c>
      <c r="D30" s="1">
        <f>SUM(D22:D29)</f>
        <v>163144864</v>
      </c>
    </row>
    <row r="31" spans="1:4" ht="15" thickBot="1" x14ac:dyDescent="0.35">
      <c r="A31" s="17"/>
      <c r="B31" s="18"/>
      <c r="C31" s="2"/>
      <c r="D31" s="2"/>
    </row>
    <row r="32" spans="1:4" x14ac:dyDescent="0.3">
      <c r="A32" s="3"/>
      <c r="B32" s="19"/>
      <c r="C32" s="5"/>
      <c r="D32" s="5"/>
    </row>
    <row r="33" spans="1:4" x14ac:dyDescent="0.3">
      <c r="A33" s="7" t="s">
        <v>21</v>
      </c>
      <c r="B33" s="16"/>
      <c r="C33" s="1">
        <f>C17+C30</f>
        <v>1556235996</v>
      </c>
      <c r="D33" s="1">
        <f>D17+D30</f>
        <v>1498317583</v>
      </c>
    </row>
    <row r="34" spans="1:4" ht="15" thickBot="1" x14ac:dyDescent="0.35">
      <c r="A34" s="20"/>
      <c r="B34" s="21"/>
      <c r="C34" s="22"/>
      <c r="D34" s="22"/>
    </row>
    <row r="35" spans="1:4" ht="15" thickTop="1" x14ac:dyDescent="0.3">
      <c r="A35" s="3"/>
      <c r="B35" s="4"/>
      <c r="C35" s="6"/>
      <c r="D35" s="6"/>
    </row>
    <row r="36" spans="1:4" x14ac:dyDescent="0.3">
      <c r="A36" s="7" t="s">
        <v>22</v>
      </c>
      <c r="B36" s="8"/>
      <c r="C36" s="9"/>
      <c r="D36" s="9"/>
    </row>
    <row r="37" spans="1:4" x14ac:dyDescent="0.3">
      <c r="A37" s="7" t="s">
        <v>23</v>
      </c>
      <c r="B37" s="8"/>
      <c r="C37" s="9"/>
      <c r="D37" s="9"/>
    </row>
    <row r="38" spans="1:4" x14ac:dyDescent="0.3">
      <c r="A38" s="10" t="s">
        <v>24</v>
      </c>
      <c r="B38" s="8">
        <v>12</v>
      </c>
      <c r="C38" s="95">
        <v>685435930</v>
      </c>
      <c r="D38" s="92">
        <v>685435930</v>
      </c>
    </row>
    <row r="39" spans="1:4" x14ac:dyDescent="0.3">
      <c r="A39" s="10" t="s">
        <v>25</v>
      </c>
      <c r="B39" s="8">
        <v>12</v>
      </c>
      <c r="C39" s="95">
        <v>42233633</v>
      </c>
      <c r="D39" s="92">
        <v>39787332</v>
      </c>
    </row>
    <row r="40" spans="1:4" x14ac:dyDescent="0.3">
      <c r="A40" s="10" t="s">
        <v>26</v>
      </c>
      <c r="B40" s="8"/>
      <c r="C40" s="95">
        <v>350734687</v>
      </c>
      <c r="D40" s="92">
        <v>329091217</v>
      </c>
    </row>
    <row r="41" spans="1:4" ht="15" thickBot="1" x14ac:dyDescent="0.35">
      <c r="A41" s="11"/>
      <c r="B41" s="12"/>
      <c r="C41" s="13"/>
      <c r="D41" s="13"/>
    </row>
    <row r="42" spans="1:4" x14ac:dyDescent="0.3">
      <c r="A42" s="23"/>
      <c r="B42" s="4"/>
      <c r="C42" s="6"/>
      <c r="D42" s="6"/>
    </row>
    <row r="43" spans="1:4" x14ac:dyDescent="0.3">
      <c r="A43" s="7" t="s">
        <v>27</v>
      </c>
      <c r="B43" s="16"/>
      <c r="C43" s="1">
        <f>SUM(C38:C42)</f>
        <v>1078404250</v>
      </c>
      <c r="D43" s="1">
        <f>SUM(D38:D42)</f>
        <v>1054314479</v>
      </c>
    </row>
    <row r="44" spans="1:4" ht="15" thickBot="1" x14ac:dyDescent="0.35">
      <c r="A44" s="20"/>
      <c r="B44" s="21"/>
      <c r="C44" s="22"/>
      <c r="D44" s="22"/>
    </row>
    <row r="45" spans="1:4" ht="15" thickTop="1" x14ac:dyDescent="0.3">
      <c r="A45" s="24"/>
      <c r="B45" s="4"/>
      <c r="C45" s="6"/>
      <c r="D45" s="6"/>
    </row>
    <row r="46" spans="1:4" x14ac:dyDescent="0.3">
      <c r="A46" s="7" t="s">
        <v>28</v>
      </c>
      <c r="B46" s="8"/>
      <c r="C46" s="9"/>
      <c r="D46" s="9"/>
    </row>
    <row r="47" spans="1:4" x14ac:dyDescent="0.3">
      <c r="A47" s="10" t="s">
        <v>29</v>
      </c>
      <c r="B47" s="8">
        <v>13</v>
      </c>
      <c r="C47" s="95">
        <v>33571</v>
      </c>
      <c r="D47" s="92">
        <v>67143</v>
      </c>
    </row>
    <row r="48" spans="1:4" x14ac:dyDescent="0.3">
      <c r="A48" s="10" t="s">
        <v>30</v>
      </c>
      <c r="B48" s="8">
        <v>14</v>
      </c>
      <c r="C48" s="95">
        <v>40976984</v>
      </c>
      <c r="D48" s="92">
        <v>40976984</v>
      </c>
    </row>
    <row r="49" spans="1:4" x14ac:dyDescent="0.3">
      <c r="A49" s="10" t="s">
        <v>31</v>
      </c>
      <c r="B49" s="8">
        <v>15</v>
      </c>
      <c r="C49" s="95">
        <v>164867503</v>
      </c>
      <c r="D49" s="92">
        <v>122175479</v>
      </c>
    </row>
    <row r="50" spans="1:4" x14ac:dyDescent="0.3">
      <c r="A50" s="10" t="s">
        <v>32</v>
      </c>
      <c r="B50" s="8">
        <v>16</v>
      </c>
      <c r="C50" s="95">
        <v>3218031</v>
      </c>
      <c r="D50" s="92">
        <v>3532758</v>
      </c>
    </row>
    <row r="51" spans="1:4" x14ac:dyDescent="0.3">
      <c r="A51" s="10" t="s">
        <v>33</v>
      </c>
      <c r="B51" s="8"/>
      <c r="C51" s="95">
        <v>307294</v>
      </c>
      <c r="D51" s="92">
        <v>292673</v>
      </c>
    </row>
    <row r="52" spans="1:4" x14ac:dyDescent="0.3">
      <c r="A52" s="10" t="s">
        <v>34</v>
      </c>
      <c r="B52" s="8">
        <v>17</v>
      </c>
      <c r="C52" s="95">
        <v>84309690</v>
      </c>
      <c r="D52" s="92">
        <v>80294403</v>
      </c>
    </row>
    <row r="53" spans="1:4" x14ac:dyDescent="0.3">
      <c r="A53" s="10" t="s">
        <v>35</v>
      </c>
      <c r="B53" s="8">
        <v>18</v>
      </c>
      <c r="C53" s="95">
        <v>29781649</v>
      </c>
      <c r="D53" s="92">
        <v>29603612</v>
      </c>
    </row>
    <row r="54" spans="1:4" x14ac:dyDescent="0.3">
      <c r="A54" s="10" t="s">
        <v>36</v>
      </c>
      <c r="B54" s="8"/>
      <c r="C54" s="95">
        <v>75167069</v>
      </c>
      <c r="D54" s="92">
        <v>73705587</v>
      </c>
    </row>
    <row r="55" spans="1:4" ht="15" thickBot="1" x14ac:dyDescent="0.35">
      <c r="A55" s="11"/>
      <c r="B55" s="12"/>
      <c r="C55" s="13"/>
      <c r="D55" s="13"/>
    </row>
    <row r="56" spans="1:4" x14ac:dyDescent="0.3">
      <c r="A56" s="14"/>
      <c r="B56" s="15"/>
      <c r="C56" s="1"/>
      <c r="D56" s="1"/>
    </row>
    <row r="57" spans="1:4" x14ac:dyDescent="0.3">
      <c r="A57" s="7" t="s">
        <v>37</v>
      </c>
      <c r="B57" s="16"/>
      <c r="C57" s="1">
        <f>SUM(C47:C56)</f>
        <v>398661791</v>
      </c>
      <c r="D57" s="1">
        <f>SUM(D47:D56)</f>
        <v>350648639</v>
      </c>
    </row>
    <row r="58" spans="1:4" ht="15" thickBot="1" x14ac:dyDescent="0.35">
      <c r="A58" s="17"/>
      <c r="B58" s="18"/>
      <c r="C58" s="2"/>
      <c r="D58" s="2"/>
    </row>
    <row r="59" spans="1:4" x14ac:dyDescent="0.3">
      <c r="A59" s="24"/>
      <c r="B59" s="4"/>
      <c r="C59" s="6"/>
      <c r="D59" s="6"/>
    </row>
    <row r="60" spans="1:4" x14ac:dyDescent="0.3">
      <c r="A60" s="7" t="s">
        <v>38</v>
      </c>
      <c r="B60" s="8"/>
      <c r="C60" s="9"/>
      <c r="D60" s="93"/>
    </row>
    <row r="61" spans="1:4" x14ac:dyDescent="0.3">
      <c r="A61" s="10" t="s">
        <v>39</v>
      </c>
      <c r="B61" s="8">
        <v>13</v>
      </c>
      <c r="C61" s="95">
        <v>135613</v>
      </c>
      <c r="D61" s="94">
        <v>135879</v>
      </c>
    </row>
    <row r="62" spans="1:4" x14ac:dyDescent="0.3">
      <c r="A62" s="10" t="s">
        <v>40</v>
      </c>
      <c r="B62" s="8">
        <v>14</v>
      </c>
      <c r="C62" s="95">
        <v>7783802</v>
      </c>
      <c r="D62" s="94">
        <v>6252395</v>
      </c>
    </row>
    <row r="63" spans="1:4" x14ac:dyDescent="0.3">
      <c r="A63" s="10" t="s">
        <v>31</v>
      </c>
      <c r="B63" s="8">
        <v>15</v>
      </c>
      <c r="C63" s="95">
        <v>11448899</v>
      </c>
      <c r="D63" s="94">
        <v>6688071</v>
      </c>
    </row>
    <row r="64" spans="1:4" x14ac:dyDescent="0.3">
      <c r="A64" s="10" t="s">
        <v>33</v>
      </c>
      <c r="B64" s="8"/>
      <c r="C64" s="95">
        <v>52241</v>
      </c>
      <c r="D64" s="94">
        <v>52241</v>
      </c>
    </row>
    <row r="65" spans="1:4" x14ac:dyDescent="0.3">
      <c r="A65" s="10" t="s">
        <v>41</v>
      </c>
      <c r="B65" s="8">
        <v>19</v>
      </c>
      <c r="C65" s="95">
        <v>17181170</v>
      </c>
      <c r="D65" s="94">
        <v>40392106</v>
      </c>
    </row>
    <row r="66" spans="1:4" x14ac:dyDescent="0.3">
      <c r="A66" s="10" t="s">
        <v>42</v>
      </c>
      <c r="B66" s="8"/>
      <c r="C66" s="95">
        <v>1207611</v>
      </c>
      <c r="D66" s="94">
        <v>2080853</v>
      </c>
    </row>
    <row r="67" spans="1:4" x14ac:dyDescent="0.3">
      <c r="A67" s="10" t="s">
        <v>43</v>
      </c>
      <c r="B67" s="8"/>
      <c r="C67" s="95">
        <v>36262</v>
      </c>
      <c r="D67" s="94">
        <v>34717</v>
      </c>
    </row>
    <row r="68" spans="1:4" x14ac:dyDescent="0.3">
      <c r="A68" s="10" t="s">
        <v>44</v>
      </c>
      <c r="B68" s="8">
        <v>18</v>
      </c>
      <c r="C68" s="95">
        <v>26368650</v>
      </c>
      <c r="D68" s="94">
        <v>25355187</v>
      </c>
    </row>
    <row r="69" spans="1:4" x14ac:dyDescent="0.3">
      <c r="A69" s="10" t="s">
        <v>45</v>
      </c>
      <c r="B69" s="8">
        <v>20</v>
      </c>
      <c r="C69" s="95">
        <v>4167151</v>
      </c>
      <c r="D69" s="94">
        <v>2690161</v>
      </c>
    </row>
    <row r="70" spans="1:4" x14ac:dyDescent="0.3">
      <c r="A70" s="10" t="s">
        <v>46</v>
      </c>
      <c r="B70" s="8">
        <v>21</v>
      </c>
      <c r="C70" s="95">
        <v>10788556</v>
      </c>
      <c r="D70" s="92">
        <v>9672855</v>
      </c>
    </row>
    <row r="71" spans="1:4" ht="15" thickBot="1" x14ac:dyDescent="0.35">
      <c r="A71" s="11"/>
      <c r="B71" s="12"/>
      <c r="C71" s="13"/>
      <c r="D71" s="13"/>
    </row>
    <row r="72" spans="1:4" x14ac:dyDescent="0.3">
      <c r="A72" s="14"/>
      <c r="B72" s="15"/>
      <c r="C72" s="1"/>
      <c r="D72" s="1"/>
    </row>
    <row r="73" spans="1:4" x14ac:dyDescent="0.3">
      <c r="A73" s="7" t="s">
        <v>47</v>
      </c>
      <c r="B73" s="16"/>
      <c r="C73" s="1">
        <f>SUM(C61:C72)</f>
        <v>79169955</v>
      </c>
      <c r="D73" s="1">
        <f>SUM(D61:D72)</f>
        <v>93354465</v>
      </c>
    </row>
    <row r="74" spans="1:4" ht="15" thickBot="1" x14ac:dyDescent="0.35">
      <c r="A74" s="17"/>
      <c r="B74" s="18"/>
      <c r="C74" s="2"/>
      <c r="D74" s="2"/>
    </row>
    <row r="75" spans="1:4" x14ac:dyDescent="0.3">
      <c r="A75" s="25"/>
      <c r="B75" s="26"/>
      <c r="C75" s="27"/>
      <c r="D75" s="27"/>
    </row>
    <row r="76" spans="1:4" x14ac:dyDescent="0.3">
      <c r="A76" s="7" t="s">
        <v>48</v>
      </c>
      <c r="B76" s="16"/>
      <c r="C76" s="1">
        <f>C57+C73</f>
        <v>477831746</v>
      </c>
      <c r="D76" s="1">
        <f>D57+D73</f>
        <v>444003104</v>
      </c>
    </row>
    <row r="77" spans="1:4" ht="15" thickBot="1" x14ac:dyDescent="0.35">
      <c r="A77" s="20"/>
      <c r="B77" s="21"/>
      <c r="C77" s="22"/>
      <c r="D77" s="22"/>
    </row>
    <row r="78" spans="1:4" ht="15" thickTop="1" x14ac:dyDescent="0.3">
      <c r="A78" s="3"/>
      <c r="B78" s="19"/>
      <c r="C78" s="5"/>
      <c r="D78" s="5"/>
    </row>
    <row r="79" spans="1:4" x14ac:dyDescent="0.3">
      <c r="A79" s="7" t="s">
        <v>49</v>
      </c>
      <c r="B79" s="16"/>
      <c r="C79" s="1">
        <f>C43+C76</f>
        <v>1556235996</v>
      </c>
      <c r="D79" s="1">
        <f>D43+D76</f>
        <v>1498317583</v>
      </c>
    </row>
    <row r="80" spans="1:4" ht="15" thickBot="1" x14ac:dyDescent="0.35">
      <c r="A80" s="20"/>
      <c r="B80" s="21"/>
      <c r="C80" s="22"/>
      <c r="D80" s="22"/>
    </row>
    <row r="81" spans="1:5" ht="15" thickTop="1" x14ac:dyDescent="0.3">
      <c r="C81" s="99">
        <f>C33-C79</f>
        <v>0</v>
      </c>
      <c r="D81" s="99">
        <f>D33-D79</f>
        <v>0</v>
      </c>
    </row>
    <row r="82" spans="1:5" x14ac:dyDescent="0.3">
      <c r="A82" s="38" t="s">
        <v>102</v>
      </c>
    </row>
    <row r="83" spans="1:5" x14ac:dyDescent="0.3">
      <c r="A83" s="74" t="s">
        <v>103</v>
      </c>
      <c r="B83" s="75"/>
      <c r="C83" s="79" t="s">
        <v>129</v>
      </c>
      <c r="D83" s="79" t="s">
        <v>133</v>
      </c>
    </row>
    <row r="84" spans="1:5" x14ac:dyDescent="0.3">
      <c r="A84" s="76"/>
      <c r="B84" s="76"/>
      <c r="C84" s="76"/>
      <c r="D84" s="76"/>
      <c r="E84" s="76"/>
    </row>
    <row r="85" spans="1:5" x14ac:dyDescent="0.3">
      <c r="A85" s="76" t="s">
        <v>106</v>
      </c>
      <c r="B85" s="77"/>
      <c r="C85" s="78"/>
      <c r="D85" s="78"/>
    </row>
    <row r="86" spans="1:5" x14ac:dyDescent="0.3">
      <c r="A86" s="74" t="s">
        <v>103</v>
      </c>
      <c r="B86" s="75"/>
      <c r="C86" s="79" t="s">
        <v>128</v>
      </c>
      <c r="D86" s="79" t="s">
        <v>128</v>
      </c>
    </row>
    <row r="89" spans="1:5" x14ac:dyDescent="0.3">
      <c r="A89" s="82" t="s">
        <v>108</v>
      </c>
      <c r="B89" s="83" t="s">
        <v>109</v>
      </c>
      <c r="C89" s="84"/>
      <c r="D89" s="85" t="s">
        <v>110</v>
      </c>
      <c r="E89" s="81"/>
    </row>
    <row r="90" spans="1:5" x14ac:dyDescent="0.3">
      <c r="A90" s="87"/>
      <c r="B90" s="83"/>
      <c r="C90" s="84"/>
      <c r="D90" s="88"/>
      <c r="E90" s="81"/>
    </row>
    <row r="91" spans="1:5" x14ac:dyDescent="0.3">
      <c r="A91" s="89"/>
      <c r="B91" s="83"/>
      <c r="C91" s="84"/>
      <c r="D91" s="90"/>
      <c r="E91" s="81"/>
    </row>
    <row r="92" spans="1:5" x14ac:dyDescent="0.3">
      <c r="A92" s="82" t="s">
        <v>111</v>
      </c>
      <c r="B92" s="83" t="s">
        <v>112</v>
      </c>
      <c r="C92" s="84"/>
      <c r="D92" s="85" t="s">
        <v>113</v>
      </c>
      <c r="E92" s="81"/>
    </row>
    <row r="93" spans="1:5" x14ac:dyDescent="0.3">
      <c r="A93" s="81"/>
      <c r="B93" s="81"/>
      <c r="C93" s="81"/>
      <c r="D93" s="81"/>
      <c r="E93" s="81"/>
    </row>
    <row r="94" spans="1:5" x14ac:dyDescent="0.3">
      <c r="A94" s="81"/>
      <c r="B94" s="81"/>
      <c r="C94" s="81"/>
      <c r="D94" s="81"/>
      <c r="E94" s="81"/>
    </row>
    <row r="95" spans="1:5" x14ac:dyDescent="0.3">
      <c r="A95" s="81"/>
      <c r="B95" s="81"/>
      <c r="C95" s="81"/>
      <c r="D95" s="81"/>
      <c r="E95" s="81"/>
    </row>
    <row r="96" spans="1:5" x14ac:dyDescent="0.3">
      <c r="A96" s="81"/>
      <c r="B96" s="81"/>
      <c r="C96" s="81"/>
      <c r="D96" s="81"/>
      <c r="E96" s="81"/>
    </row>
  </sheetData>
  <mergeCells count="3">
    <mergeCell ref="A5:A6"/>
    <mergeCell ref="B5:B6"/>
    <mergeCell ref="A2:D2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workbookViewId="0">
      <selection activeCell="B28" sqref="B28"/>
    </sheetView>
  </sheetViews>
  <sheetFormatPr defaultRowHeight="14.4" x14ac:dyDescent="0.3"/>
  <cols>
    <col min="1" max="1" width="53.109375" customWidth="1"/>
    <col min="2" max="2" width="9.33203125" bestFit="1" customWidth="1"/>
    <col min="3" max="3" width="23.6640625" customWidth="1"/>
    <col min="4" max="4" width="21.44140625" customWidth="1"/>
  </cols>
  <sheetData>
    <row r="1" spans="1:5" x14ac:dyDescent="0.3">
      <c r="A1" s="71" t="s">
        <v>100</v>
      </c>
    </row>
    <row r="2" spans="1:5" x14ac:dyDescent="0.3">
      <c r="A2" s="106" t="s">
        <v>119</v>
      </c>
      <c r="B2" s="106"/>
      <c r="C2" s="106"/>
      <c r="D2" s="106"/>
    </row>
    <row r="4" spans="1:5" x14ac:dyDescent="0.3">
      <c r="A4" s="107" t="s">
        <v>0</v>
      </c>
      <c r="B4" s="109" t="s">
        <v>1</v>
      </c>
      <c r="C4" s="109" t="s">
        <v>120</v>
      </c>
      <c r="D4" s="109"/>
    </row>
    <row r="5" spans="1:5" ht="15" thickBot="1" x14ac:dyDescent="0.35">
      <c r="A5" s="107"/>
      <c r="B5" s="109"/>
      <c r="C5" s="110" t="s">
        <v>121</v>
      </c>
      <c r="D5" s="110"/>
    </row>
    <row r="6" spans="1:5" ht="15" thickBot="1" x14ac:dyDescent="0.35">
      <c r="A6" s="108"/>
      <c r="B6" s="110"/>
      <c r="C6" s="29" t="s">
        <v>122</v>
      </c>
      <c r="D6" s="30" t="s">
        <v>50</v>
      </c>
    </row>
    <row r="7" spans="1:5" x14ac:dyDescent="0.3">
      <c r="A7" s="31" t="s">
        <v>4</v>
      </c>
      <c r="B7" s="32"/>
      <c r="C7" s="33"/>
      <c r="D7" s="34"/>
      <c r="E7" s="66"/>
    </row>
    <row r="8" spans="1:5" x14ac:dyDescent="0.3">
      <c r="A8" s="31" t="s">
        <v>51</v>
      </c>
      <c r="B8" s="32">
        <v>22</v>
      </c>
      <c r="C8" s="34">
        <v>78021960</v>
      </c>
      <c r="D8" s="34">
        <v>71834857</v>
      </c>
      <c r="E8" s="66"/>
    </row>
    <row r="9" spans="1:5" x14ac:dyDescent="0.3">
      <c r="A9" s="31" t="s">
        <v>52</v>
      </c>
      <c r="B9" s="32">
        <v>23</v>
      </c>
      <c r="C9" s="34">
        <v>-43444757</v>
      </c>
      <c r="D9" s="34">
        <v>-45430224</v>
      </c>
      <c r="E9" s="66"/>
    </row>
    <row r="10" spans="1:5" ht="15" thickBot="1" x14ac:dyDescent="0.35">
      <c r="A10" s="35"/>
      <c r="B10" s="36"/>
      <c r="C10" s="37"/>
      <c r="D10" s="37"/>
      <c r="E10" s="66"/>
    </row>
    <row r="11" spans="1:5" x14ac:dyDescent="0.3">
      <c r="A11" s="31"/>
      <c r="B11" s="32"/>
      <c r="C11" s="34"/>
      <c r="D11" s="34"/>
      <c r="E11" s="66"/>
    </row>
    <row r="12" spans="1:5" x14ac:dyDescent="0.3">
      <c r="A12" s="38" t="s">
        <v>53</v>
      </c>
      <c r="B12" s="32"/>
      <c r="C12" s="33">
        <f>SUM(C8:C11)</f>
        <v>34577203</v>
      </c>
      <c r="D12" s="33">
        <f>SUM(D8:D11)</f>
        <v>26404633</v>
      </c>
      <c r="E12" s="66"/>
    </row>
    <row r="13" spans="1:5" x14ac:dyDescent="0.3">
      <c r="A13" s="38"/>
      <c r="B13" s="32"/>
      <c r="C13" s="66"/>
      <c r="D13" s="66"/>
      <c r="E13" s="66"/>
    </row>
    <row r="14" spans="1:5" x14ac:dyDescent="0.3">
      <c r="A14" s="31" t="s">
        <v>54</v>
      </c>
      <c r="B14" s="32">
        <v>24</v>
      </c>
      <c r="C14" s="34">
        <v>-2821141</v>
      </c>
      <c r="D14" s="34">
        <v>-7280658</v>
      </c>
      <c r="E14" s="66"/>
    </row>
    <row r="15" spans="1:5" x14ac:dyDescent="0.3">
      <c r="A15" s="31" t="s">
        <v>55</v>
      </c>
      <c r="B15" s="32"/>
      <c r="C15" s="34">
        <v>417106</v>
      </c>
      <c r="D15" s="34">
        <v>611751</v>
      </c>
      <c r="E15" s="66"/>
    </row>
    <row r="16" spans="1:5" x14ac:dyDescent="0.3">
      <c r="A16" s="31" t="s">
        <v>56</v>
      </c>
      <c r="B16" s="32"/>
      <c r="C16" s="34">
        <v>-618323</v>
      </c>
      <c r="D16" s="34">
        <v>-32900</v>
      </c>
      <c r="E16" s="66"/>
    </row>
    <row r="17" spans="1:5" ht="15" thickBot="1" x14ac:dyDescent="0.35">
      <c r="A17" s="35"/>
      <c r="B17" s="36"/>
      <c r="C17" s="100"/>
      <c r="D17" s="100"/>
      <c r="E17" s="66"/>
    </row>
    <row r="18" spans="1:5" x14ac:dyDescent="0.3">
      <c r="A18" s="38" t="s">
        <v>57</v>
      </c>
      <c r="B18" s="32"/>
      <c r="C18" s="101">
        <f>SUM(C12:C17)</f>
        <v>31554845</v>
      </c>
      <c r="D18" s="101">
        <f>SUM(D12:D17)</f>
        <v>19702826</v>
      </c>
      <c r="E18" s="66"/>
    </row>
    <row r="19" spans="1:5" x14ac:dyDescent="0.3">
      <c r="B19" s="113"/>
      <c r="C19" s="66"/>
      <c r="D19" s="66"/>
      <c r="E19" s="66"/>
    </row>
    <row r="20" spans="1:5" x14ac:dyDescent="0.3">
      <c r="A20" s="38"/>
      <c r="B20" s="32"/>
      <c r="C20" s="33"/>
      <c r="D20" s="33"/>
      <c r="E20" s="66"/>
    </row>
    <row r="21" spans="1:5" x14ac:dyDescent="0.3">
      <c r="A21" s="31" t="s">
        <v>58</v>
      </c>
      <c r="B21" s="32"/>
      <c r="C21" s="34">
        <v>99628</v>
      </c>
      <c r="D21" s="34">
        <v>-285945</v>
      </c>
      <c r="E21" s="66"/>
    </row>
    <row r="22" spans="1:5" x14ac:dyDescent="0.3">
      <c r="A22" s="31" t="s">
        <v>59</v>
      </c>
      <c r="B22" s="32"/>
      <c r="C22" s="34">
        <v>1830092</v>
      </c>
      <c r="D22" s="34">
        <v>548186</v>
      </c>
      <c r="E22" s="66"/>
    </row>
    <row r="23" spans="1:5" x14ac:dyDescent="0.3">
      <c r="A23" s="31" t="s">
        <v>60</v>
      </c>
      <c r="B23" s="32">
        <v>25</v>
      </c>
      <c r="C23" s="34">
        <v>-6215276</v>
      </c>
      <c r="D23" s="34">
        <v>-6932959</v>
      </c>
      <c r="E23" s="66"/>
    </row>
    <row r="24" spans="1:5" ht="15" thickBot="1" x14ac:dyDescent="0.35">
      <c r="A24" s="35"/>
      <c r="B24" s="36"/>
      <c r="C24" s="39"/>
      <c r="D24" s="39"/>
      <c r="E24" s="66"/>
    </row>
    <row r="25" spans="1:5" x14ac:dyDescent="0.3">
      <c r="A25" s="38" t="s">
        <v>61</v>
      </c>
      <c r="B25" s="32"/>
      <c r="C25" s="33">
        <f>SUM(C18:C24)</f>
        <v>27269289</v>
      </c>
      <c r="D25" s="33">
        <f>SUM(D18:D24)</f>
        <v>13032108</v>
      </c>
      <c r="E25" s="66"/>
    </row>
    <row r="26" spans="1:5" x14ac:dyDescent="0.3">
      <c r="B26" s="113"/>
      <c r="C26" s="66"/>
      <c r="D26" s="66"/>
      <c r="E26" s="66"/>
    </row>
    <row r="27" spans="1:5" x14ac:dyDescent="0.3">
      <c r="A27" s="31" t="s">
        <v>62</v>
      </c>
      <c r="B27" s="32">
        <v>26</v>
      </c>
      <c r="C27" s="34">
        <v>-5625819</v>
      </c>
      <c r="D27" s="34">
        <v>-2551629</v>
      </c>
      <c r="E27" s="66"/>
    </row>
    <row r="28" spans="1:5" ht="15" thickBot="1" x14ac:dyDescent="0.35">
      <c r="A28" s="35"/>
      <c r="B28" s="36"/>
      <c r="C28" s="37"/>
      <c r="D28" s="37"/>
      <c r="E28" s="66"/>
    </row>
    <row r="29" spans="1:5" x14ac:dyDescent="0.3">
      <c r="A29" s="31"/>
      <c r="B29" s="32"/>
      <c r="C29" s="34"/>
      <c r="D29" s="34"/>
      <c r="E29" s="66"/>
    </row>
    <row r="30" spans="1:5" x14ac:dyDescent="0.3">
      <c r="A30" s="38" t="s">
        <v>63</v>
      </c>
      <c r="B30" s="32"/>
      <c r="C30" s="33">
        <f>SUM(C25:C28)</f>
        <v>21643470</v>
      </c>
      <c r="D30" s="33">
        <f>SUM(D25:D28)</f>
        <v>10480479</v>
      </c>
      <c r="E30" s="66"/>
    </row>
    <row r="31" spans="1:5" ht="15" thickBot="1" x14ac:dyDescent="0.35">
      <c r="A31" s="40"/>
      <c r="B31" s="41"/>
      <c r="C31" s="42"/>
      <c r="D31" s="42"/>
      <c r="E31" s="66"/>
    </row>
    <row r="32" spans="1:5" ht="15" thickTop="1" x14ac:dyDescent="0.3">
      <c r="A32" s="38" t="s">
        <v>4</v>
      </c>
      <c r="B32" s="32"/>
      <c r="C32" s="33"/>
      <c r="D32" s="33"/>
      <c r="E32" s="66"/>
    </row>
    <row r="33" spans="1:5" x14ac:dyDescent="0.3">
      <c r="A33" s="31" t="s">
        <v>64</v>
      </c>
      <c r="B33" s="32"/>
      <c r="C33" s="34">
        <v>0</v>
      </c>
      <c r="D33" s="33">
        <v>0</v>
      </c>
      <c r="E33" s="66"/>
    </row>
    <row r="34" spans="1:5" ht="15" thickBot="1" x14ac:dyDescent="0.35">
      <c r="A34" s="35"/>
      <c r="B34" s="36"/>
      <c r="C34" s="37"/>
      <c r="D34" s="37"/>
      <c r="E34" s="66"/>
    </row>
    <row r="35" spans="1:5" x14ac:dyDescent="0.3">
      <c r="A35" s="31"/>
      <c r="B35" s="32"/>
      <c r="C35" s="34"/>
      <c r="D35" s="34"/>
      <c r="E35" s="66"/>
    </row>
    <row r="36" spans="1:5" x14ac:dyDescent="0.3">
      <c r="A36" s="38" t="s">
        <v>65</v>
      </c>
      <c r="B36" s="32"/>
      <c r="C36" s="96">
        <f>SUM(C30:C34)</f>
        <v>21643470</v>
      </c>
      <c r="D36" s="96">
        <f>SUM(D30:D34)</f>
        <v>10480479</v>
      </c>
      <c r="E36" s="97"/>
    </row>
    <row r="37" spans="1:5" ht="15" thickBot="1" x14ac:dyDescent="0.35">
      <c r="A37" s="40"/>
      <c r="B37" s="41"/>
      <c r="C37" s="42"/>
      <c r="D37" s="42"/>
    </row>
    <row r="38" spans="1:5" ht="15" thickTop="1" x14ac:dyDescent="0.3"/>
    <row r="39" spans="1:5" x14ac:dyDescent="0.3">
      <c r="A39" s="38" t="s">
        <v>104</v>
      </c>
    </row>
    <row r="40" spans="1:5" x14ac:dyDescent="0.3">
      <c r="A40" s="80" t="s">
        <v>105</v>
      </c>
      <c r="B40" s="75"/>
      <c r="C40" s="98" t="s">
        <v>130</v>
      </c>
      <c r="D40" s="98" t="s">
        <v>131</v>
      </c>
    </row>
    <row r="43" spans="1:5" x14ac:dyDescent="0.3">
      <c r="A43" s="82" t="s">
        <v>108</v>
      </c>
      <c r="B43" s="83" t="s">
        <v>109</v>
      </c>
      <c r="C43" s="84"/>
      <c r="D43" s="85" t="s">
        <v>110</v>
      </c>
    </row>
    <row r="44" spans="1:5" x14ac:dyDescent="0.3">
      <c r="A44" s="87"/>
      <c r="B44" s="83"/>
      <c r="C44" s="84"/>
      <c r="D44" s="88"/>
    </row>
    <row r="45" spans="1:5" x14ac:dyDescent="0.3">
      <c r="A45" s="89"/>
      <c r="B45" s="83"/>
      <c r="C45" s="84"/>
      <c r="D45" s="90"/>
    </row>
    <row r="46" spans="1:5" x14ac:dyDescent="0.3">
      <c r="A46" s="82" t="s">
        <v>111</v>
      </c>
      <c r="B46" s="83" t="s">
        <v>112</v>
      </c>
      <c r="C46" s="84"/>
      <c r="D46" s="85" t="s">
        <v>113</v>
      </c>
    </row>
  </sheetData>
  <mergeCells count="5">
    <mergeCell ref="A4:A6"/>
    <mergeCell ref="B4:B6"/>
    <mergeCell ref="C4:D4"/>
    <mergeCell ref="C5:D5"/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workbookViewId="0">
      <selection activeCell="F14" sqref="F14"/>
    </sheetView>
  </sheetViews>
  <sheetFormatPr defaultRowHeight="14.4" x14ac:dyDescent="0.3"/>
  <cols>
    <col min="1" max="1" width="51.33203125" style="59" customWidth="1"/>
    <col min="2" max="2" width="9.33203125" bestFit="1" customWidth="1"/>
    <col min="3" max="3" width="27.44140625" customWidth="1"/>
    <col min="4" max="4" width="24.88671875" customWidth="1"/>
  </cols>
  <sheetData>
    <row r="1" spans="1:4" x14ac:dyDescent="0.3">
      <c r="A1" s="71" t="s">
        <v>100</v>
      </c>
    </row>
    <row r="2" spans="1:4" x14ac:dyDescent="0.3">
      <c r="A2" s="106" t="s">
        <v>107</v>
      </c>
      <c r="B2" s="106"/>
      <c r="C2" s="106"/>
      <c r="D2" s="106"/>
    </row>
    <row r="3" spans="1:4" x14ac:dyDescent="0.3">
      <c r="A3" s="106" t="s">
        <v>123</v>
      </c>
      <c r="B3" s="106"/>
      <c r="C3" s="106"/>
      <c r="D3" s="106"/>
    </row>
    <row r="4" spans="1:4" x14ac:dyDescent="0.3">
      <c r="A4" s="72"/>
      <c r="B4" s="72"/>
      <c r="C4" s="72"/>
      <c r="D4" s="72"/>
    </row>
    <row r="5" spans="1:4" x14ac:dyDescent="0.3">
      <c r="A5" s="72"/>
      <c r="B5" s="72"/>
      <c r="C5" s="72"/>
      <c r="D5" s="72"/>
    </row>
    <row r="6" spans="1:4" x14ac:dyDescent="0.3">
      <c r="A6" s="111" t="s">
        <v>0</v>
      </c>
      <c r="B6" s="109" t="s">
        <v>1</v>
      </c>
      <c r="C6" s="109" t="s">
        <v>120</v>
      </c>
      <c r="D6" s="109"/>
    </row>
    <row r="7" spans="1:4" ht="15" thickBot="1" x14ac:dyDescent="0.35">
      <c r="A7" s="111"/>
      <c r="B7" s="109"/>
      <c r="C7" s="110" t="s">
        <v>121</v>
      </c>
      <c r="D7" s="110"/>
    </row>
    <row r="8" spans="1:4" ht="15" thickBot="1" x14ac:dyDescent="0.35">
      <c r="A8" s="112"/>
      <c r="B8" s="110"/>
      <c r="C8" s="29" t="s">
        <v>124</v>
      </c>
      <c r="D8" s="30" t="s">
        <v>66</v>
      </c>
    </row>
    <row r="9" spans="1:4" x14ac:dyDescent="0.3">
      <c r="A9" s="43" t="s">
        <v>4</v>
      </c>
      <c r="B9" s="44"/>
      <c r="C9" s="45"/>
      <c r="D9" s="46"/>
    </row>
    <row r="10" spans="1:4" x14ac:dyDescent="0.3">
      <c r="A10" s="47" t="s">
        <v>67</v>
      </c>
      <c r="B10" s="32"/>
      <c r="C10" s="33"/>
      <c r="D10" s="34"/>
    </row>
    <row r="11" spans="1:4" x14ac:dyDescent="0.3">
      <c r="A11" s="48" t="s">
        <v>68</v>
      </c>
      <c r="B11" s="32"/>
      <c r="C11" s="34">
        <v>86945043</v>
      </c>
      <c r="D11" s="34">
        <v>75162925</v>
      </c>
    </row>
    <row r="12" spans="1:4" x14ac:dyDescent="0.3">
      <c r="A12" s="49" t="s">
        <v>69</v>
      </c>
      <c r="B12" s="32"/>
      <c r="C12" s="34">
        <v>-18524540</v>
      </c>
      <c r="D12" s="34">
        <v>-22221522</v>
      </c>
    </row>
    <row r="13" spans="1:4" x14ac:dyDescent="0.3">
      <c r="A13" s="49" t="s">
        <v>70</v>
      </c>
      <c r="B13" s="32"/>
      <c r="C13" s="34">
        <v>-8281466</v>
      </c>
      <c r="D13" s="34">
        <v>-12361222</v>
      </c>
    </row>
    <row r="14" spans="1:4" x14ac:dyDescent="0.3">
      <c r="A14" s="49" t="s">
        <v>71</v>
      </c>
      <c r="B14" s="32"/>
      <c r="C14" s="34">
        <v>-7405957</v>
      </c>
      <c r="D14" s="34">
        <v>-8253622</v>
      </c>
    </row>
    <row r="15" spans="1:4" x14ac:dyDescent="0.3">
      <c r="A15" s="49" t="s">
        <v>72</v>
      </c>
      <c r="B15" s="32"/>
      <c r="C15" s="34">
        <v>6859409</v>
      </c>
      <c r="D15" s="34">
        <v>1246797</v>
      </c>
    </row>
    <row r="16" spans="1:4" x14ac:dyDescent="0.3">
      <c r="A16" s="49" t="s">
        <v>73</v>
      </c>
      <c r="B16" s="32"/>
      <c r="C16" s="34">
        <v>52595824</v>
      </c>
      <c r="D16" s="34">
        <v>18217980</v>
      </c>
    </row>
    <row r="17" spans="1:4" x14ac:dyDescent="0.3">
      <c r="A17" s="49" t="s">
        <v>74</v>
      </c>
      <c r="B17" s="32"/>
      <c r="C17" s="34">
        <v>-53835197</v>
      </c>
      <c r="D17" s="34">
        <v>-19475788</v>
      </c>
    </row>
    <row r="18" spans="1:4" x14ac:dyDescent="0.3">
      <c r="A18" s="48" t="s">
        <v>75</v>
      </c>
      <c r="B18" s="32"/>
      <c r="C18" s="34">
        <v>-1088806</v>
      </c>
      <c r="D18" s="34">
        <v>-1320093</v>
      </c>
    </row>
    <row r="19" spans="1:4" x14ac:dyDescent="0.3">
      <c r="A19" s="49" t="s">
        <v>76</v>
      </c>
      <c r="B19" s="32"/>
      <c r="C19" s="34">
        <v>1235633</v>
      </c>
      <c r="D19" s="34">
        <v>231092</v>
      </c>
    </row>
    <row r="20" spans="1:4" ht="15" thickBot="1" x14ac:dyDescent="0.35">
      <c r="A20" s="50"/>
      <c r="B20" s="36"/>
      <c r="C20" s="37"/>
      <c r="D20" s="37"/>
    </row>
    <row r="21" spans="1:4" x14ac:dyDescent="0.3">
      <c r="A21" s="51"/>
      <c r="B21" s="44"/>
      <c r="C21" s="73"/>
      <c r="D21" s="73"/>
    </row>
    <row r="22" spans="1:4" x14ac:dyDescent="0.3">
      <c r="A22" s="47" t="s">
        <v>77</v>
      </c>
      <c r="B22" s="52"/>
      <c r="C22" s="33">
        <f>SUM(C11:C21)</f>
        <v>58499943</v>
      </c>
      <c r="D22" s="33">
        <f>SUM(D11:D21)</f>
        <v>31226547</v>
      </c>
    </row>
    <row r="23" spans="1:4" ht="15" thickBot="1" x14ac:dyDescent="0.35">
      <c r="A23" s="53"/>
      <c r="B23" s="54"/>
      <c r="C23" s="55"/>
      <c r="D23" s="55"/>
    </row>
    <row r="24" spans="1:4" x14ac:dyDescent="0.3">
      <c r="A24" s="43" t="s">
        <v>4</v>
      </c>
      <c r="B24" s="44"/>
      <c r="C24" s="45"/>
      <c r="D24" s="45"/>
    </row>
    <row r="25" spans="1:4" x14ac:dyDescent="0.3">
      <c r="A25" s="47" t="s">
        <v>78</v>
      </c>
      <c r="B25" s="32"/>
      <c r="C25" s="33"/>
      <c r="D25" s="33"/>
    </row>
    <row r="26" spans="1:4" x14ac:dyDescent="0.3">
      <c r="A26" s="48" t="s">
        <v>79</v>
      </c>
      <c r="B26" s="32"/>
      <c r="C26" s="34">
        <v>16887301</v>
      </c>
      <c r="D26" s="34">
        <v>14963242</v>
      </c>
    </row>
    <row r="27" spans="1:4" x14ac:dyDescent="0.3">
      <c r="A27" s="48" t="s">
        <v>80</v>
      </c>
      <c r="B27" s="32"/>
      <c r="C27" s="34">
        <v>-19671796</v>
      </c>
      <c r="D27" s="34">
        <v>-23838490</v>
      </c>
    </row>
    <row r="28" spans="1:4" x14ac:dyDescent="0.3">
      <c r="A28" s="48" t="s">
        <v>81</v>
      </c>
      <c r="B28" s="32"/>
      <c r="C28" s="34">
        <v>-71100574</v>
      </c>
      <c r="D28" s="34">
        <v>-16131796</v>
      </c>
    </row>
    <row r="29" spans="1:4" x14ac:dyDescent="0.3">
      <c r="A29" s="48" t="s">
        <v>82</v>
      </c>
      <c r="B29" s="32"/>
      <c r="C29" s="34">
        <v>0</v>
      </c>
      <c r="D29" s="34">
        <v>-286376</v>
      </c>
    </row>
    <row r="30" spans="1:4" ht="15" thickBot="1" x14ac:dyDescent="0.35">
      <c r="A30" s="56"/>
      <c r="B30" s="36"/>
      <c r="C30" s="37"/>
      <c r="D30" s="37"/>
    </row>
    <row r="31" spans="1:4" x14ac:dyDescent="0.3">
      <c r="A31" s="48"/>
      <c r="B31" s="32"/>
      <c r="C31" s="34"/>
      <c r="D31" s="34"/>
    </row>
    <row r="32" spans="1:4" ht="24" x14ac:dyDescent="0.3">
      <c r="A32" s="47" t="s">
        <v>83</v>
      </c>
      <c r="B32" s="52"/>
      <c r="C32" s="33">
        <f>SUM(C26:C31)</f>
        <v>-73885069</v>
      </c>
      <c r="D32" s="33">
        <f>SUM(D26:D31)</f>
        <v>-25293420</v>
      </c>
    </row>
    <row r="33" spans="1:4" ht="15" thickBot="1" x14ac:dyDescent="0.35">
      <c r="A33" s="53"/>
      <c r="B33" s="36"/>
      <c r="C33" s="55"/>
      <c r="D33" s="55"/>
    </row>
    <row r="34" spans="1:4" x14ac:dyDescent="0.3">
      <c r="A34" s="43" t="s">
        <v>4</v>
      </c>
      <c r="B34" s="44"/>
      <c r="C34" s="45"/>
      <c r="D34" s="45"/>
    </row>
    <row r="35" spans="1:4" x14ac:dyDescent="0.3">
      <c r="A35" s="47" t="s">
        <v>84</v>
      </c>
      <c r="B35" s="32"/>
      <c r="C35" s="33"/>
      <c r="D35" s="33"/>
    </row>
    <row r="36" spans="1:4" x14ac:dyDescent="0.3">
      <c r="A36" s="48" t="s">
        <v>85</v>
      </c>
      <c r="B36" s="32">
        <v>12</v>
      </c>
      <c r="C36" s="34">
        <v>0</v>
      </c>
      <c r="D36" s="34">
        <v>6307310</v>
      </c>
    </row>
    <row r="37" spans="1:4" ht="22.8" x14ac:dyDescent="0.3">
      <c r="A37" s="48" t="s">
        <v>86</v>
      </c>
      <c r="B37" s="32">
        <v>15</v>
      </c>
      <c r="C37" s="34">
        <v>46566543</v>
      </c>
      <c r="D37" s="34">
        <v>0</v>
      </c>
    </row>
    <row r="38" spans="1:4" x14ac:dyDescent="0.3">
      <c r="A38" s="48" t="s">
        <v>87</v>
      </c>
      <c r="B38" s="32">
        <v>13</v>
      </c>
      <c r="C38" s="34">
        <v>-33572</v>
      </c>
      <c r="D38" s="34">
        <v>-2155000</v>
      </c>
    </row>
    <row r="39" spans="1:4" ht="22.8" x14ac:dyDescent="0.3">
      <c r="A39" s="48" t="s">
        <v>118</v>
      </c>
      <c r="B39" s="32">
        <v>15</v>
      </c>
      <c r="C39" s="34">
        <v>-1237500</v>
      </c>
      <c r="D39" s="34">
        <v>0</v>
      </c>
    </row>
    <row r="40" spans="1:4" x14ac:dyDescent="0.3">
      <c r="A40" s="48" t="s">
        <v>88</v>
      </c>
      <c r="B40" s="32"/>
      <c r="C40" s="34">
        <v>-760655</v>
      </c>
      <c r="D40" s="34">
        <v>-650995</v>
      </c>
    </row>
    <row r="41" spans="1:4" ht="15" thickBot="1" x14ac:dyDescent="0.35">
      <c r="A41" s="56"/>
      <c r="B41" s="36"/>
      <c r="C41" s="37"/>
      <c r="D41" s="37"/>
    </row>
    <row r="42" spans="1:4" x14ac:dyDescent="0.3">
      <c r="A42" s="48"/>
      <c r="B42" s="32"/>
      <c r="C42" s="34"/>
      <c r="D42" s="34"/>
    </row>
    <row r="43" spans="1:4" x14ac:dyDescent="0.3">
      <c r="A43" s="47" t="s">
        <v>89</v>
      </c>
      <c r="B43" s="52"/>
      <c r="C43" s="33">
        <f>SUM(C36:C42)</f>
        <v>44534816</v>
      </c>
      <c r="D43" s="33">
        <f>SUM(D36:D42)</f>
        <v>3501315</v>
      </c>
    </row>
    <row r="44" spans="1:4" ht="15" thickBot="1" x14ac:dyDescent="0.35">
      <c r="A44" s="53"/>
      <c r="B44" s="54"/>
      <c r="C44" s="55"/>
      <c r="D44" s="55"/>
    </row>
    <row r="45" spans="1:4" x14ac:dyDescent="0.3">
      <c r="A45" s="47"/>
      <c r="B45" s="52"/>
      <c r="C45" s="33"/>
      <c r="D45" s="33"/>
    </row>
    <row r="46" spans="1:4" ht="24" x14ac:dyDescent="0.3">
      <c r="A46" s="47" t="s">
        <v>90</v>
      </c>
      <c r="B46" s="52"/>
      <c r="C46" s="33">
        <f>C22+C32+C43</f>
        <v>29149690</v>
      </c>
      <c r="D46" s="33">
        <f>D22+D32+D43</f>
        <v>9434442</v>
      </c>
    </row>
    <row r="47" spans="1:4" ht="15" thickBot="1" x14ac:dyDescent="0.35">
      <c r="A47" s="53"/>
      <c r="B47" s="36"/>
      <c r="C47" s="39"/>
      <c r="D47" s="39"/>
    </row>
    <row r="48" spans="1:4" x14ac:dyDescent="0.3">
      <c r="A48" s="43" t="s">
        <v>4</v>
      </c>
      <c r="B48" s="44"/>
      <c r="C48" s="45"/>
      <c r="D48" s="45"/>
    </row>
    <row r="49" spans="1:5" ht="22.8" x14ac:dyDescent="0.3">
      <c r="A49" s="48" t="s">
        <v>91</v>
      </c>
      <c r="B49" s="32"/>
      <c r="C49" s="34">
        <v>536658</v>
      </c>
      <c r="D49" s="34">
        <v>-50628</v>
      </c>
    </row>
    <row r="50" spans="1:5" x14ac:dyDescent="0.3">
      <c r="A50" s="48" t="s">
        <v>92</v>
      </c>
      <c r="B50" s="32"/>
      <c r="C50" s="34">
        <f>Ф1!D28</f>
        <v>33244900</v>
      </c>
      <c r="D50" s="34">
        <v>3677305</v>
      </c>
    </row>
    <row r="51" spans="1:5" ht="15" thickBot="1" x14ac:dyDescent="0.35">
      <c r="A51" s="56"/>
      <c r="B51" s="36"/>
      <c r="C51" s="37"/>
      <c r="D51" s="37"/>
    </row>
    <row r="52" spans="1:5" x14ac:dyDescent="0.3">
      <c r="A52" s="57"/>
      <c r="B52" s="44"/>
      <c r="C52" s="46"/>
      <c r="D52" s="46"/>
    </row>
    <row r="53" spans="1:5" x14ac:dyDescent="0.3">
      <c r="A53" s="47" t="s">
        <v>93</v>
      </c>
      <c r="B53" s="32">
        <v>11</v>
      </c>
      <c r="C53" s="34">
        <f>C46+C49+C50</f>
        <v>62931248</v>
      </c>
      <c r="D53" s="34">
        <f>D46+D49+D50</f>
        <v>13061119</v>
      </c>
    </row>
    <row r="54" spans="1:5" ht="15" thickBot="1" x14ac:dyDescent="0.35">
      <c r="A54" s="58"/>
      <c r="B54" s="41"/>
      <c r="C54" s="69"/>
      <c r="D54" s="69"/>
    </row>
    <row r="55" spans="1:5" ht="15" thickTop="1" x14ac:dyDescent="0.3">
      <c r="C55" s="70">
        <f>Ф1!C28-C53</f>
        <v>0</v>
      </c>
      <c r="D55" s="70"/>
    </row>
    <row r="56" spans="1:5" x14ac:dyDescent="0.3">
      <c r="A56" s="82" t="s">
        <v>108</v>
      </c>
      <c r="B56" s="83" t="s">
        <v>109</v>
      </c>
      <c r="C56" s="84"/>
      <c r="D56" s="85" t="s">
        <v>110</v>
      </c>
      <c r="E56" s="86"/>
    </row>
    <row r="57" spans="1:5" x14ac:dyDescent="0.3">
      <c r="A57" s="87"/>
      <c r="B57" s="83"/>
      <c r="C57" s="84"/>
      <c r="D57" s="88"/>
      <c r="E57" s="86"/>
    </row>
    <row r="58" spans="1:5" x14ac:dyDescent="0.3">
      <c r="A58" s="89"/>
      <c r="B58" s="83"/>
      <c r="C58" s="84"/>
      <c r="D58" s="90"/>
      <c r="E58" s="86"/>
    </row>
    <row r="59" spans="1:5" x14ac:dyDescent="0.3">
      <c r="A59" s="82" t="s">
        <v>111</v>
      </c>
      <c r="B59" s="83" t="s">
        <v>112</v>
      </c>
      <c r="C59" s="84"/>
      <c r="D59" s="85" t="s">
        <v>113</v>
      </c>
      <c r="E59" s="86"/>
    </row>
    <row r="60" spans="1:5" x14ac:dyDescent="0.3">
      <c r="A60" s="91"/>
      <c r="B60" s="86"/>
      <c r="C60" s="86"/>
      <c r="D60" s="86"/>
      <c r="E60" s="86"/>
    </row>
  </sheetData>
  <mergeCells count="6">
    <mergeCell ref="A6:A8"/>
    <mergeCell ref="B6:B8"/>
    <mergeCell ref="C6:D6"/>
    <mergeCell ref="C7:D7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F35" sqref="F35"/>
    </sheetView>
  </sheetViews>
  <sheetFormatPr defaultRowHeight="14.4" x14ac:dyDescent="0.3"/>
  <cols>
    <col min="1" max="1" width="63.6640625" customWidth="1"/>
    <col min="2" max="2" width="12.44140625" customWidth="1"/>
    <col min="3" max="3" width="21.6640625" customWidth="1"/>
    <col min="4" max="4" width="13.33203125" bestFit="1" customWidth="1"/>
    <col min="5" max="5" width="14.5546875" bestFit="1" customWidth="1"/>
    <col min="6" max="6" width="16" bestFit="1" customWidth="1"/>
    <col min="7" max="7" width="16.44140625" bestFit="1" customWidth="1"/>
  </cols>
  <sheetData>
    <row r="1" spans="1:8" x14ac:dyDescent="0.3">
      <c r="A1" s="71" t="s">
        <v>100</v>
      </c>
      <c r="B1" s="71"/>
    </row>
    <row r="2" spans="1:8" x14ac:dyDescent="0.3">
      <c r="A2" s="71" t="s">
        <v>101</v>
      </c>
      <c r="B2" s="71"/>
    </row>
    <row r="3" spans="1:8" x14ac:dyDescent="0.3">
      <c r="A3" s="71" t="s">
        <v>123</v>
      </c>
      <c r="B3" s="71"/>
    </row>
    <row r="4" spans="1:8" x14ac:dyDescent="0.3">
      <c r="A4" s="71"/>
      <c r="B4" s="71"/>
    </row>
    <row r="5" spans="1:8" ht="48.6" thickBot="1" x14ac:dyDescent="0.35">
      <c r="A5" s="60" t="s">
        <v>0</v>
      </c>
      <c r="B5" s="29" t="s">
        <v>1</v>
      </c>
      <c r="C5" s="29" t="s">
        <v>24</v>
      </c>
      <c r="D5" s="61" t="s">
        <v>94</v>
      </c>
      <c r="E5" s="61" t="s">
        <v>95</v>
      </c>
      <c r="F5" s="29" t="s">
        <v>96</v>
      </c>
    </row>
    <row r="6" spans="1:8" x14ac:dyDescent="0.3">
      <c r="A6" s="38" t="s">
        <v>4</v>
      </c>
      <c r="B6" s="38"/>
      <c r="C6" s="34"/>
      <c r="D6" s="48"/>
      <c r="E6" s="34"/>
      <c r="F6" s="34"/>
    </row>
    <row r="7" spans="1:8" x14ac:dyDescent="0.3">
      <c r="A7" s="31" t="s">
        <v>99</v>
      </c>
      <c r="B7" s="31"/>
      <c r="C7" s="34">
        <v>667677910</v>
      </c>
      <c r="D7" s="48">
        <v>27244082</v>
      </c>
      <c r="E7" s="34">
        <v>281878908</v>
      </c>
      <c r="F7" s="34">
        <v>976800900</v>
      </c>
      <c r="G7" s="28"/>
      <c r="H7" s="28"/>
    </row>
    <row r="8" spans="1:8" ht="15" thickBot="1" x14ac:dyDescent="0.35">
      <c r="A8" s="35"/>
      <c r="B8" s="35"/>
      <c r="C8" s="37"/>
      <c r="D8" s="56"/>
      <c r="E8" s="37"/>
      <c r="F8" s="37"/>
    </row>
    <row r="9" spans="1:8" x14ac:dyDescent="0.3">
      <c r="A9" s="31"/>
      <c r="B9" s="31"/>
      <c r="C9" s="34"/>
      <c r="D9" s="48"/>
      <c r="E9" s="34"/>
      <c r="F9" s="34"/>
    </row>
    <row r="10" spans="1:8" x14ac:dyDescent="0.3">
      <c r="A10" s="31" t="s">
        <v>97</v>
      </c>
      <c r="B10" s="31"/>
      <c r="C10" s="34">
        <v>0</v>
      </c>
      <c r="D10" s="34">
        <v>0</v>
      </c>
      <c r="E10" s="34">
        <v>47241661</v>
      </c>
      <c r="F10" s="34">
        <v>47241661</v>
      </c>
      <c r="G10" s="28"/>
      <c r="H10" s="28"/>
    </row>
    <row r="11" spans="1:8" x14ac:dyDescent="0.3">
      <c r="A11" s="31" t="s">
        <v>117</v>
      </c>
      <c r="B11" s="31"/>
      <c r="C11" s="34">
        <v>0</v>
      </c>
      <c r="D11" s="34">
        <v>0</v>
      </c>
      <c r="E11" s="34">
        <v>-26238</v>
      </c>
      <c r="F11" s="34">
        <v>-26238</v>
      </c>
      <c r="G11" s="28"/>
      <c r="H11" s="28"/>
    </row>
    <row r="12" spans="1:8" ht="15" thickBot="1" x14ac:dyDescent="0.35">
      <c r="A12" s="35"/>
      <c r="B12" s="35"/>
      <c r="C12" s="37"/>
      <c r="D12" s="56"/>
      <c r="E12" s="37"/>
      <c r="F12" s="37"/>
    </row>
    <row r="13" spans="1:8" x14ac:dyDescent="0.3">
      <c r="A13" s="31"/>
      <c r="B13" s="31"/>
      <c r="C13" s="34"/>
      <c r="D13" s="48"/>
      <c r="E13" s="34"/>
      <c r="F13" s="34"/>
    </row>
    <row r="14" spans="1:8" x14ac:dyDescent="0.3">
      <c r="A14" s="38" t="s">
        <v>98</v>
      </c>
      <c r="B14" s="38"/>
      <c r="C14" s="34">
        <v>0</v>
      </c>
      <c r="D14" s="34">
        <v>0</v>
      </c>
      <c r="E14" s="33">
        <v>47215423</v>
      </c>
      <c r="F14" s="33">
        <v>47215423</v>
      </c>
      <c r="G14" s="28"/>
      <c r="H14" s="28"/>
    </row>
    <row r="15" spans="1:8" ht="15" thickBot="1" x14ac:dyDescent="0.35">
      <c r="A15" s="62"/>
      <c r="B15" s="62"/>
      <c r="C15" s="39"/>
      <c r="D15" s="53"/>
      <c r="E15" s="39"/>
      <c r="F15" s="39"/>
    </row>
    <row r="16" spans="1:8" x14ac:dyDescent="0.3">
      <c r="A16" s="38" t="s">
        <v>4</v>
      </c>
      <c r="B16" s="38"/>
      <c r="C16" s="34"/>
      <c r="D16" s="48"/>
      <c r="E16" s="34"/>
      <c r="F16" s="34"/>
    </row>
    <row r="17" spans="1:8" x14ac:dyDescent="0.3">
      <c r="A17" s="31" t="s">
        <v>134</v>
      </c>
      <c r="B17" s="31">
        <v>12</v>
      </c>
      <c r="C17" s="34">
        <v>0</v>
      </c>
      <c r="D17" s="34">
        <v>0</v>
      </c>
      <c r="E17" s="34">
        <v>-3114</v>
      </c>
      <c r="F17" s="34">
        <v>-3114</v>
      </c>
      <c r="G17" s="28"/>
      <c r="H17" s="28"/>
    </row>
    <row r="18" spans="1:8" x14ac:dyDescent="0.3">
      <c r="A18" s="31" t="s">
        <v>132</v>
      </c>
      <c r="B18" s="31">
        <v>12</v>
      </c>
      <c r="C18" s="34">
        <v>17758020</v>
      </c>
      <c r="D18" s="34">
        <v>0</v>
      </c>
      <c r="E18" s="34">
        <v>0</v>
      </c>
      <c r="F18" s="34">
        <v>17758020</v>
      </c>
      <c r="G18" s="28"/>
      <c r="H18" s="28"/>
    </row>
    <row r="19" spans="1:8" x14ac:dyDescent="0.3">
      <c r="A19" s="31" t="s">
        <v>135</v>
      </c>
      <c r="B19" s="31">
        <v>12</v>
      </c>
      <c r="C19" s="34">
        <v>0</v>
      </c>
      <c r="D19" s="63">
        <v>12543250</v>
      </c>
      <c r="E19" s="34">
        <v>0</v>
      </c>
      <c r="F19" s="34">
        <v>12543250</v>
      </c>
      <c r="G19" s="28"/>
      <c r="H19" s="28"/>
    </row>
    <row r="20" spans="1:8" ht="15" thickBot="1" x14ac:dyDescent="0.35">
      <c r="A20" s="35"/>
      <c r="B20" s="35"/>
      <c r="C20" s="37"/>
      <c r="D20" s="56"/>
      <c r="E20" s="37"/>
      <c r="F20" s="37"/>
    </row>
    <row r="21" spans="1:8" x14ac:dyDescent="0.3">
      <c r="A21" s="31"/>
      <c r="B21" s="31"/>
      <c r="C21" s="34"/>
      <c r="D21" s="48"/>
      <c r="E21" s="34"/>
      <c r="F21" s="34"/>
    </row>
    <row r="22" spans="1:8" x14ac:dyDescent="0.3">
      <c r="A22" s="38" t="s">
        <v>126</v>
      </c>
      <c r="B22" s="38"/>
      <c r="C22" s="33">
        <v>685435930</v>
      </c>
      <c r="D22" s="64">
        <v>39787332</v>
      </c>
      <c r="E22" s="33">
        <v>329091217</v>
      </c>
      <c r="F22" s="33">
        <v>1054314479</v>
      </c>
      <c r="G22" s="28"/>
      <c r="H22" s="28"/>
    </row>
    <row r="23" spans="1:8" ht="15" thickBot="1" x14ac:dyDescent="0.35">
      <c r="A23" s="40"/>
      <c r="B23" s="40"/>
      <c r="C23" s="42"/>
      <c r="D23" s="42"/>
      <c r="E23" s="42"/>
      <c r="F23" s="42"/>
    </row>
    <row r="24" spans="1:8" ht="15" thickTop="1" x14ac:dyDescent="0.3">
      <c r="A24" s="31" t="s">
        <v>4</v>
      </c>
      <c r="B24" s="31"/>
      <c r="C24" s="34"/>
      <c r="D24" s="34"/>
      <c r="E24" s="34"/>
      <c r="F24" s="34"/>
    </row>
    <row r="25" spans="1:8" x14ac:dyDescent="0.3">
      <c r="A25" s="31" t="s">
        <v>125</v>
      </c>
      <c r="B25" s="31"/>
      <c r="C25" s="34">
        <f>C22</f>
        <v>685435930</v>
      </c>
      <c r="D25" s="34">
        <f>D22</f>
        <v>39787332</v>
      </c>
      <c r="E25" s="34">
        <f>E22</f>
        <v>329091217</v>
      </c>
      <c r="F25" s="34">
        <f>F22</f>
        <v>1054314479</v>
      </c>
      <c r="G25" s="28"/>
      <c r="H25" s="28"/>
    </row>
    <row r="26" spans="1:8" ht="15" thickBot="1" x14ac:dyDescent="0.35">
      <c r="A26" s="62" t="s">
        <v>4</v>
      </c>
      <c r="B26" s="62"/>
      <c r="C26" s="39"/>
      <c r="D26" s="53"/>
      <c r="E26" s="39"/>
      <c r="F26" s="39"/>
    </row>
    <row r="27" spans="1:8" x14ac:dyDescent="0.3">
      <c r="A27" s="38"/>
      <c r="B27" s="38"/>
      <c r="C27" s="33"/>
      <c r="D27" s="47"/>
      <c r="E27" s="33"/>
      <c r="F27" s="33"/>
    </row>
    <row r="28" spans="1:8" x14ac:dyDescent="0.3">
      <c r="A28" s="31" t="s">
        <v>97</v>
      </c>
      <c r="B28" s="31"/>
      <c r="C28" s="34">
        <v>0</v>
      </c>
      <c r="D28" s="34">
        <v>0</v>
      </c>
      <c r="E28" s="34">
        <f>Ф2!C30</f>
        <v>21643470</v>
      </c>
      <c r="F28" s="34">
        <f>SUM(C28:E28)</f>
        <v>21643470</v>
      </c>
      <c r="G28" s="28"/>
      <c r="H28" s="28"/>
    </row>
    <row r="29" spans="1:8" x14ac:dyDescent="0.3">
      <c r="A29" s="31" t="s">
        <v>117</v>
      </c>
      <c r="B29" s="31"/>
      <c r="C29" s="34">
        <v>0</v>
      </c>
      <c r="D29" s="34">
        <v>0</v>
      </c>
      <c r="E29" s="34">
        <v>0</v>
      </c>
      <c r="F29" s="34">
        <v>0</v>
      </c>
      <c r="G29" s="28"/>
      <c r="H29" s="28"/>
    </row>
    <row r="30" spans="1:8" ht="15" thickBot="1" x14ac:dyDescent="0.35">
      <c r="A30" s="35"/>
      <c r="B30" s="35"/>
      <c r="C30" s="37"/>
      <c r="D30" s="56"/>
      <c r="E30" s="37"/>
      <c r="F30" s="37"/>
    </row>
    <row r="31" spans="1:8" x14ac:dyDescent="0.3">
      <c r="A31" s="31"/>
      <c r="B31" s="31"/>
      <c r="C31" s="34"/>
      <c r="D31" s="48"/>
      <c r="E31" s="34"/>
      <c r="F31" s="34"/>
    </row>
    <row r="32" spans="1:8" x14ac:dyDescent="0.3">
      <c r="A32" s="38" t="s">
        <v>98</v>
      </c>
      <c r="B32" s="38"/>
      <c r="C32" s="33">
        <f>SUM(C28:C30)</f>
        <v>0</v>
      </c>
      <c r="D32" s="33">
        <f>SUM(D28:D30)</f>
        <v>0</v>
      </c>
      <c r="E32" s="33">
        <f>SUM(E28:E30)</f>
        <v>21643470</v>
      </c>
      <c r="F32" s="33">
        <f>SUM(F28:F30)</f>
        <v>21643470</v>
      </c>
      <c r="G32" s="28"/>
      <c r="H32" s="28"/>
    </row>
    <row r="33" spans="1:8" ht="15" thickBot="1" x14ac:dyDescent="0.35">
      <c r="A33" s="35"/>
      <c r="B33" s="35"/>
      <c r="C33" s="37"/>
      <c r="D33" s="56"/>
      <c r="E33" s="37"/>
      <c r="F33" s="37"/>
    </row>
    <row r="34" spans="1:8" x14ac:dyDescent="0.3">
      <c r="A34" s="31" t="s">
        <v>4</v>
      </c>
      <c r="B34" s="31"/>
      <c r="C34" s="34"/>
      <c r="D34" s="48"/>
      <c r="E34" s="34"/>
      <c r="F34" s="34"/>
    </row>
    <row r="35" spans="1:8" x14ac:dyDescent="0.3">
      <c r="A35" s="31" t="s">
        <v>135</v>
      </c>
      <c r="B35" s="31">
        <v>12</v>
      </c>
      <c r="C35" s="34">
        <v>0</v>
      </c>
      <c r="D35" s="48">
        <v>2446301</v>
      </c>
      <c r="E35" s="34">
        <v>0</v>
      </c>
      <c r="F35" s="34">
        <v>2446301</v>
      </c>
      <c r="G35" s="28"/>
      <c r="H35" s="28"/>
    </row>
    <row r="36" spans="1:8" ht="15" thickBot="1" x14ac:dyDescent="0.35">
      <c r="A36" s="35"/>
      <c r="B36" s="35"/>
      <c r="C36" s="35"/>
      <c r="D36" s="65"/>
      <c r="E36" s="37"/>
      <c r="F36" s="37"/>
    </row>
    <row r="37" spans="1:8" x14ac:dyDescent="0.3">
      <c r="A37" s="31"/>
      <c r="B37" s="31"/>
      <c r="C37" s="33"/>
      <c r="D37" s="33"/>
      <c r="E37" s="33"/>
      <c r="F37" s="33"/>
    </row>
    <row r="38" spans="1:8" x14ac:dyDescent="0.3">
      <c r="A38" s="38" t="s">
        <v>127</v>
      </c>
      <c r="B38" s="38"/>
      <c r="C38" s="33">
        <f>C25+C32+SUM(C35:C36)</f>
        <v>685435930</v>
      </c>
      <c r="D38" s="33">
        <f>D25+D32+SUM(D35:D36)</f>
        <v>42233633</v>
      </c>
      <c r="E38" s="33">
        <f>E25+E32+SUM(E35:E36)</f>
        <v>350734687</v>
      </c>
      <c r="F38" s="33">
        <f>F25+F32+SUM(F35:F36)</f>
        <v>1078404250</v>
      </c>
      <c r="G38" s="66"/>
      <c r="H38" s="28"/>
    </row>
    <row r="39" spans="1:8" ht="15" thickBot="1" x14ac:dyDescent="0.35">
      <c r="A39" s="67"/>
      <c r="B39" s="67"/>
      <c r="C39" s="68"/>
      <c r="D39" s="68"/>
      <c r="E39" s="68"/>
      <c r="F39" s="68"/>
    </row>
    <row r="40" spans="1:8" ht="15" thickTop="1" x14ac:dyDescent="0.3">
      <c r="C40" s="28">
        <f>Ф1!C38-C38</f>
        <v>0</v>
      </c>
      <c r="D40" s="28">
        <f>Ф1!C39-D38</f>
        <v>0</v>
      </c>
      <c r="E40" s="99">
        <f>Ф1!C40-E38</f>
        <v>0</v>
      </c>
      <c r="F40" s="99">
        <f>Ф1!C43-F38</f>
        <v>0</v>
      </c>
    </row>
    <row r="41" spans="1:8" x14ac:dyDescent="0.3">
      <c r="A41" s="86"/>
      <c r="B41" s="86"/>
      <c r="C41" s="86"/>
      <c r="D41" s="86"/>
      <c r="E41" s="86"/>
      <c r="F41" s="86"/>
    </row>
    <row r="42" spans="1:8" x14ac:dyDescent="0.3">
      <c r="A42" s="82" t="s">
        <v>108</v>
      </c>
      <c r="B42" s="82"/>
      <c r="C42" s="83" t="s">
        <v>109</v>
      </c>
      <c r="D42" s="84"/>
      <c r="E42" s="85" t="s">
        <v>110</v>
      </c>
      <c r="F42" s="86"/>
    </row>
    <row r="43" spans="1:8" x14ac:dyDescent="0.3">
      <c r="A43" s="87"/>
      <c r="B43" s="87"/>
      <c r="C43" s="83"/>
      <c r="D43" s="84"/>
      <c r="E43" s="88"/>
      <c r="F43" s="86"/>
    </row>
    <row r="44" spans="1:8" x14ac:dyDescent="0.3">
      <c r="A44" s="89"/>
      <c r="B44" s="89"/>
      <c r="C44" s="83"/>
      <c r="D44" s="84"/>
      <c r="E44" s="90"/>
      <c r="F44" s="86"/>
    </row>
    <row r="45" spans="1:8" x14ac:dyDescent="0.3">
      <c r="A45" s="82" t="s">
        <v>111</v>
      </c>
      <c r="B45" s="82"/>
      <c r="C45" s="83" t="s">
        <v>112</v>
      </c>
      <c r="D45" s="84"/>
      <c r="E45" s="85" t="s">
        <v>113</v>
      </c>
      <c r="F45" s="86"/>
    </row>
    <row r="46" spans="1:8" x14ac:dyDescent="0.3">
      <c r="A46" s="86"/>
      <c r="B46" s="86"/>
      <c r="C46" s="86"/>
      <c r="D46" s="86"/>
      <c r="E46" s="86"/>
      <c r="F46" s="86"/>
    </row>
    <row r="47" spans="1:8" x14ac:dyDescent="0.3">
      <c r="A47" s="86"/>
      <c r="B47" s="86"/>
      <c r="C47" s="86"/>
      <c r="D47" s="86"/>
      <c r="E47" s="86"/>
      <c r="F47" s="86"/>
    </row>
    <row r="48" spans="1:8" x14ac:dyDescent="0.3">
      <c r="A48" s="86"/>
      <c r="B48" s="86"/>
      <c r="C48" s="86"/>
      <c r="D48" s="86"/>
      <c r="E48" s="86"/>
      <c r="F48" s="8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Ф1</vt:lpstr>
      <vt:lpstr>Ф2</vt:lpstr>
      <vt:lpstr>Ф3</vt:lpstr>
      <vt:lpstr>Ф4</vt:lpstr>
      <vt:lpstr>Ф1!_Hlk252777848</vt:lpstr>
      <vt:lpstr>Ф1!_Hlk252994929</vt:lpstr>
      <vt:lpstr>Ф1!_Hlk85296105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Рахымбаева Айжан Жеңісбекқызы</dc:creator>
  <cp:lastModifiedBy>Рахымбаева Айжан Жеңісбекқызы</cp:lastModifiedBy>
  <dcterms:created xsi:type="dcterms:W3CDTF">2024-10-24T07:23:43Z</dcterms:created>
  <dcterms:modified xsi:type="dcterms:W3CDTF">2025-04-22T06:18:00Z</dcterms:modified>
</cp:coreProperties>
</file>