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int resourses\ФО\2019г\1 квартал 2019 года\"/>
    </mc:Choice>
  </mc:AlternateContent>
  <xr:revisionPtr revIDLastSave="0" documentId="13_ncr:1_{96C15795-C2BA-4BB4-9819-AB58AD0F30AF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Ф1!$A$86</definedName>
    <definedName name="_Toc414363594" localSheetId="0">Ф2!$A$53</definedName>
    <definedName name="OLE_LINK2" localSheetId="0">Ф2!$A$40</definedName>
    <definedName name="OLE_LINK46" localSheetId="0">Ф3!#REF!</definedName>
    <definedName name="OLE_LINK55" localSheetId="0">Ф1!$A$3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3" l="1"/>
  <c r="I14" i="3" s="1"/>
  <c r="D16" i="3"/>
  <c r="H16" i="3"/>
  <c r="G16" i="3"/>
  <c r="F16" i="3"/>
  <c r="E16" i="3"/>
  <c r="I7" i="3"/>
  <c r="G7" i="3"/>
  <c r="D57" i="2" l="1"/>
  <c r="C57" i="2"/>
  <c r="D55" i="2"/>
  <c r="C55" i="2"/>
  <c r="I5" i="5"/>
  <c r="J5" i="5" s="1"/>
  <c r="G4" i="5"/>
  <c r="I4" i="5" s="1"/>
  <c r="J4" i="5" s="1"/>
  <c r="J7" i="5" l="1"/>
  <c r="E26" i="3"/>
  <c r="I22" i="3"/>
  <c r="I26" i="3" s="1"/>
  <c r="H22" i="3"/>
  <c r="H26" i="3" s="1"/>
  <c r="G22" i="3"/>
  <c r="G26" i="3" s="1"/>
  <c r="F22" i="3"/>
  <c r="F26" i="3" s="1"/>
  <c r="E22" i="3"/>
  <c r="H11" i="3"/>
  <c r="F11" i="3"/>
  <c r="G9" i="3"/>
  <c r="I9" i="3" s="1"/>
  <c r="I11" i="3" s="1"/>
  <c r="I16" i="3" s="1"/>
  <c r="E11" i="3"/>
  <c r="D46" i="4"/>
  <c r="C57" i="4"/>
  <c r="C64" i="4"/>
  <c r="D57" i="4"/>
  <c r="C46" i="4"/>
  <c r="D18" i="4"/>
  <c r="D33" i="4" s="1"/>
  <c r="D38" i="4" s="1"/>
  <c r="C18" i="4"/>
  <c r="C33" i="4" s="1"/>
  <c r="C38" i="4" s="1"/>
  <c r="D6" i="4"/>
  <c r="C6" i="4"/>
  <c r="D38" i="1"/>
  <c r="C38" i="1"/>
  <c r="D76" i="1"/>
  <c r="C76" i="1"/>
  <c r="D65" i="1"/>
  <c r="C65" i="1"/>
  <c r="D47" i="1"/>
  <c r="D52" i="1" s="1"/>
  <c r="C47" i="1"/>
  <c r="C52" i="1" s="1"/>
  <c r="D34" i="1"/>
  <c r="C34" i="1"/>
  <c r="D20" i="1"/>
  <c r="C20" i="1"/>
  <c r="D49" i="2"/>
  <c r="C49" i="2"/>
  <c r="D18" i="2"/>
  <c r="D25" i="2" s="1"/>
  <c r="D30" i="2" s="1"/>
  <c r="D36" i="2" s="1"/>
  <c r="C18" i="2"/>
  <c r="C25" i="2" s="1"/>
  <c r="C30" i="2" s="1"/>
  <c r="C36" i="2" s="1"/>
  <c r="D10" i="2"/>
  <c r="C10" i="2"/>
  <c r="G11" i="3" l="1"/>
  <c r="C61" i="4"/>
  <c r="C68" i="4" s="1"/>
  <c r="D61" i="4"/>
  <c r="D68" i="4" s="1"/>
  <c r="D79" i="1"/>
  <c r="D82" i="1" s="1"/>
  <c r="C79" i="1"/>
  <c r="C82" i="1" s="1"/>
  <c r="C44" i="2"/>
  <c r="C40" i="2"/>
  <c r="C48" i="2" s="1"/>
  <c r="C52" i="2" s="1"/>
  <c r="D44" i="2"/>
  <c r="D40" i="2"/>
  <c r="D48" i="2" s="1"/>
  <c r="D52" i="2" s="1"/>
</calcChain>
</file>

<file path=xl/sharedStrings.xml><?xml version="1.0" encoding="utf-8"?>
<sst xmlns="http://schemas.openxmlformats.org/spreadsheetml/2006/main" count="178" uniqueCount="140">
  <si>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</si>
  <si>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</si>
  <si>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</si>
  <si>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</si>
  <si>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</si>
  <si>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</si>
  <si>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</si>
  <si>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</si>
  <si>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</si>
  <si>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</si>
  <si>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</si>
  <si>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</si>
  <si>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</si>
  <si>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</si>
  <si>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 xml:space="preserve">Актив по вскрышным работам 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</si>
  <si>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</si>
  <si>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</si>
  <si>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</si>
  <si>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</si>
  <si>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Предоплата по налогам, помимо подоходного налога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</si>
  <si>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</si>
  <si>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</si>
  <si>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</si>
  <si>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</si>
  <si>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</si>
  <si>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</si>
  <si>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</si>
  <si>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</si>
  <si>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</si>
  <si>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</si>
  <si>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</si>
  <si>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</si>
  <si>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</si>
  <si>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</si>
  <si>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</si>
  <si>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</si>
  <si>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</si>
  <si>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</si>
  <si>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</si>
  <si>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</si>
  <si>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</si>
  <si>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</si>
  <si>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</si>
  <si>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</si>
  <si>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</si>
  <si>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</si>
  <si>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</si>
  <si>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Косакова Гаухар Онгарбаевна 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</si>
  <si>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</si>
  <si>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</si>
  <si>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</si>
  <si>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</si>
  <si>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</si>
  <si>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</si>
  <si>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</si>
  <si>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</si>
  <si>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</si>
  <si>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</si>
  <si>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</si>
  <si>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</si>
  <si>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</si>
  <si>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</si>
  <si>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</si>
  <si>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Уставный капитал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</si>
  <si>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</si>
  <si>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</si>
  <si>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</si>
  <si>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</si>
  <si>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</si>
  <si>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Убыток до налогообложения</t>
  </si>
  <si>
    <t>Корректировки на:</t>
  </si>
  <si>
    <t>Износ и амортизацию</t>
  </si>
  <si>
    <t>6,7,9</t>
  </si>
  <si>
    <t>Резерв по неиспользованным отпускам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</si>
  <si>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</si>
  <si>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</si>
  <si>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</si>
  <si>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</si>
  <si>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</si>
  <si>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</si>
  <si>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</si>
  <si>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</si>
  <si>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</si>
  <si>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</si>
  <si>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</si>
  <si>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</si>
  <si>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</si>
  <si>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</si>
  <si>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</si>
  <si>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</si>
  <si>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</si>
  <si>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</si>
  <si>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</si>
  <si>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>Приобретение активов по разведке и оценке</t>
  </si>
  <si>
    <t>Погашение обязательств по контракту на недропользование, перечисление на специальный счет по ликвидационному фонду</t>
  </si>
  <si>
    <t>Размещение депозита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</si>
  <si>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</si>
  <si>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</si>
  <si>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</si>
  <si>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</si>
  <si>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</si>
  <si>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</si>
  <si>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</si>
  <si>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</si>
  <si>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</si>
  <si>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</si>
  <si>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</si>
  <si>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</si>
  <si>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Убыток (доход)  от курсовой разницы, нетто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</si>
  <si>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</si>
  <si>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</si>
  <si>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</si>
  <si>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</si>
  <si>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 xml:space="preserve">  Нематериальные активы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</si>
  <si>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</si>
  <si>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</si>
  <si>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</si>
  <si>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</si>
  <si>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</si>
  <si>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</si>
  <si>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Остаток на 1 января 2018г.</t>
  </si>
  <si>
    <t>31 марта 2019 г.</t>
  </si>
  <si>
    <t>31 декабря 2018 г.</t>
  </si>
  <si>
    <t xml:space="preserve">3 месяца, завершившихся </t>
  </si>
  <si>
    <t>31 марта 2019г.</t>
  </si>
  <si>
    <t xml:space="preserve">31 марта 2018г.    </t>
  </si>
  <si>
    <t>Остаток на 31 марта 2018 г.</t>
  </si>
  <si>
    <t xml:space="preserve">Остаток на 1 января 2019г. </t>
  </si>
  <si>
    <t xml:space="preserve">Остаток на  31 марта 2019 года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</si>
  <si>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</si>
  <si>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</si>
  <si>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</si>
  <si>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</si>
  <si>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</si>
  <si>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</si>
  <si>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</si>
  <si>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</si>
  <si>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</si>
  <si>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</si>
  <si>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Убыток на одну акцию (тенге)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</si>
</sst>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</numFmts>
  <fonts count="17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43" fontId="3" fillId="0" borderId="0" xfId="1" applyFont="1" applyAlignment="1">
      <alignment vertical="center" wrapText="1"/>
    </xf>
    <xf numFmtId="164" fontId="15" fillId="0" borderId="0" xfId="1" applyNumberFormat="1" applyFont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opLeftCell="A73" workbookViewId="0">
      <selection activeCell="B97" sqref="B97"/>
    </sheetView>
  </sheetViews>
  <sheetFormatPr defaultRowHeight="15" x14ac:dyDescent="0.25"/>
  <cols>
    <col min="1" max="1" width="50.85546875" customWidth="1"/>
    <col min="3" max="3" width="17.5703125" customWidth="1"/>
    <col min="4" max="4" width="18.7109375" customWidth="1"/>
    <col min="6" max="6" width="10.140625" bestFit="1" customWidth="1"/>
  </cols>
  <sheetData>
    <row r="1" spans="1:4" x14ac:dyDescent="0.25">
      <c r="A1" s="42" t="s">
        <v>104</v>
      </c>
    </row>
    <row r="3" spans="1:4" x14ac:dyDescent="0.25">
      <c r="A3" s="110" t="s">
        <v>0</v>
      </c>
      <c r="B3" s="112" t="s">
        <v>1</v>
      </c>
      <c r="C3" s="114" t="s">
        <v>121</v>
      </c>
      <c r="D3" s="114" t="s">
        <v>122</v>
      </c>
    </row>
    <row r="4" spans="1:4" ht="15.75" thickBot="1" x14ac:dyDescent="0.3">
      <c r="A4" s="111"/>
      <c r="B4" s="113"/>
      <c r="C4" s="115"/>
      <c r="D4" s="115"/>
    </row>
    <row r="5" spans="1:4" x14ac:dyDescent="0.25">
      <c r="A5" s="6"/>
      <c r="B5" s="7"/>
      <c r="C5" s="47"/>
      <c r="D5" s="8"/>
    </row>
    <row r="6" spans="1:4" x14ac:dyDescent="0.25">
      <c r="A6" s="9" t="s">
        <v>2</v>
      </c>
      <c r="B6" s="7"/>
      <c r="C6" s="47"/>
      <c r="D6" s="8"/>
    </row>
    <row r="7" spans="1:4" x14ac:dyDescent="0.25">
      <c r="A7" s="9"/>
      <c r="B7" s="7"/>
      <c r="C7" s="47"/>
      <c r="D7" s="8"/>
    </row>
    <row r="8" spans="1:4" x14ac:dyDescent="0.25">
      <c r="A8" s="9" t="s">
        <v>3</v>
      </c>
      <c r="B8" s="7"/>
      <c r="C8" s="47"/>
      <c r="D8" s="8"/>
    </row>
    <row r="9" spans="1:4" x14ac:dyDescent="0.25">
      <c r="A9" s="6" t="s">
        <v>4</v>
      </c>
      <c r="B9" s="7">
        <v>5</v>
      </c>
      <c r="C9" s="10">
        <v>23674998.84725</v>
      </c>
      <c r="D9" s="10">
        <v>24295426</v>
      </c>
    </row>
    <row r="10" spans="1:4" x14ac:dyDescent="0.25">
      <c r="A10" s="6" t="s">
        <v>5</v>
      </c>
      <c r="B10" s="7">
        <v>6</v>
      </c>
      <c r="C10" s="10">
        <v>6865987.5389900003</v>
      </c>
      <c r="D10" s="10">
        <v>6938546</v>
      </c>
    </row>
    <row r="11" spans="1:4" x14ac:dyDescent="0.25">
      <c r="A11" s="6" t="s">
        <v>6</v>
      </c>
      <c r="B11" s="7">
        <v>7</v>
      </c>
      <c r="C11" s="10">
        <v>25982594</v>
      </c>
      <c r="D11" s="10">
        <v>25610171</v>
      </c>
    </row>
    <row r="12" spans="1:4" x14ac:dyDescent="0.25">
      <c r="A12" s="8" t="s">
        <v>113</v>
      </c>
      <c r="B12" s="7">
        <v>8</v>
      </c>
      <c r="C12" s="10">
        <v>10674149.631060001</v>
      </c>
      <c r="D12" s="10">
        <v>10723062</v>
      </c>
    </row>
    <row r="13" spans="1:4" x14ac:dyDescent="0.25">
      <c r="A13" s="6" t="s">
        <v>114</v>
      </c>
      <c r="B13" s="7">
        <v>9</v>
      </c>
      <c r="C13" s="10">
        <v>48000</v>
      </c>
      <c r="D13" s="10">
        <v>48000</v>
      </c>
    </row>
    <row r="14" spans="1:4" x14ac:dyDescent="0.25">
      <c r="A14" s="6" t="s">
        <v>7</v>
      </c>
      <c r="B14" s="7"/>
      <c r="C14" s="10">
        <v>224263</v>
      </c>
      <c r="D14" s="10">
        <v>584415</v>
      </c>
    </row>
    <row r="15" spans="1:4" x14ac:dyDescent="0.25">
      <c r="A15" s="6" t="s">
        <v>8</v>
      </c>
      <c r="B15" s="7"/>
      <c r="C15" s="10">
        <v>768501.00000000012</v>
      </c>
      <c r="D15" s="10">
        <v>800860.60000000009</v>
      </c>
    </row>
    <row r="16" spans="1:4" x14ac:dyDescent="0.25">
      <c r="A16" s="6" t="s">
        <v>9</v>
      </c>
      <c r="B16" s="7"/>
      <c r="C16" s="10">
        <v>3737090</v>
      </c>
      <c r="D16" s="10">
        <v>5483216</v>
      </c>
    </row>
    <row r="17" spans="1:4" x14ac:dyDescent="0.25">
      <c r="A17" s="6" t="s">
        <v>10</v>
      </c>
      <c r="B17" s="7">
        <v>12</v>
      </c>
      <c r="C17" s="10">
        <v>821640.06589999981</v>
      </c>
      <c r="D17" s="10">
        <v>830111</v>
      </c>
    </row>
    <row r="18" spans="1:4" ht="15.75" thickBot="1" x14ac:dyDescent="0.3">
      <c r="A18" s="11"/>
      <c r="B18" s="12"/>
      <c r="C18" s="13"/>
      <c r="D18" s="13"/>
    </row>
    <row r="19" spans="1:4" x14ac:dyDescent="0.25">
      <c r="A19" s="9"/>
      <c r="B19" s="2"/>
      <c r="C19" s="49"/>
      <c r="D19" s="3"/>
    </row>
    <row r="20" spans="1:4" x14ac:dyDescent="0.25">
      <c r="A20" s="9" t="s">
        <v>11</v>
      </c>
      <c r="B20" s="2"/>
      <c r="C20" s="14">
        <f>SUM(C9:C19)</f>
        <v>72797224.083199993</v>
      </c>
      <c r="D20" s="14">
        <f>SUM(D9:D19)</f>
        <v>75313807.599999994</v>
      </c>
    </row>
    <row r="21" spans="1:4" ht="15.75" thickBot="1" x14ac:dyDescent="0.3">
      <c r="A21" s="15"/>
      <c r="B21" s="16"/>
      <c r="C21" s="50"/>
      <c r="D21" s="4"/>
    </row>
    <row r="22" spans="1:4" x14ac:dyDescent="0.25">
      <c r="A22" s="6"/>
      <c r="B22" s="7"/>
      <c r="C22" s="17"/>
      <c r="D22" s="17"/>
    </row>
    <row r="23" spans="1:4" x14ac:dyDescent="0.25">
      <c r="A23" s="9" t="s">
        <v>12</v>
      </c>
      <c r="B23" s="7"/>
      <c r="C23" s="17"/>
      <c r="D23" s="17"/>
    </row>
    <row r="24" spans="1:4" x14ac:dyDescent="0.25">
      <c r="A24" s="6" t="s">
        <v>13</v>
      </c>
      <c r="B24" s="7">
        <v>13</v>
      </c>
      <c r="C24" s="10">
        <v>8775736.5934900008</v>
      </c>
      <c r="D24" s="10">
        <v>5742321.73214</v>
      </c>
    </row>
    <row r="25" spans="1:4" x14ac:dyDescent="0.25">
      <c r="A25" s="6" t="s">
        <v>14</v>
      </c>
      <c r="B25" s="7"/>
      <c r="C25" s="17"/>
      <c r="D25" s="10"/>
    </row>
    <row r="26" spans="1:4" x14ac:dyDescent="0.25">
      <c r="A26" s="6" t="s">
        <v>15</v>
      </c>
      <c r="B26" s="7">
        <v>14</v>
      </c>
      <c r="C26" s="10">
        <v>5749462.3013300002</v>
      </c>
      <c r="D26" s="10">
        <v>3534981</v>
      </c>
    </row>
    <row r="27" spans="1:4" x14ac:dyDescent="0.25">
      <c r="A27" s="6" t="s">
        <v>16</v>
      </c>
      <c r="B27" s="7"/>
      <c r="C27" s="10">
        <v>128929.39333000001</v>
      </c>
      <c r="D27" s="10">
        <v>299362.75504999998</v>
      </c>
    </row>
    <row r="28" spans="1:4" x14ac:dyDescent="0.25">
      <c r="A28" s="6" t="s">
        <v>17</v>
      </c>
      <c r="B28" s="7"/>
      <c r="C28" s="10">
        <v>169194.46617</v>
      </c>
      <c r="D28" s="10">
        <v>159503.04222999999</v>
      </c>
    </row>
    <row r="29" spans="1:4" x14ac:dyDescent="0.25">
      <c r="A29" s="6" t="s">
        <v>18</v>
      </c>
      <c r="B29" s="7"/>
      <c r="C29" s="10">
        <v>100935.89659000095</v>
      </c>
      <c r="D29" s="10">
        <v>53598.177480000071</v>
      </c>
    </row>
    <row r="30" spans="1:4" x14ac:dyDescent="0.25">
      <c r="A30" s="6" t="s">
        <v>19</v>
      </c>
      <c r="B30" s="7"/>
      <c r="C30" s="10">
        <v>46590.784960000005</v>
      </c>
      <c r="D30" s="10">
        <v>50835.244950000022</v>
      </c>
    </row>
    <row r="31" spans="1:4" x14ac:dyDescent="0.25">
      <c r="A31" s="6" t="s">
        <v>20</v>
      </c>
      <c r="B31" s="7">
        <v>15</v>
      </c>
      <c r="C31" s="10">
        <v>1401466.5574399999</v>
      </c>
      <c r="D31" s="10">
        <v>4590079.5461100005</v>
      </c>
    </row>
    <row r="32" spans="1:4" ht="15.75" thickBot="1" x14ac:dyDescent="0.3">
      <c r="A32" s="11"/>
      <c r="B32" s="12"/>
      <c r="C32" s="13"/>
      <c r="D32" s="13"/>
    </row>
    <row r="33" spans="1:4" x14ac:dyDescent="0.25">
      <c r="A33" s="6"/>
      <c r="B33" s="7"/>
      <c r="C33" s="17"/>
      <c r="D33" s="17"/>
    </row>
    <row r="34" spans="1:4" x14ac:dyDescent="0.25">
      <c r="A34" s="9" t="s">
        <v>21</v>
      </c>
      <c r="B34" s="2"/>
      <c r="C34" s="14">
        <f>SUM(C24:C31)</f>
        <v>16372315.993310001</v>
      </c>
      <c r="D34" s="14">
        <f>SUM(D24:D31)</f>
        <v>14430681.497960001</v>
      </c>
    </row>
    <row r="35" spans="1:4" x14ac:dyDescent="0.25">
      <c r="A35" s="78" t="s">
        <v>119</v>
      </c>
      <c r="B35" s="75"/>
      <c r="C35" s="14">
        <v>7471</v>
      </c>
      <c r="D35" s="14">
        <v>5146</v>
      </c>
    </row>
    <row r="36" spans="1:4" ht="15.75" thickBot="1" x14ac:dyDescent="0.3">
      <c r="A36" s="15"/>
      <c r="B36" s="16"/>
      <c r="C36" s="4"/>
      <c r="D36" s="4"/>
    </row>
    <row r="37" spans="1:4" x14ac:dyDescent="0.25">
      <c r="A37" s="9"/>
      <c r="B37" s="2"/>
      <c r="C37" s="3"/>
      <c r="D37" s="3"/>
    </row>
    <row r="38" spans="1:4" x14ac:dyDescent="0.25">
      <c r="A38" s="9" t="s">
        <v>22</v>
      </c>
      <c r="B38" s="2"/>
      <c r="C38" s="14">
        <f>C34+C20+C35</f>
        <v>89177011.076509997</v>
      </c>
      <c r="D38" s="14">
        <f>D34+D20+D35</f>
        <v>89749635.097959995</v>
      </c>
    </row>
    <row r="39" spans="1:4" ht="15.75" thickBot="1" x14ac:dyDescent="0.3">
      <c r="A39" s="19"/>
      <c r="B39" s="20"/>
      <c r="C39" s="21"/>
      <c r="D39" s="21"/>
    </row>
    <row r="40" spans="1:4" ht="15.75" thickTop="1" x14ac:dyDescent="0.25">
      <c r="A40" s="6"/>
      <c r="B40" s="7"/>
      <c r="C40" s="17"/>
      <c r="D40" s="17"/>
    </row>
    <row r="41" spans="1:4" x14ac:dyDescent="0.25">
      <c r="A41" s="9" t="s">
        <v>23</v>
      </c>
      <c r="B41" s="7"/>
      <c r="C41" s="3"/>
      <c r="D41" s="3"/>
    </row>
    <row r="42" spans="1:4" x14ac:dyDescent="0.25">
      <c r="A42" s="9"/>
      <c r="B42" s="7"/>
      <c r="C42" s="22"/>
      <c r="D42" s="17"/>
    </row>
    <row r="43" spans="1:4" x14ac:dyDescent="0.25">
      <c r="A43" s="6" t="s">
        <v>24</v>
      </c>
      <c r="B43" s="7">
        <v>16</v>
      </c>
      <c r="C43" s="22">
        <v>15716376</v>
      </c>
      <c r="D43" s="22">
        <v>15716376</v>
      </c>
    </row>
    <row r="44" spans="1:4" x14ac:dyDescent="0.25">
      <c r="A44" s="6" t="s">
        <v>25</v>
      </c>
      <c r="B44" s="7">
        <v>17</v>
      </c>
      <c r="C44" s="43">
        <v>-3394038.8390000002</v>
      </c>
      <c r="D44" s="43">
        <v>-3394038.8390000002</v>
      </c>
    </row>
    <row r="45" spans="1:4" x14ac:dyDescent="0.25">
      <c r="A45" s="6" t="s">
        <v>26</v>
      </c>
      <c r="B45" s="7"/>
      <c r="C45" s="43">
        <v>-12858229.303335</v>
      </c>
      <c r="D45" s="43">
        <v>-11855754.3825</v>
      </c>
    </row>
    <row r="46" spans="1:4" ht="15.75" thickBot="1" x14ac:dyDescent="0.3">
      <c r="A46" s="11"/>
      <c r="B46" s="12"/>
      <c r="C46" s="13"/>
      <c r="D46" s="13"/>
    </row>
    <row r="47" spans="1:4" x14ac:dyDescent="0.25">
      <c r="A47" s="9" t="s">
        <v>27</v>
      </c>
      <c r="B47" s="2"/>
      <c r="C47" s="45">
        <f>SUM(C43:C46)</f>
        <v>-535892.14233499952</v>
      </c>
      <c r="D47" s="45">
        <f>SUM(D43:D46)</f>
        <v>466582.77850000001</v>
      </c>
    </row>
    <row r="48" spans="1:4" x14ac:dyDescent="0.25">
      <c r="A48" s="6"/>
      <c r="B48" s="7"/>
      <c r="C48" s="23"/>
      <c r="D48" s="17"/>
    </row>
    <row r="49" spans="1:4" x14ac:dyDescent="0.25">
      <c r="A49" s="6" t="s">
        <v>28</v>
      </c>
      <c r="B49" s="7"/>
      <c r="C49" s="10">
        <v>3803631.8165749982</v>
      </c>
      <c r="D49" s="10">
        <v>4385720.5299999993</v>
      </c>
    </row>
    <row r="50" spans="1:4" ht="15.75" thickBot="1" x14ac:dyDescent="0.3">
      <c r="A50" s="11"/>
      <c r="B50" s="12"/>
      <c r="C50" s="13"/>
      <c r="D50" s="13"/>
    </row>
    <row r="51" spans="1:4" x14ac:dyDescent="0.25">
      <c r="A51" s="6"/>
      <c r="B51" s="7"/>
      <c r="C51" s="49"/>
      <c r="D51" s="3"/>
    </row>
    <row r="52" spans="1:4" x14ac:dyDescent="0.25">
      <c r="A52" s="9" t="s">
        <v>29</v>
      </c>
      <c r="B52" s="2"/>
      <c r="C52" s="14">
        <f>C47+C49</f>
        <v>3267739.6742399987</v>
      </c>
      <c r="D52" s="14">
        <f>D47+D49</f>
        <v>4852303.3084999993</v>
      </c>
    </row>
    <row r="53" spans="1:4" ht="15.75" thickBot="1" x14ac:dyDescent="0.3">
      <c r="A53" s="19"/>
      <c r="B53" s="20"/>
      <c r="C53" s="21"/>
      <c r="D53" s="21"/>
    </row>
    <row r="54" spans="1:4" ht="15.75" thickTop="1" x14ac:dyDescent="0.25">
      <c r="A54" s="6"/>
      <c r="B54" s="7"/>
      <c r="C54" s="17"/>
      <c r="D54" s="17"/>
    </row>
    <row r="55" spans="1:4" x14ac:dyDescent="0.25">
      <c r="A55" s="9" t="s">
        <v>30</v>
      </c>
      <c r="B55" s="7"/>
      <c r="C55" s="17"/>
      <c r="D55" s="17"/>
    </row>
    <row r="56" spans="1:4" x14ac:dyDescent="0.25">
      <c r="A56" s="9"/>
      <c r="B56" s="7"/>
      <c r="C56" s="17"/>
      <c r="D56" s="17"/>
    </row>
    <row r="57" spans="1:4" x14ac:dyDescent="0.25">
      <c r="A57" s="9" t="s">
        <v>31</v>
      </c>
      <c r="B57" s="7"/>
      <c r="C57" s="17"/>
      <c r="D57" s="17"/>
    </row>
    <row r="58" spans="1:4" x14ac:dyDescent="0.25">
      <c r="A58" s="6" t="s">
        <v>32</v>
      </c>
      <c r="B58" s="7">
        <v>18</v>
      </c>
      <c r="C58" s="10">
        <v>2303664</v>
      </c>
      <c r="D58" s="10">
        <v>2303664</v>
      </c>
    </row>
    <row r="59" spans="1:4" x14ac:dyDescent="0.25">
      <c r="A59" s="6" t="s">
        <v>33</v>
      </c>
      <c r="B59" s="7">
        <v>17</v>
      </c>
      <c r="C59" s="10">
        <v>22048589.372510001</v>
      </c>
      <c r="D59" s="10">
        <v>21756613</v>
      </c>
    </row>
    <row r="60" spans="1:4" x14ac:dyDescent="0.25">
      <c r="A60" s="6" t="s">
        <v>34</v>
      </c>
      <c r="B60" s="7"/>
      <c r="C60" s="10">
        <v>788773</v>
      </c>
      <c r="D60" s="10">
        <v>1784679</v>
      </c>
    </row>
    <row r="61" spans="1:4" x14ac:dyDescent="0.25">
      <c r="A61" s="6" t="s">
        <v>35</v>
      </c>
      <c r="B61" s="7"/>
      <c r="C61" s="10">
        <v>84236</v>
      </c>
      <c r="D61" s="10">
        <v>84236</v>
      </c>
    </row>
    <row r="62" spans="1:4" x14ac:dyDescent="0.25">
      <c r="A62" s="6" t="s">
        <v>36</v>
      </c>
      <c r="B62" s="7"/>
      <c r="C62" s="10">
        <v>69452.680319999999</v>
      </c>
      <c r="D62" s="10">
        <v>69453</v>
      </c>
    </row>
    <row r="63" spans="1:4" ht="15.75" thickBot="1" x14ac:dyDescent="0.3">
      <c r="A63" s="11"/>
      <c r="B63" s="12"/>
      <c r="C63" s="13"/>
      <c r="D63" s="13"/>
    </row>
    <row r="64" spans="1:4" x14ac:dyDescent="0.25">
      <c r="A64" s="9"/>
      <c r="B64" s="7"/>
      <c r="C64" s="49"/>
      <c r="D64" s="3"/>
    </row>
    <row r="65" spans="1:6" x14ac:dyDescent="0.25">
      <c r="A65" s="9" t="s">
        <v>37</v>
      </c>
      <c r="B65" s="17"/>
      <c r="C65" s="14">
        <f>SUM(C58:C64)</f>
        <v>25294715.052829999</v>
      </c>
      <c r="D65" s="14">
        <f>SUM(D58:D64)</f>
        <v>25998645</v>
      </c>
    </row>
    <row r="66" spans="1:6" ht="15.75" thickBot="1" x14ac:dyDescent="0.3">
      <c r="A66" s="15"/>
      <c r="B66" s="12"/>
      <c r="C66" s="50"/>
      <c r="D66" s="4"/>
    </row>
    <row r="67" spans="1:6" x14ac:dyDescent="0.25">
      <c r="A67" s="6"/>
      <c r="B67" s="7"/>
      <c r="C67" s="17"/>
      <c r="D67" s="17"/>
    </row>
    <row r="68" spans="1:6" x14ac:dyDescent="0.25">
      <c r="A68" s="9" t="s">
        <v>38</v>
      </c>
      <c r="B68" s="7"/>
      <c r="C68" s="17"/>
      <c r="D68" s="17"/>
    </row>
    <row r="69" spans="1:6" x14ac:dyDescent="0.25">
      <c r="A69" s="6" t="s">
        <v>33</v>
      </c>
      <c r="B69" s="7">
        <v>17</v>
      </c>
      <c r="C69" s="10">
        <v>36400633.450660005</v>
      </c>
      <c r="D69" s="10">
        <v>36016794.358209997</v>
      </c>
    </row>
    <row r="70" spans="1:6" x14ac:dyDescent="0.25">
      <c r="A70" s="6" t="s">
        <v>39</v>
      </c>
      <c r="B70" s="7">
        <v>19</v>
      </c>
      <c r="C70" s="10">
        <v>23083527.31873</v>
      </c>
      <c r="D70" s="10">
        <v>21276667.97298</v>
      </c>
    </row>
    <row r="71" spans="1:6" x14ac:dyDescent="0.25">
      <c r="A71" s="6" t="s">
        <v>40</v>
      </c>
      <c r="B71" s="7"/>
      <c r="C71" s="10">
        <v>43824.322119999997</v>
      </c>
      <c r="D71" s="10">
        <v>43824.322119999997</v>
      </c>
    </row>
    <row r="72" spans="1:6" x14ac:dyDescent="0.25">
      <c r="A72" s="6" t="s">
        <v>41</v>
      </c>
      <c r="B72" s="7"/>
      <c r="C72" s="10">
        <v>923655.63228000002</v>
      </c>
      <c r="D72" s="10">
        <v>1499485</v>
      </c>
    </row>
    <row r="73" spans="1:6" x14ac:dyDescent="0.25">
      <c r="A73" s="6" t="s">
        <v>42</v>
      </c>
      <c r="B73" s="7"/>
      <c r="C73" s="10">
        <v>162915.92135000019</v>
      </c>
      <c r="D73" s="10">
        <v>61915.603109998628</v>
      </c>
    </row>
    <row r="74" spans="1:6" ht="15.75" thickBot="1" x14ac:dyDescent="0.3">
      <c r="A74" s="11"/>
      <c r="B74" s="12"/>
      <c r="C74" s="13"/>
      <c r="D74" s="13"/>
    </row>
    <row r="75" spans="1:6" x14ac:dyDescent="0.25">
      <c r="A75" s="6"/>
      <c r="B75" s="7"/>
      <c r="C75" s="49"/>
      <c r="D75" s="3"/>
    </row>
    <row r="76" spans="1:6" x14ac:dyDescent="0.25">
      <c r="A76" s="9" t="s">
        <v>43</v>
      </c>
      <c r="B76" s="7"/>
      <c r="C76" s="14">
        <f>SUM(C69:C74)</f>
        <v>60614556.645140007</v>
      </c>
      <c r="D76" s="14">
        <f>SUM(D69:D74)</f>
        <v>58898687.256420001</v>
      </c>
    </row>
    <row r="77" spans="1:6" ht="15.75" thickBot="1" x14ac:dyDescent="0.3">
      <c r="A77" s="15"/>
      <c r="B77" s="12"/>
      <c r="C77" s="24"/>
      <c r="D77" s="4"/>
    </row>
    <row r="78" spans="1:6" x14ac:dyDescent="0.25">
      <c r="A78" s="6"/>
      <c r="B78" s="2"/>
      <c r="C78" s="25"/>
      <c r="D78" s="3"/>
    </row>
    <row r="79" spans="1:6" x14ac:dyDescent="0.25">
      <c r="A79" s="9" t="s">
        <v>44</v>
      </c>
      <c r="B79" s="2"/>
      <c r="C79" s="14">
        <f>C76+C65</f>
        <v>85909271.697970003</v>
      </c>
      <c r="D79" s="14">
        <f>D76+D65</f>
        <v>84897332.256420001</v>
      </c>
      <c r="F79" s="53"/>
    </row>
    <row r="80" spans="1:6" ht="15.75" thickBot="1" x14ac:dyDescent="0.3">
      <c r="A80" s="19"/>
      <c r="B80" s="20"/>
      <c r="C80" s="26"/>
      <c r="D80" s="26"/>
    </row>
    <row r="81" spans="1:7" ht="15.75" thickTop="1" x14ac:dyDescent="0.25">
      <c r="A81" s="9"/>
      <c r="B81" s="2"/>
      <c r="C81" s="25"/>
      <c r="D81" s="25"/>
    </row>
    <row r="82" spans="1:7" ht="15.75" thickBot="1" x14ac:dyDescent="0.3">
      <c r="A82" s="19" t="s">
        <v>45</v>
      </c>
      <c r="B82" s="20"/>
      <c r="C82" s="27">
        <f>C79+C52</f>
        <v>89177011.372209996</v>
      </c>
      <c r="D82" s="27">
        <f>D79+D52</f>
        <v>89749635.564920008</v>
      </c>
      <c r="F82" s="53"/>
      <c r="G82" s="53"/>
    </row>
    <row r="83" spans="1:7" ht="15.75" thickTop="1" x14ac:dyDescent="0.25">
      <c r="A83" s="9"/>
      <c r="B83" s="116">
        <v>16</v>
      </c>
      <c r="C83" s="118">
        <v>-7348.4382669123397</v>
      </c>
      <c r="D83" s="118">
        <v>-5871.5867494416698</v>
      </c>
      <c r="F83" s="53"/>
      <c r="G83" s="53"/>
    </row>
    <row r="84" spans="1:7" ht="15.75" thickBot="1" x14ac:dyDescent="0.3">
      <c r="A84" s="19" t="s">
        <v>46</v>
      </c>
      <c r="B84" s="117"/>
      <c r="C84" s="119"/>
      <c r="D84" s="119"/>
      <c r="F84" s="53"/>
      <c r="G84" s="53"/>
    </row>
    <row r="85" spans="1:7" ht="15.75" thickTop="1" x14ac:dyDescent="0.25">
      <c r="A85" s="9"/>
      <c r="B85" s="2"/>
      <c r="C85" s="81"/>
      <c r="D85" s="81"/>
    </row>
    <row r="86" spans="1:7" x14ac:dyDescent="0.25">
      <c r="A86" s="28"/>
      <c r="B86" s="2"/>
      <c r="C86" s="25"/>
      <c r="D86" s="25"/>
    </row>
    <row r="87" spans="1:7" x14ac:dyDescent="0.25">
      <c r="A87" s="28"/>
      <c r="B87" s="2"/>
      <c r="C87" s="25"/>
      <c r="D87" s="25"/>
    </row>
    <row r="88" spans="1:7" ht="15.75" thickBot="1" x14ac:dyDescent="0.3"/>
    <row r="89" spans="1:7" ht="22.5" customHeight="1" x14ac:dyDescent="0.25">
      <c r="A89" s="29" t="s">
        <v>47</v>
      </c>
      <c r="B89" s="109"/>
    </row>
    <row r="90" spans="1:7" x14ac:dyDescent="0.25">
      <c r="A90" s="7" t="s">
        <v>48</v>
      </c>
      <c r="B90" s="109"/>
    </row>
    <row r="91" spans="1:7" x14ac:dyDescent="0.25">
      <c r="A91" s="5"/>
    </row>
  </sheetData>
  <mergeCells count="8">
    <mergeCell ref="B89:B90"/>
    <mergeCell ref="A3:A4"/>
    <mergeCell ref="B3:B4"/>
    <mergeCell ref="C3:C4"/>
    <mergeCell ref="D3:D4"/>
    <mergeCell ref="B83:B84"/>
    <mergeCell ref="C83:C84"/>
    <mergeCell ref="D83:D8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5"/>
  <sheetViews>
    <sheetView tabSelected="1" topLeftCell="A49" workbookViewId="0">
      <selection activeCell="D69" sqref="D69"/>
    </sheetView>
  </sheetViews>
  <sheetFormatPr defaultRowHeight="15" x14ac:dyDescent="0.25"/>
  <cols>
    <col min="1" max="1" width="44.140625" customWidth="1"/>
    <col min="3" max="3" width="21.140625" customWidth="1"/>
    <col min="4" max="4" width="21" customWidth="1"/>
  </cols>
  <sheetData>
    <row r="1" spans="1:4" x14ac:dyDescent="0.25">
      <c r="A1" s="42" t="s">
        <v>105</v>
      </c>
    </row>
    <row r="3" spans="1:4" ht="22.5" x14ac:dyDescent="0.25">
      <c r="A3" s="120" t="s">
        <v>0</v>
      </c>
      <c r="B3" s="112" t="s">
        <v>1</v>
      </c>
      <c r="C3" s="49" t="s">
        <v>123</v>
      </c>
      <c r="D3" s="76" t="s">
        <v>123</v>
      </c>
    </row>
    <row r="4" spans="1:4" ht="15.75" thickBot="1" x14ac:dyDescent="0.3">
      <c r="A4" s="121"/>
      <c r="B4" s="113"/>
      <c r="C4" s="50" t="s">
        <v>124</v>
      </c>
      <c r="D4" s="50" t="s">
        <v>125</v>
      </c>
    </row>
    <row r="5" spans="1:4" x14ac:dyDescent="0.25">
      <c r="A5" s="6"/>
      <c r="B5" s="46"/>
      <c r="C5" s="49"/>
      <c r="D5" s="49"/>
    </row>
    <row r="6" spans="1:4" x14ac:dyDescent="0.25">
      <c r="A6" s="6" t="s">
        <v>49</v>
      </c>
      <c r="B6" s="46">
        <v>20</v>
      </c>
      <c r="C6" s="10">
        <v>17268553</v>
      </c>
      <c r="D6" s="10">
        <v>10048331</v>
      </c>
    </row>
    <row r="7" spans="1:4" x14ac:dyDescent="0.25">
      <c r="A7" s="6" t="s">
        <v>50</v>
      </c>
      <c r="B7" s="46">
        <v>21</v>
      </c>
      <c r="C7" s="43">
        <v>-7861553.0700000003</v>
      </c>
      <c r="D7" s="43">
        <v>-4810023</v>
      </c>
    </row>
    <row r="8" spans="1:4" ht="15.75" thickBot="1" x14ac:dyDescent="0.3">
      <c r="A8" s="11"/>
      <c r="B8" s="12"/>
      <c r="C8" s="50"/>
      <c r="D8" s="50"/>
    </row>
    <row r="9" spans="1:4" x14ac:dyDescent="0.25">
      <c r="A9" s="52"/>
      <c r="B9" s="48"/>
      <c r="C9" s="49"/>
      <c r="D9" s="49"/>
    </row>
    <row r="10" spans="1:4" x14ac:dyDescent="0.25">
      <c r="A10" s="122" t="s">
        <v>51</v>
      </c>
      <c r="B10" s="112"/>
      <c r="C10" s="123">
        <f>SUM(C6:C9)</f>
        <v>9406999.9299999997</v>
      </c>
      <c r="D10" s="123">
        <f>SUM(D6:D9)</f>
        <v>5238308</v>
      </c>
    </row>
    <row r="11" spans="1:4" x14ac:dyDescent="0.25">
      <c r="A11" s="122"/>
      <c r="B11" s="112"/>
      <c r="C11" s="123"/>
      <c r="D11" s="123"/>
    </row>
    <row r="12" spans="1:4" x14ac:dyDescent="0.25">
      <c r="A12" s="6" t="s">
        <v>52</v>
      </c>
      <c r="B12" s="46">
        <v>26</v>
      </c>
      <c r="C12" s="10">
        <v>142487.15025999999</v>
      </c>
      <c r="D12" s="10">
        <v>65691</v>
      </c>
    </row>
    <row r="13" spans="1:4" x14ac:dyDescent="0.25">
      <c r="A13" s="6" t="s">
        <v>53</v>
      </c>
      <c r="B13" s="46">
        <v>22</v>
      </c>
      <c r="C13" s="43">
        <v>-693880.45940999989</v>
      </c>
      <c r="D13" s="43">
        <v>-563500</v>
      </c>
    </row>
    <row r="14" spans="1:4" x14ac:dyDescent="0.25">
      <c r="A14" s="6" t="s">
        <v>54</v>
      </c>
      <c r="B14" s="46">
        <v>23</v>
      </c>
      <c r="C14" s="43">
        <v>-9273368</v>
      </c>
      <c r="D14" s="43">
        <v>-4077106</v>
      </c>
    </row>
    <row r="15" spans="1:4" x14ac:dyDescent="0.25">
      <c r="A15" s="6" t="s">
        <v>55</v>
      </c>
      <c r="B15" s="46">
        <v>27</v>
      </c>
      <c r="C15" s="43">
        <v>-192504.14687</v>
      </c>
      <c r="D15" s="43">
        <v>-183394</v>
      </c>
    </row>
    <row r="16" spans="1:4" ht="15.75" thickBot="1" x14ac:dyDescent="0.3">
      <c r="A16" s="11"/>
      <c r="B16" s="12"/>
      <c r="C16" s="50"/>
      <c r="D16" s="50"/>
    </row>
    <row r="17" spans="1:4" x14ac:dyDescent="0.25">
      <c r="A17" s="52"/>
      <c r="B17" s="48"/>
      <c r="C17" s="49"/>
      <c r="D17" s="49"/>
    </row>
    <row r="18" spans="1:4" x14ac:dyDescent="0.25">
      <c r="A18" s="52" t="s">
        <v>56</v>
      </c>
      <c r="B18" s="48"/>
      <c r="C18" s="45">
        <f>SUM(C10:C17)</f>
        <v>-610265.52602000139</v>
      </c>
      <c r="D18" s="45">
        <f t="shared" ref="D18" si="0">SUM(D10:D17)</f>
        <v>479999</v>
      </c>
    </row>
    <row r="19" spans="1:4" x14ac:dyDescent="0.25">
      <c r="A19" s="6"/>
      <c r="B19" s="46"/>
      <c r="C19" s="49"/>
      <c r="D19" s="49"/>
    </row>
    <row r="20" spans="1:4" x14ac:dyDescent="0.25">
      <c r="A20" s="6" t="s">
        <v>57</v>
      </c>
      <c r="B20" s="46">
        <v>24</v>
      </c>
      <c r="C20" s="10">
        <v>31447.8848</v>
      </c>
      <c r="D20" s="10">
        <v>26700</v>
      </c>
    </row>
    <row r="21" spans="1:4" x14ac:dyDescent="0.25">
      <c r="A21" s="6" t="s">
        <v>58</v>
      </c>
      <c r="B21" s="46">
        <v>25</v>
      </c>
      <c r="C21" s="43">
        <v>-963585.61456999998</v>
      </c>
      <c r="D21" s="43">
        <v>-1643311</v>
      </c>
    </row>
    <row r="22" spans="1:4" x14ac:dyDescent="0.25">
      <c r="A22" s="6" t="s">
        <v>108</v>
      </c>
      <c r="B22" s="46"/>
      <c r="C22" s="43">
        <v>44160.068029999995</v>
      </c>
      <c r="D22" s="43">
        <v>479609</v>
      </c>
    </row>
    <row r="23" spans="1:4" ht="15.75" thickBot="1" x14ac:dyDescent="0.3">
      <c r="A23" s="11"/>
      <c r="B23" s="12"/>
      <c r="C23" s="50"/>
      <c r="D23" s="50"/>
    </row>
    <row r="24" spans="1:4" x14ac:dyDescent="0.25">
      <c r="A24" s="52"/>
      <c r="B24" s="48"/>
      <c r="C24" s="49"/>
      <c r="D24" s="49"/>
    </row>
    <row r="25" spans="1:4" x14ac:dyDescent="0.25">
      <c r="A25" s="52" t="s">
        <v>69</v>
      </c>
      <c r="B25" s="48"/>
      <c r="C25" s="45">
        <f>SUM(C18:C23)</f>
        <v>-1498243.1877600013</v>
      </c>
      <c r="D25" s="45">
        <f>SUM(D18:D23)</f>
        <v>-657003</v>
      </c>
    </row>
    <row r="26" spans="1:4" x14ac:dyDescent="0.25">
      <c r="A26" s="6"/>
      <c r="B26" s="46"/>
      <c r="C26" s="49"/>
      <c r="D26" s="49"/>
    </row>
    <row r="27" spans="1:4" x14ac:dyDescent="0.25">
      <c r="A27" s="47" t="s">
        <v>59</v>
      </c>
      <c r="B27" s="46"/>
      <c r="C27" s="43">
        <v>-86320.828999999998</v>
      </c>
      <c r="D27" s="43">
        <v>-445312</v>
      </c>
    </row>
    <row r="28" spans="1:4" ht="15.75" thickBot="1" x14ac:dyDescent="0.3">
      <c r="A28" s="11"/>
      <c r="B28" s="12"/>
      <c r="C28" s="50"/>
      <c r="D28" s="50"/>
    </row>
    <row r="29" spans="1:4" x14ac:dyDescent="0.25">
      <c r="A29" s="6"/>
      <c r="B29" s="46"/>
      <c r="C29" s="49"/>
      <c r="D29" s="49"/>
    </row>
    <row r="30" spans="1:4" x14ac:dyDescent="0.25">
      <c r="A30" s="52" t="s">
        <v>66</v>
      </c>
      <c r="B30" s="48"/>
      <c r="C30" s="45">
        <f>C27+C25</f>
        <v>-1584564.0167600012</v>
      </c>
      <c r="D30" s="45">
        <f>D27+D25</f>
        <v>-1102315</v>
      </c>
    </row>
    <row r="31" spans="1:4" ht="15.75" thickBot="1" x14ac:dyDescent="0.3">
      <c r="A31" s="30"/>
      <c r="B31" s="51"/>
      <c r="C31" s="21"/>
      <c r="D31" s="21"/>
    </row>
    <row r="32" spans="1:4" ht="15.75" thickTop="1" x14ac:dyDescent="0.25">
      <c r="A32" s="6"/>
      <c r="B32" s="46"/>
      <c r="C32" s="49"/>
      <c r="D32" s="49"/>
    </row>
    <row r="33" spans="1:4" x14ac:dyDescent="0.25">
      <c r="A33" s="31" t="s">
        <v>60</v>
      </c>
      <c r="B33" s="46"/>
      <c r="C33" s="49"/>
      <c r="D33" s="49"/>
    </row>
    <row r="34" spans="1:4" ht="15.75" thickBot="1" x14ac:dyDescent="0.3">
      <c r="A34" s="11"/>
      <c r="B34" s="12"/>
      <c r="C34" s="50"/>
      <c r="D34" s="50"/>
    </row>
    <row r="35" spans="1:4" x14ac:dyDescent="0.25">
      <c r="A35" s="6"/>
      <c r="B35" s="46"/>
      <c r="C35" s="49"/>
      <c r="D35" s="49"/>
    </row>
    <row r="36" spans="1:4" x14ac:dyDescent="0.25">
      <c r="A36" s="52" t="s">
        <v>109</v>
      </c>
      <c r="B36" s="48"/>
      <c r="C36" s="45">
        <f>C30</f>
        <v>-1584564.0167600012</v>
      </c>
      <c r="D36" s="45">
        <f>D30</f>
        <v>-1102315</v>
      </c>
    </row>
    <row r="37" spans="1:4" ht="15.75" thickBot="1" x14ac:dyDescent="0.3">
      <c r="A37" s="30"/>
      <c r="B37" s="51"/>
      <c r="C37" s="21"/>
      <c r="D37" s="21"/>
    </row>
    <row r="38" spans="1:4" ht="15.75" thickTop="1" x14ac:dyDescent="0.25">
      <c r="A38" s="6"/>
      <c r="B38" s="46"/>
      <c r="C38" s="49"/>
      <c r="D38" s="49"/>
    </row>
    <row r="39" spans="1:4" x14ac:dyDescent="0.25">
      <c r="A39" s="52" t="s">
        <v>110</v>
      </c>
      <c r="B39" s="48"/>
      <c r="C39" s="49"/>
      <c r="D39" s="49"/>
    </row>
    <row r="40" spans="1:4" x14ac:dyDescent="0.25">
      <c r="A40" s="6" t="s">
        <v>61</v>
      </c>
      <c r="B40" s="46"/>
      <c r="C40" s="43">
        <f>C36-C41</f>
        <v>-1002475.3033350013</v>
      </c>
      <c r="D40" s="43">
        <f>D36-D41</f>
        <v>-933113</v>
      </c>
    </row>
    <row r="41" spans="1:4" x14ac:dyDescent="0.25">
      <c r="A41" s="6" t="s">
        <v>62</v>
      </c>
      <c r="B41" s="46"/>
      <c r="C41" s="43">
        <v>-582088.71342499985</v>
      </c>
      <c r="D41" s="43">
        <v>-169202</v>
      </c>
    </row>
    <row r="42" spans="1:4" ht="15.75" thickBot="1" x14ac:dyDescent="0.3">
      <c r="A42" s="11"/>
      <c r="B42" s="12"/>
      <c r="C42" s="50"/>
      <c r="D42" s="50"/>
    </row>
    <row r="43" spans="1:4" x14ac:dyDescent="0.25">
      <c r="A43" s="6"/>
      <c r="B43" s="46"/>
      <c r="C43" s="49"/>
      <c r="D43" s="49"/>
    </row>
    <row r="44" spans="1:4" x14ac:dyDescent="0.25">
      <c r="A44" s="52" t="s">
        <v>66</v>
      </c>
      <c r="B44" s="48"/>
      <c r="C44" s="45">
        <f>C36</f>
        <v>-1584564.0167600012</v>
      </c>
      <c r="D44" s="45">
        <f>D36</f>
        <v>-1102315</v>
      </c>
    </row>
    <row r="45" spans="1:4" ht="15.75" thickBot="1" x14ac:dyDescent="0.3">
      <c r="A45" s="30"/>
      <c r="B45" s="51"/>
      <c r="C45" s="21"/>
      <c r="D45" s="21"/>
    </row>
    <row r="46" spans="1:4" ht="15.75" thickTop="1" x14ac:dyDescent="0.25">
      <c r="A46" s="6"/>
      <c r="B46" s="46"/>
      <c r="C46" s="49"/>
      <c r="D46" s="49"/>
    </row>
    <row r="47" spans="1:4" x14ac:dyDescent="0.25">
      <c r="A47" s="52" t="s">
        <v>111</v>
      </c>
      <c r="B47" s="48"/>
      <c r="C47" s="49"/>
      <c r="D47" s="49"/>
    </row>
    <row r="48" spans="1:4" x14ac:dyDescent="0.25">
      <c r="A48" s="6" t="s">
        <v>61</v>
      </c>
      <c r="B48" s="46"/>
      <c r="C48" s="43">
        <f>C40</f>
        <v>-1002475.3033350013</v>
      </c>
      <c r="D48" s="43">
        <f t="shared" ref="D48:D49" si="1">D40</f>
        <v>-933113</v>
      </c>
    </row>
    <row r="49" spans="1:4" x14ac:dyDescent="0.25">
      <c r="A49" s="6" t="s">
        <v>62</v>
      </c>
      <c r="B49" s="46"/>
      <c r="C49" s="43">
        <f t="shared" ref="C49" si="2">C41</f>
        <v>-582088.71342499985</v>
      </c>
      <c r="D49" s="43">
        <f t="shared" si="1"/>
        <v>-169202</v>
      </c>
    </row>
    <row r="50" spans="1:4" ht="15.75" thickBot="1" x14ac:dyDescent="0.3">
      <c r="A50" s="11"/>
      <c r="B50" s="12"/>
      <c r="C50" s="13"/>
      <c r="D50" s="13"/>
    </row>
    <row r="51" spans="1:4" x14ac:dyDescent="0.25">
      <c r="A51" s="6"/>
      <c r="B51" s="46"/>
      <c r="C51" s="17"/>
      <c r="D51" s="49"/>
    </row>
    <row r="52" spans="1:4" x14ac:dyDescent="0.25">
      <c r="A52" s="52" t="s">
        <v>112</v>
      </c>
      <c r="B52" s="48"/>
      <c r="C52" s="45">
        <f>C48+C49</f>
        <v>-1584564.0167600012</v>
      </c>
      <c r="D52" s="45">
        <f>D48+D49</f>
        <v>-1102315</v>
      </c>
    </row>
    <row r="53" spans="1:4" ht="15.75" thickBot="1" x14ac:dyDescent="0.3">
      <c r="A53" s="55"/>
      <c r="B53" s="1"/>
      <c r="C53" s="1"/>
      <c r="D53" s="1"/>
    </row>
    <row r="54" spans="1:4" x14ac:dyDescent="0.25">
      <c r="A54" s="28"/>
    </row>
    <row r="55" spans="1:4" ht="22.5" x14ac:dyDescent="0.25">
      <c r="A55" s="6" t="s">
        <v>129</v>
      </c>
      <c r="C55" s="43">
        <f>Лист1!F5</f>
        <v>1007889</v>
      </c>
      <c r="D55" s="43">
        <f>Лист1!J7</f>
        <v>1001643.4444444445</v>
      </c>
    </row>
    <row r="56" spans="1:4" x14ac:dyDescent="0.25">
      <c r="A56" s="28"/>
    </row>
    <row r="57" spans="1:4" x14ac:dyDescent="0.25">
      <c r="A57" s="28" t="s">
        <v>139</v>
      </c>
      <c r="C57" s="106">
        <f>C52/C55*1000</f>
        <v>-1572.1612367631765</v>
      </c>
      <c r="D57" s="106">
        <f>D52/D55*1000</f>
        <v>-1100.5063789055121</v>
      </c>
    </row>
    <row r="58" spans="1:4" x14ac:dyDescent="0.25">
      <c r="A58" s="28"/>
    </row>
    <row r="59" spans="1:4" x14ac:dyDescent="0.25">
      <c r="A59" s="28"/>
    </row>
    <row r="60" spans="1:4" x14ac:dyDescent="0.25">
      <c r="A60" s="28"/>
    </row>
    <row r="61" spans="1:4" x14ac:dyDescent="0.25">
      <c r="A61" s="28"/>
    </row>
    <row r="62" spans="1:4" ht="15.75" thickBot="1" x14ac:dyDescent="0.3">
      <c r="A62" s="33"/>
    </row>
    <row r="63" spans="1:4" ht="15" customHeight="1" x14ac:dyDescent="0.25">
      <c r="A63" s="29" t="s">
        <v>47</v>
      </c>
      <c r="B63" s="109"/>
    </row>
    <row r="64" spans="1:4" x14ac:dyDescent="0.25">
      <c r="A64" s="7" t="s">
        <v>48</v>
      </c>
      <c r="B64" s="109"/>
    </row>
    <row r="65" spans="1:1" x14ac:dyDescent="0.25">
      <c r="A65" s="5"/>
    </row>
  </sheetData>
  <mergeCells count="7">
    <mergeCell ref="A3:A4"/>
    <mergeCell ref="B3:B4"/>
    <mergeCell ref="B63:B64"/>
    <mergeCell ref="A10:A11"/>
    <mergeCell ref="B10:B11"/>
    <mergeCell ref="C10:C11"/>
    <mergeCell ref="D10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L23" sqref="L23"/>
    </sheetView>
  </sheetViews>
  <sheetFormatPr defaultRowHeight="15" x14ac:dyDescent="0.25"/>
  <cols>
    <col min="3" max="3" width="10.140625" bestFit="1" customWidth="1"/>
    <col min="4" max="4" width="10.140625" customWidth="1"/>
    <col min="5" max="5" width="22.85546875" customWidth="1"/>
    <col min="6" max="6" width="12.85546875" style="104" bestFit="1" customWidth="1"/>
    <col min="7" max="8" width="12.85546875" style="104" customWidth="1"/>
    <col min="10" max="10" width="10.28515625" bestFit="1" customWidth="1"/>
  </cols>
  <sheetData>
    <row r="2" spans="2:10" x14ac:dyDescent="0.25">
      <c r="B2" t="s">
        <v>130</v>
      </c>
    </row>
    <row r="3" spans="2:10" x14ac:dyDescent="0.25">
      <c r="C3" t="s">
        <v>131</v>
      </c>
      <c r="E3" t="s">
        <v>136</v>
      </c>
      <c r="F3" s="104" t="s">
        <v>132</v>
      </c>
      <c r="G3" s="104" t="s">
        <v>134</v>
      </c>
      <c r="H3" s="104" t="s">
        <v>135</v>
      </c>
      <c r="I3" t="s">
        <v>133</v>
      </c>
    </row>
    <row r="4" spans="2:10" x14ac:dyDescent="0.25">
      <c r="C4" s="103">
        <v>43101</v>
      </c>
      <c r="D4" s="103"/>
      <c r="E4" s="103" t="s">
        <v>137</v>
      </c>
      <c r="F4" s="104">
        <v>999859</v>
      </c>
      <c r="G4" s="104">
        <f>C5-C4</f>
        <v>70</v>
      </c>
      <c r="H4" s="104">
        <v>90</v>
      </c>
      <c r="I4" s="107">
        <f>G4/H4</f>
        <v>0.77777777777777779</v>
      </c>
      <c r="J4" s="105">
        <f>F4*I4</f>
        <v>777668.11111111112</v>
      </c>
    </row>
    <row r="5" spans="2:10" x14ac:dyDescent="0.25">
      <c r="C5" s="103">
        <v>43171</v>
      </c>
      <c r="D5" s="103"/>
      <c r="E5" s="103" t="s">
        <v>138</v>
      </c>
      <c r="F5" s="104">
        <v>1007889</v>
      </c>
      <c r="G5" s="104">
        <v>20</v>
      </c>
      <c r="H5" s="104">
        <v>90</v>
      </c>
      <c r="I5" s="107">
        <f t="shared" ref="I5" si="0">G5/H5</f>
        <v>0.22222222222222221</v>
      </c>
      <c r="J5" s="105">
        <f t="shared" ref="J5" si="1">F5*I5</f>
        <v>223975.33333333331</v>
      </c>
    </row>
    <row r="7" spans="2:10" x14ac:dyDescent="0.25">
      <c r="J7" s="105">
        <f>SUM(J4:J6)</f>
        <v>1001643.4444444445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topLeftCell="A9" workbookViewId="0">
      <selection activeCell="D36" sqref="D36"/>
    </sheetView>
  </sheetViews>
  <sheetFormatPr defaultRowHeight="15" x14ac:dyDescent="0.25"/>
  <cols>
    <col min="1" max="1" width="40.7109375" customWidth="1"/>
    <col min="2" max="2" width="9.42578125" bestFit="1" customWidth="1"/>
    <col min="3" max="4" width="15.140625" customWidth="1"/>
    <col min="5" max="5" width="16" customWidth="1"/>
    <col min="6" max="6" width="14.28515625" customWidth="1"/>
    <col min="7" max="7" width="9.42578125" bestFit="1" customWidth="1"/>
    <col min="8" max="8" width="13.7109375" customWidth="1"/>
    <col min="9" max="9" width="9.5703125" bestFit="1" customWidth="1"/>
    <col min="10" max="11" width="9.42578125" bestFit="1" customWidth="1"/>
    <col min="13" max="13" width="9.42578125" bestFit="1" customWidth="1"/>
  </cols>
  <sheetData>
    <row r="1" spans="1:11" x14ac:dyDescent="0.25">
      <c r="A1" s="42" t="s">
        <v>106</v>
      </c>
    </row>
    <row r="2" spans="1:11" ht="15.75" thickBot="1" x14ac:dyDescent="0.3">
      <c r="A2" s="59"/>
      <c r="B2" s="1"/>
      <c r="C2" s="1"/>
      <c r="D2" s="1"/>
      <c r="E2" s="1"/>
      <c r="F2" s="1"/>
      <c r="G2" s="1"/>
      <c r="H2" s="1"/>
      <c r="I2" s="1"/>
    </row>
    <row r="3" spans="1:11" ht="15.75" thickBot="1" x14ac:dyDescent="0.3">
      <c r="A3" s="59"/>
      <c r="B3" s="1"/>
      <c r="C3" s="1"/>
      <c r="D3" s="1"/>
      <c r="E3" s="1"/>
      <c r="F3" s="1"/>
      <c r="G3" s="1"/>
      <c r="H3" s="1"/>
      <c r="I3" s="1"/>
    </row>
    <row r="4" spans="1:11" ht="15" customHeight="1" x14ac:dyDescent="0.25">
      <c r="A4" s="124" t="s">
        <v>0</v>
      </c>
      <c r="B4" s="127" t="s">
        <v>1</v>
      </c>
      <c r="C4" s="127" t="s">
        <v>24</v>
      </c>
      <c r="D4" s="127" t="s">
        <v>63</v>
      </c>
      <c r="E4" s="127" t="s">
        <v>26</v>
      </c>
      <c r="F4" s="127" t="s">
        <v>25</v>
      </c>
      <c r="G4" s="127" t="s">
        <v>64</v>
      </c>
      <c r="H4" s="127" t="s">
        <v>28</v>
      </c>
      <c r="I4" s="127" t="s">
        <v>65</v>
      </c>
    </row>
    <row r="5" spans="1:11" x14ac:dyDescent="0.25">
      <c r="A5" s="125"/>
      <c r="B5" s="128"/>
      <c r="C5" s="128"/>
      <c r="D5" s="128"/>
      <c r="E5" s="128"/>
      <c r="F5" s="128"/>
      <c r="G5" s="128"/>
      <c r="H5" s="128"/>
      <c r="I5" s="128"/>
    </row>
    <row r="6" spans="1:11" ht="15.75" thickBot="1" x14ac:dyDescent="0.3">
      <c r="A6" s="126"/>
      <c r="B6" s="113"/>
      <c r="C6" s="113"/>
      <c r="D6" s="113"/>
      <c r="E6" s="113"/>
      <c r="F6" s="113"/>
      <c r="G6" s="113"/>
      <c r="H6" s="113"/>
      <c r="I6" s="113"/>
    </row>
    <row r="7" spans="1:11" x14ac:dyDescent="0.25">
      <c r="A7" s="56" t="s">
        <v>120</v>
      </c>
      <c r="B7" s="84"/>
      <c r="C7" s="85"/>
      <c r="D7" s="85">
        <v>7686376</v>
      </c>
      <c r="E7" s="85">
        <v>-8847947</v>
      </c>
      <c r="F7" s="85">
        <v>-2190492</v>
      </c>
      <c r="G7" s="85">
        <f>SUM(D7:F7)</f>
        <v>-3352063</v>
      </c>
      <c r="H7" s="85">
        <v>7598131</v>
      </c>
      <c r="I7" s="85">
        <f>G7+H7</f>
        <v>4246068</v>
      </c>
      <c r="J7" s="86"/>
      <c r="K7" s="86"/>
    </row>
    <row r="8" spans="1:11" x14ac:dyDescent="0.25">
      <c r="A8" s="54"/>
      <c r="B8" s="87"/>
      <c r="C8" s="88"/>
      <c r="D8" s="88"/>
      <c r="E8" s="88"/>
      <c r="F8" s="88"/>
      <c r="G8" s="88"/>
      <c r="H8" s="85"/>
      <c r="I8" s="88"/>
      <c r="J8" s="86"/>
      <c r="K8" s="86"/>
    </row>
    <row r="9" spans="1:11" x14ac:dyDescent="0.25">
      <c r="A9" s="58" t="s">
        <v>66</v>
      </c>
      <c r="B9" s="89"/>
      <c r="C9" s="90"/>
      <c r="D9" s="90"/>
      <c r="E9" s="43">
        <v>-933113</v>
      </c>
      <c r="F9" s="43"/>
      <c r="G9" s="43">
        <f>E9</f>
        <v>-933113</v>
      </c>
      <c r="H9" s="43">
        <v>-169202</v>
      </c>
      <c r="I9" s="43">
        <f>G9+H9</f>
        <v>-1102315</v>
      </c>
      <c r="J9" s="86"/>
      <c r="K9" s="86"/>
    </row>
    <row r="10" spans="1:11" x14ac:dyDescent="0.25">
      <c r="A10" s="56"/>
      <c r="B10" s="88"/>
      <c r="C10" s="88"/>
      <c r="D10" s="88"/>
      <c r="E10" s="88"/>
      <c r="F10" s="88"/>
      <c r="G10" s="88"/>
      <c r="H10" s="85"/>
      <c r="I10" s="88"/>
      <c r="J10" s="86"/>
      <c r="K10" s="86"/>
    </row>
    <row r="11" spans="1:11" ht="15.75" thickBot="1" x14ac:dyDescent="0.3">
      <c r="A11" s="61" t="s">
        <v>112</v>
      </c>
      <c r="B11" s="91"/>
      <c r="C11" s="92"/>
      <c r="D11" s="92"/>
      <c r="E11" s="73">
        <f>SUM(E9:E10)</f>
        <v>-933113</v>
      </c>
      <c r="F11" s="73">
        <f t="shared" ref="F11:I11" si="0">SUM(F9:F10)</f>
        <v>0</v>
      </c>
      <c r="G11" s="73">
        <f t="shared" si="0"/>
        <v>-933113</v>
      </c>
      <c r="H11" s="73">
        <f t="shared" si="0"/>
        <v>-169202</v>
      </c>
      <c r="I11" s="73">
        <f t="shared" si="0"/>
        <v>-1102315</v>
      </c>
      <c r="J11" s="86"/>
      <c r="K11" s="86"/>
    </row>
    <row r="12" spans="1:11" x14ac:dyDescent="0.25">
      <c r="A12" s="58"/>
      <c r="B12" s="93"/>
      <c r="C12" s="94"/>
      <c r="D12" s="94"/>
      <c r="E12" s="94"/>
      <c r="F12" s="94"/>
      <c r="G12" s="94"/>
      <c r="H12" s="85"/>
      <c r="I12" s="94"/>
      <c r="J12" s="86"/>
      <c r="K12" s="86"/>
    </row>
    <row r="13" spans="1:11" x14ac:dyDescent="0.25">
      <c r="A13" s="58"/>
      <c r="B13" s="87"/>
      <c r="C13" s="88"/>
      <c r="D13" s="88"/>
      <c r="E13" s="88"/>
      <c r="F13" s="43">
        <v>0</v>
      </c>
      <c r="G13" s="43">
        <v>0</v>
      </c>
      <c r="H13" s="85"/>
      <c r="I13" s="45">
        <v>0</v>
      </c>
      <c r="J13" s="86"/>
      <c r="K13" s="86"/>
    </row>
    <row r="14" spans="1:11" x14ac:dyDescent="0.25">
      <c r="A14" s="58" t="s">
        <v>67</v>
      </c>
      <c r="B14" s="95"/>
      <c r="C14" s="88"/>
      <c r="D14" s="88">
        <v>8030000</v>
      </c>
      <c r="E14" s="88"/>
      <c r="F14" s="88"/>
      <c r="G14" s="89">
        <f>SUM(C14:F14)</f>
        <v>8030000</v>
      </c>
      <c r="H14" s="94">
        <v>0</v>
      </c>
      <c r="I14" s="45">
        <f>G14+H14</f>
        <v>8030000</v>
      </c>
      <c r="J14" s="86"/>
      <c r="K14" s="86"/>
    </row>
    <row r="15" spans="1:11" x14ac:dyDescent="0.25">
      <c r="A15" s="58"/>
      <c r="B15" s="95"/>
      <c r="C15" s="89"/>
      <c r="D15" s="89"/>
      <c r="E15" s="89"/>
      <c r="F15" s="89"/>
      <c r="G15" s="89"/>
      <c r="H15" s="85"/>
      <c r="I15" s="89"/>
      <c r="J15" s="86"/>
      <c r="K15" s="86"/>
    </row>
    <row r="16" spans="1:11" ht="15.75" thickBot="1" x14ac:dyDescent="0.3">
      <c r="A16" s="24" t="s">
        <v>126</v>
      </c>
      <c r="B16" s="96"/>
      <c r="C16" s="97"/>
      <c r="D16" s="97">
        <f>D11+D7+D14</f>
        <v>15716376</v>
      </c>
      <c r="E16" s="97">
        <f>E11+E7</f>
        <v>-9781060</v>
      </c>
      <c r="F16" s="97">
        <f>F11+F7</f>
        <v>-2190492</v>
      </c>
      <c r="G16" s="97">
        <f>G11+G7</f>
        <v>-4285176</v>
      </c>
      <c r="H16" s="97">
        <f>H11+H7</f>
        <v>7428929</v>
      </c>
      <c r="I16" s="97">
        <f>I11+I7+I14</f>
        <v>11173753</v>
      </c>
      <c r="J16" s="86"/>
      <c r="K16" s="86"/>
    </row>
    <row r="17" spans="1:11" x14ac:dyDescent="0.25">
      <c r="A17" s="58"/>
      <c r="B17" s="95"/>
      <c r="C17" s="89"/>
      <c r="D17" s="89"/>
      <c r="E17" s="89"/>
      <c r="F17" s="89"/>
      <c r="G17" s="89"/>
      <c r="H17" s="85"/>
      <c r="I17" s="89"/>
      <c r="J17" s="86"/>
      <c r="K17" s="86"/>
    </row>
    <row r="18" spans="1:11" x14ac:dyDescent="0.25">
      <c r="A18" s="56" t="s">
        <v>127</v>
      </c>
      <c r="B18" s="84"/>
      <c r="C18" s="85">
        <v>15716376</v>
      </c>
      <c r="D18" s="85"/>
      <c r="E18" s="45">
        <v>-11855754</v>
      </c>
      <c r="F18" s="45">
        <v>-3394039</v>
      </c>
      <c r="G18" s="45">
        <v>466583</v>
      </c>
      <c r="H18" s="45">
        <v>4385720.53</v>
      </c>
      <c r="I18" s="85">
        <v>4852303.53</v>
      </c>
      <c r="J18" s="86"/>
      <c r="K18" s="86"/>
    </row>
    <row r="19" spans="1:11" x14ac:dyDescent="0.25">
      <c r="A19" s="58"/>
      <c r="B19" s="95"/>
      <c r="C19" s="89"/>
      <c r="D19" s="89"/>
      <c r="E19" s="89"/>
      <c r="F19" s="89"/>
      <c r="G19" s="89"/>
      <c r="H19" s="89"/>
      <c r="I19" s="93"/>
      <c r="J19" s="86"/>
      <c r="K19" s="86"/>
    </row>
    <row r="20" spans="1:11" x14ac:dyDescent="0.25">
      <c r="A20" s="58" t="s">
        <v>66</v>
      </c>
      <c r="B20" s="89"/>
      <c r="C20" s="90"/>
      <c r="D20" s="90"/>
      <c r="E20" s="43">
        <v>-1002475.3033350013</v>
      </c>
      <c r="F20" s="43"/>
      <c r="G20" s="43">
        <v>-1002475.3033350013</v>
      </c>
      <c r="H20" s="43">
        <v>-582088.71342499985</v>
      </c>
      <c r="I20" s="45">
        <v>-1584564.0167600012</v>
      </c>
      <c r="J20" s="86"/>
      <c r="K20" s="86"/>
    </row>
    <row r="21" spans="1:11" x14ac:dyDescent="0.25">
      <c r="A21" s="62"/>
      <c r="B21" s="98"/>
      <c r="C21" s="98"/>
      <c r="D21" s="98"/>
      <c r="E21" s="98"/>
      <c r="F21" s="98"/>
      <c r="G21" s="98"/>
      <c r="H21" s="99"/>
      <c r="I21" s="100"/>
      <c r="J21" s="86"/>
      <c r="K21" s="86"/>
    </row>
    <row r="22" spans="1:11" ht="15.75" thickBot="1" x14ac:dyDescent="0.3">
      <c r="A22" s="61" t="s">
        <v>112</v>
      </c>
      <c r="B22" s="101"/>
      <c r="C22" s="92"/>
      <c r="D22" s="92"/>
      <c r="E22" s="73">
        <f>E20</f>
        <v>-1002475.3033350013</v>
      </c>
      <c r="F22" s="73">
        <f t="shared" ref="F22:I22" si="1">F20</f>
        <v>0</v>
      </c>
      <c r="G22" s="73">
        <f t="shared" si="1"/>
        <v>-1002475.3033350013</v>
      </c>
      <c r="H22" s="73">
        <f t="shared" si="1"/>
        <v>-582088.71342499985</v>
      </c>
      <c r="I22" s="73">
        <f t="shared" si="1"/>
        <v>-1584564.0167600012</v>
      </c>
      <c r="J22" s="86"/>
      <c r="K22" s="86"/>
    </row>
    <row r="23" spans="1:11" x14ac:dyDescent="0.25">
      <c r="A23" s="56"/>
      <c r="B23" s="87"/>
      <c r="C23" s="88"/>
      <c r="D23" s="88"/>
      <c r="E23" s="88"/>
      <c r="F23" s="88"/>
      <c r="G23" s="88"/>
      <c r="H23" s="89"/>
      <c r="I23" s="85"/>
      <c r="J23" s="86"/>
      <c r="K23" s="86"/>
    </row>
    <row r="24" spans="1:11" x14ac:dyDescent="0.25">
      <c r="A24" s="58" t="s">
        <v>67</v>
      </c>
      <c r="B24" s="95">
        <v>16</v>
      </c>
      <c r="C24" s="90"/>
      <c r="D24" s="90"/>
      <c r="E24" s="90"/>
      <c r="F24" s="90"/>
      <c r="G24" s="90"/>
      <c r="H24" s="90"/>
      <c r="I24" s="85"/>
      <c r="J24" s="86"/>
      <c r="K24" s="86"/>
    </row>
    <row r="25" spans="1:11" x14ac:dyDescent="0.25">
      <c r="A25" s="57"/>
      <c r="B25" s="95"/>
      <c r="C25" s="89"/>
      <c r="D25" s="89"/>
      <c r="E25" s="89"/>
      <c r="F25" s="89"/>
      <c r="G25" s="89"/>
      <c r="H25" s="89"/>
      <c r="I25" s="93"/>
      <c r="J25" s="86"/>
      <c r="K25" s="86"/>
    </row>
    <row r="26" spans="1:11" ht="15.75" thickBot="1" x14ac:dyDescent="0.3">
      <c r="A26" s="24" t="s">
        <v>128</v>
      </c>
      <c r="B26" s="102"/>
      <c r="C26" s="97">
        <v>15716376</v>
      </c>
      <c r="D26" s="97"/>
      <c r="E26" s="74">
        <f>E22+E18</f>
        <v>-12858229.303335002</v>
      </c>
      <c r="F26" s="74">
        <f t="shared" ref="F26:I26" si="2">F22+F18</f>
        <v>-3394039</v>
      </c>
      <c r="G26" s="74">
        <f t="shared" si="2"/>
        <v>-535892.30333500134</v>
      </c>
      <c r="H26" s="74">
        <f t="shared" si="2"/>
        <v>3803631.8165750005</v>
      </c>
      <c r="I26" s="74">
        <f t="shared" si="2"/>
        <v>3267739.5132399993</v>
      </c>
      <c r="J26" s="86"/>
      <c r="K26" s="86"/>
    </row>
    <row r="27" spans="1:1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</row>
    <row r="28" spans="1:11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spans="1:11" ht="15.75" thickBot="1" x14ac:dyDescent="0.3">
      <c r="A29" s="28"/>
      <c r="D29" s="86"/>
      <c r="E29" s="86"/>
    </row>
    <row r="30" spans="1:11" ht="21.75" customHeight="1" x14ac:dyDescent="0.25">
      <c r="A30" s="29" t="s">
        <v>47</v>
      </c>
      <c r="B30" s="109"/>
      <c r="D30" s="86"/>
      <c r="E30" s="86"/>
    </row>
    <row r="31" spans="1:11" ht="22.5" customHeight="1" x14ac:dyDescent="0.25">
      <c r="A31" s="46" t="s">
        <v>48</v>
      </c>
      <c r="B31" s="109"/>
      <c r="D31" s="86"/>
      <c r="E31" s="86"/>
    </row>
    <row r="32" spans="1:11" x14ac:dyDescent="0.25">
      <c r="D32" s="86"/>
      <c r="E32" s="86"/>
    </row>
  </sheetData>
  <mergeCells count="10">
    <mergeCell ref="F4:F6"/>
    <mergeCell ref="G4:G6"/>
    <mergeCell ref="I4:I6"/>
    <mergeCell ref="H4:H6"/>
    <mergeCell ref="B30:B31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4"/>
  <sheetViews>
    <sheetView topLeftCell="A53" workbookViewId="0">
      <selection activeCell="C72" sqref="C72:D75"/>
    </sheetView>
  </sheetViews>
  <sheetFormatPr defaultColWidth="14.140625" defaultRowHeight="15" x14ac:dyDescent="0.25"/>
  <cols>
    <col min="1" max="1" width="45.5703125" customWidth="1"/>
    <col min="2" max="2" width="10.28515625" customWidth="1"/>
  </cols>
  <sheetData>
    <row r="1" spans="1:6" x14ac:dyDescent="0.25">
      <c r="A1" s="41" t="s">
        <v>107</v>
      </c>
    </row>
    <row r="2" spans="1:6" ht="22.5" x14ac:dyDescent="0.25">
      <c r="A2" s="120" t="s">
        <v>0</v>
      </c>
      <c r="B2" s="112" t="s">
        <v>1</v>
      </c>
      <c r="C2" s="76" t="s">
        <v>123</v>
      </c>
      <c r="D2" s="76" t="s">
        <v>123</v>
      </c>
      <c r="F2" s="40"/>
    </row>
    <row r="3" spans="1:6" ht="15.75" thickBot="1" x14ac:dyDescent="0.3">
      <c r="A3" s="121"/>
      <c r="B3" s="113"/>
      <c r="C3" s="77" t="s">
        <v>124</v>
      </c>
      <c r="D3" s="77" t="s">
        <v>125</v>
      </c>
      <c r="F3" s="40"/>
    </row>
    <row r="4" spans="1:6" x14ac:dyDescent="0.25">
      <c r="A4" s="6"/>
      <c r="B4" s="46"/>
      <c r="C4" s="36"/>
      <c r="D4" s="36"/>
      <c r="F4" s="40"/>
    </row>
    <row r="5" spans="1:6" x14ac:dyDescent="0.25">
      <c r="A5" s="52" t="s">
        <v>68</v>
      </c>
      <c r="B5" s="46"/>
      <c r="C5" s="34"/>
      <c r="D5" s="34"/>
    </row>
    <row r="6" spans="1:6" x14ac:dyDescent="0.25">
      <c r="A6" s="6" t="s">
        <v>69</v>
      </c>
      <c r="B6" s="46"/>
      <c r="C6" s="45">
        <f>Ф2!C25</f>
        <v>-1498243.1877600013</v>
      </c>
      <c r="D6" s="45">
        <f>Ф2!D25</f>
        <v>-657003</v>
      </c>
    </row>
    <row r="7" spans="1:6" x14ac:dyDescent="0.25">
      <c r="A7" s="6"/>
      <c r="B7" s="46"/>
      <c r="C7" s="17"/>
      <c r="D7" s="17"/>
    </row>
    <row r="8" spans="1:6" x14ac:dyDescent="0.25">
      <c r="A8" s="52" t="s">
        <v>70</v>
      </c>
      <c r="B8" s="46"/>
      <c r="C8" s="17"/>
      <c r="D8" s="17"/>
    </row>
    <row r="9" spans="1:6" x14ac:dyDescent="0.25">
      <c r="A9" s="6" t="s">
        <v>71</v>
      </c>
      <c r="B9" s="46" t="s">
        <v>72</v>
      </c>
      <c r="C9" s="43">
        <v>1075112</v>
      </c>
      <c r="D9" s="43">
        <v>946573</v>
      </c>
    </row>
    <row r="10" spans="1:6" x14ac:dyDescent="0.25">
      <c r="A10" s="6" t="s">
        <v>73</v>
      </c>
      <c r="B10" s="46"/>
      <c r="C10" s="43">
        <v>107708</v>
      </c>
      <c r="D10" s="43">
        <v>6770</v>
      </c>
    </row>
    <row r="11" spans="1:6" ht="22.5" x14ac:dyDescent="0.25">
      <c r="A11" s="6" t="s">
        <v>74</v>
      </c>
      <c r="B11" s="46"/>
      <c r="C11" s="43"/>
      <c r="D11" s="43"/>
    </row>
    <row r="12" spans="1:6" x14ac:dyDescent="0.25">
      <c r="A12" s="6" t="s">
        <v>75</v>
      </c>
      <c r="B12" s="46"/>
      <c r="C12" s="43">
        <v>-55118</v>
      </c>
      <c r="D12" s="43">
        <v>-389314</v>
      </c>
    </row>
    <row r="13" spans="1:6" x14ac:dyDescent="0.25">
      <c r="A13" s="6" t="s">
        <v>76</v>
      </c>
      <c r="B13" s="46"/>
      <c r="C13" s="43">
        <v>0</v>
      </c>
      <c r="D13" s="43">
        <v>2550</v>
      </c>
    </row>
    <row r="14" spans="1:6" x14ac:dyDescent="0.25">
      <c r="A14" s="6" t="s">
        <v>77</v>
      </c>
      <c r="B14" s="46">
        <v>25</v>
      </c>
      <c r="C14" s="43">
        <v>963586</v>
      </c>
      <c r="D14" s="43">
        <v>1643311</v>
      </c>
    </row>
    <row r="15" spans="1:6" x14ac:dyDescent="0.25">
      <c r="A15" s="6" t="s">
        <v>57</v>
      </c>
      <c r="B15" s="46">
        <v>26</v>
      </c>
      <c r="C15" s="43">
        <v>-31448</v>
      </c>
      <c r="D15" s="43">
        <v>-26700</v>
      </c>
    </row>
    <row r="16" spans="1:6" ht="15.75" thickBot="1" x14ac:dyDescent="0.3">
      <c r="A16" s="11" t="s">
        <v>78</v>
      </c>
      <c r="B16" s="12"/>
      <c r="C16" s="63"/>
      <c r="D16" s="64"/>
    </row>
    <row r="17" spans="1:4" x14ac:dyDescent="0.25">
      <c r="A17" s="52"/>
      <c r="B17" s="46"/>
      <c r="C17" s="65"/>
      <c r="D17" s="34"/>
    </row>
    <row r="18" spans="1:4" ht="15" customHeight="1" x14ac:dyDescent="0.25">
      <c r="A18" s="122" t="s">
        <v>79</v>
      </c>
      <c r="B18" s="108"/>
      <c r="C18" s="129">
        <f>SUM(C6:C17)</f>
        <v>561596.81223999872</v>
      </c>
      <c r="D18" s="129">
        <f>SUM(D6:D17)</f>
        <v>1526187</v>
      </c>
    </row>
    <row r="19" spans="1:4" x14ac:dyDescent="0.25">
      <c r="A19" s="122"/>
      <c r="B19" s="108"/>
      <c r="C19" s="129"/>
      <c r="D19" s="129"/>
    </row>
    <row r="20" spans="1:4" x14ac:dyDescent="0.25">
      <c r="A20" s="52" t="s">
        <v>80</v>
      </c>
      <c r="B20" s="46"/>
      <c r="C20" s="36"/>
      <c r="D20" s="36"/>
    </row>
    <row r="21" spans="1:4" x14ac:dyDescent="0.25">
      <c r="A21" s="6" t="s">
        <v>13</v>
      </c>
      <c r="B21" s="46"/>
      <c r="C21" s="43">
        <v>-3033415</v>
      </c>
      <c r="D21" s="43">
        <v>-1884005</v>
      </c>
    </row>
    <row r="22" spans="1:4" x14ac:dyDescent="0.25">
      <c r="A22" s="6" t="s">
        <v>15</v>
      </c>
      <c r="B22" s="46"/>
      <c r="C22" s="43">
        <v>-2160883</v>
      </c>
      <c r="D22" s="43">
        <v>1731039</v>
      </c>
    </row>
    <row r="23" spans="1:4" x14ac:dyDescent="0.25">
      <c r="A23" s="6" t="s">
        <v>81</v>
      </c>
      <c r="B23" s="46"/>
      <c r="C23" s="43">
        <v>360152</v>
      </c>
      <c r="D23" s="43">
        <v>601822</v>
      </c>
    </row>
    <row r="24" spans="1:4" ht="22.5" x14ac:dyDescent="0.25">
      <c r="A24" s="6" t="s">
        <v>82</v>
      </c>
      <c r="B24" s="46"/>
      <c r="C24" s="43">
        <v>1920804</v>
      </c>
      <c r="D24" s="43">
        <v>-555541</v>
      </c>
    </row>
    <row r="25" spans="1:4" x14ac:dyDescent="0.25">
      <c r="A25" s="6" t="s">
        <v>18</v>
      </c>
      <c r="B25" s="46"/>
      <c r="C25" s="43">
        <v>-922576</v>
      </c>
      <c r="D25" s="43">
        <v>-1754</v>
      </c>
    </row>
    <row r="26" spans="1:4" x14ac:dyDescent="0.25">
      <c r="A26" s="52"/>
      <c r="B26" s="46"/>
      <c r="C26" s="43"/>
      <c r="D26" s="43"/>
    </row>
    <row r="27" spans="1:4" x14ac:dyDescent="0.25">
      <c r="A27" s="6"/>
      <c r="B27" s="46"/>
      <c r="C27" s="43"/>
      <c r="D27" s="43"/>
    </row>
    <row r="28" spans="1:4" ht="22.5" x14ac:dyDescent="0.25">
      <c r="A28" s="52" t="s">
        <v>83</v>
      </c>
      <c r="B28" s="46"/>
      <c r="C28" s="43"/>
      <c r="D28" s="43"/>
    </row>
    <row r="29" spans="1:4" x14ac:dyDescent="0.25">
      <c r="A29" s="6" t="s">
        <v>39</v>
      </c>
      <c r="B29" s="46"/>
      <c r="C29" s="43">
        <v>2544783</v>
      </c>
      <c r="D29" s="43">
        <v>3816136</v>
      </c>
    </row>
    <row r="30" spans="1:4" x14ac:dyDescent="0.25">
      <c r="A30" s="6" t="s">
        <v>84</v>
      </c>
      <c r="B30" s="46"/>
      <c r="C30" s="43">
        <v>-61916</v>
      </c>
      <c r="D30" s="43">
        <v>-434433</v>
      </c>
    </row>
    <row r="31" spans="1:4" x14ac:dyDescent="0.25">
      <c r="A31" s="6" t="s">
        <v>85</v>
      </c>
      <c r="B31" s="46"/>
      <c r="C31" s="43">
        <v>-553161</v>
      </c>
      <c r="D31" s="43">
        <v>-176315</v>
      </c>
    </row>
    <row r="32" spans="1:4" ht="15.75" thickBot="1" x14ac:dyDescent="0.3">
      <c r="A32" s="11" t="s">
        <v>42</v>
      </c>
      <c r="B32" s="12"/>
      <c r="C32" s="44">
        <v>-832990</v>
      </c>
      <c r="D32" s="44">
        <v>-256950</v>
      </c>
    </row>
    <row r="33" spans="1:4" ht="22.5" x14ac:dyDescent="0.25">
      <c r="A33" s="52" t="s">
        <v>86</v>
      </c>
      <c r="B33" s="46"/>
      <c r="C33" s="45">
        <f>SUM(C18:C32)</f>
        <v>-2177605.187760001</v>
      </c>
      <c r="D33" s="45">
        <f>SUM(D18:D32)</f>
        <v>4366186</v>
      </c>
    </row>
    <row r="34" spans="1:4" x14ac:dyDescent="0.25">
      <c r="A34" s="47"/>
      <c r="B34" s="46"/>
      <c r="C34" s="34"/>
      <c r="D34" s="34"/>
    </row>
    <row r="35" spans="1:4" x14ac:dyDescent="0.25">
      <c r="A35" s="47" t="s">
        <v>87</v>
      </c>
      <c r="B35" s="46"/>
      <c r="C35" s="43">
        <v>17192</v>
      </c>
      <c r="D35" s="43">
        <v>944</v>
      </c>
    </row>
    <row r="36" spans="1:4" x14ac:dyDescent="0.25">
      <c r="A36" s="47" t="s">
        <v>88</v>
      </c>
      <c r="B36" s="46"/>
      <c r="C36" s="43">
        <v>0</v>
      </c>
      <c r="D36" s="43">
        <v>-450016</v>
      </c>
    </row>
    <row r="37" spans="1:4" ht="15.75" thickBot="1" x14ac:dyDescent="0.3">
      <c r="A37" s="35" t="s">
        <v>89</v>
      </c>
      <c r="B37" s="12">
        <v>17</v>
      </c>
      <c r="C37" s="44">
        <v>-247638</v>
      </c>
      <c r="D37" s="44">
        <v>-365650</v>
      </c>
    </row>
    <row r="38" spans="1:4" ht="23.25" thickBot="1" x14ac:dyDescent="0.3">
      <c r="A38" s="25" t="s">
        <v>90</v>
      </c>
      <c r="B38" s="46"/>
      <c r="C38" s="45">
        <f>SUM(C33:C37)</f>
        <v>-2408051.187760001</v>
      </c>
      <c r="D38" s="45">
        <f>SUM(D33:D37)</f>
        <v>3551464</v>
      </c>
    </row>
    <row r="39" spans="1:4" x14ac:dyDescent="0.25">
      <c r="A39" s="37"/>
      <c r="B39" s="29"/>
      <c r="C39" s="66"/>
      <c r="D39" s="66"/>
    </row>
    <row r="40" spans="1:4" ht="22.5" x14ac:dyDescent="0.25">
      <c r="A40" s="52" t="s">
        <v>91</v>
      </c>
      <c r="B40" s="46"/>
      <c r="C40" s="17"/>
      <c r="D40" s="17"/>
    </row>
    <row r="41" spans="1:4" ht="33.75" x14ac:dyDescent="0.25">
      <c r="A41" s="6" t="s">
        <v>92</v>
      </c>
      <c r="B41" s="46"/>
      <c r="C41" s="43">
        <v>-306899</v>
      </c>
      <c r="D41" s="43">
        <v>-1281733</v>
      </c>
    </row>
    <row r="42" spans="1:4" x14ac:dyDescent="0.25">
      <c r="A42" s="6" t="s">
        <v>93</v>
      </c>
      <c r="B42" s="46"/>
      <c r="C42" s="43">
        <v>-372423</v>
      </c>
      <c r="D42" s="43">
        <v>-1726178</v>
      </c>
    </row>
    <row r="43" spans="1:4" ht="33.75" x14ac:dyDescent="0.25">
      <c r="A43" s="6" t="s">
        <v>94</v>
      </c>
      <c r="B43" s="46"/>
      <c r="C43" s="43">
        <v>0</v>
      </c>
      <c r="D43" s="43">
        <v>-60628</v>
      </c>
    </row>
    <row r="44" spans="1:4" ht="15.75" thickBot="1" x14ac:dyDescent="0.3">
      <c r="A44" s="6" t="s">
        <v>95</v>
      </c>
      <c r="B44" s="46"/>
      <c r="C44" s="44">
        <v>0</v>
      </c>
      <c r="D44" s="44">
        <v>-9898</v>
      </c>
    </row>
    <row r="45" spans="1:4" x14ac:dyDescent="0.25">
      <c r="A45" s="38"/>
      <c r="B45" s="29"/>
      <c r="C45" s="67"/>
      <c r="D45" s="68"/>
    </row>
    <row r="46" spans="1:4" ht="22.5" x14ac:dyDescent="0.25">
      <c r="A46" s="52" t="s">
        <v>115</v>
      </c>
      <c r="B46" s="108"/>
      <c r="C46" s="129">
        <f>SUM(C41:C43)</f>
        <v>-679322</v>
      </c>
      <c r="D46" s="129">
        <f>SUM(D41:D44)</f>
        <v>-3078437</v>
      </c>
    </row>
    <row r="47" spans="1:4" x14ac:dyDescent="0.25">
      <c r="A47" s="52" t="s">
        <v>116</v>
      </c>
      <c r="B47" s="108"/>
      <c r="C47" s="129"/>
      <c r="D47" s="129"/>
    </row>
    <row r="48" spans="1:4" ht="15.75" thickBot="1" x14ac:dyDescent="0.3">
      <c r="A48" s="11"/>
      <c r="B48" s="12"/>
      <c r="C48" s="35"/>
      <c r="D48" s="35"/>
    </row>
    <row r="49" spans="1:4" x14ac:dyDescent="0.25">
      <c r="A49" s="39"/>
    </row>
    <row r="50" spans="1:4" x14ac:dyDescent="0.25">
      <c r="A50" s="52" t="s">
        <v>96</v>
      </c>
      <c r="B50" s="46"/>
      <c r="C50" s="47"/>
      <c r="D50" s="47"/>
    </row>
    <row r="51" spans="1:4" x14ac:dyDescent="0.25">
      <c r="A51" s="6" t="s">
        <v>97</v>
      </c>
      <c r="B51" s="46">
        <v>17</v>
      </c>
      <c r="C51" s="43">
        <v>-275738</v>
      </c>
      <c r="D51" s="43">
        <v>-12975219</v>
      </c>
    </row>
    <row r="52" spans="1:4" x14ac:dyDescent="0.25">
      <c r="A52" s="6" t="s">
        <v>98</v>
      </c>
      <c r="B52" s="46">
        <v>17</v>
      </c>
      <c r="C52" s="43">
        <v>174498</v>
      </c>
      <c r="D52" s="43">
        <v>5138152</v>
      </c>
    </row>
    <row r="53" spans="1:4" x14ac:dyDescent="0.25">
      <c r="A53" s="47" t="s">
        <v>67</v>
      </c>
      <c r="B53" s="46">
        <v>16</v>
      </c>
      <c r="C53" s="82">
        <v>0</v>
      </c>
      <c r="D53" s="83">
        <v>8030000</v>
      </c>
    </row>
    <row r="54" spans="1:4" ht="22.5" x14ac:dyDescent="0.25">
      <c r="A54" s="47" t="s">
        <v>99</v>
      </c>
      <c r="B54" s="46"/>
      <c r="C54" s="43"/>
      <c r="D54" s="43"/>
    </row>
    <row r="55" spans="1:4" ht="15.75" thickBot="1" x14ac:dyDescent="0.3">
      <c r="A55" s="11"/>
      <c r="B55" s="12"/>
      <c r="C55" s="63"/>
      <c r="D55" s="63"/>
    </row>
    <row r="56" spans="1:4" x14ac:dyDescent="0.25">
      <c r="A56" s="52"/>
      <c r="B56" s="46"/>
      <c r="C56" s="70"/>
      <c r="D56" s="70"/>
    </row>
    <row r="57" spans="1:4" ht="22.5" x14ac:dyDescent="0.25">
      <c r="A57" s="52" t="s">
        <v>117</v>
      </c>
      <c r="B57" s="108"/>
      <c r="C57" s="123">
        <f>SUM(C51:C56)</f>
        <v>-101240</v>
      </c>
      <c r="D57" s="123">
        <f>SUM(D51:D56)</f>
        <v>192933</v>
      </c>
    </row>
    <row r="58" spans="1:4" x14ac:dyDescent="0.25">
      <c r="A58" s="52" t="s">
        <v>118</v>
      </c>
      <c r="B58" s="108"/>
      <c r="C58" s="123"/>
      <c r="D58" s="123"/>
    </row>
    <row r="59" spans="1:4" ht="15.75" thickBot="1" x14ac:dyDescent="0.3">
      <c r="A59" s="15"/>
      <c r="B59" s="12"/>
      <c r="C59" s="60"/>
      <c r="D59" s="60"/>
    </row>
    <row r="60" spans="1:4" x14ac:dyDescent="0.25">
      <c r="A60" s="52"/>
      <c r="B60" s="46"/>
      <c r="C60" s="70"/>
      <c r="D60" s="70"/>
    </row>
    <row r="61" spans="1:4" x14ac:dyDescent="0.25">
      <c r="A61" s="52" t="s">
        <v>100</v>
      </c>
      <c r="B61" s="46"/>
      <c r="C61" s="18">
        <f>C57+C46+C38</f>
        <v>-3188613.187760001</v>
      </c>
      <c r="D61" s="79">
        <f>D57+D46+D38</f>
        <v>665960</v>
      </c>
    </row>
    <row r="62" spans="1:4" x14ac:dyDescent="0.25">
      <c r="A62" s="6" t="s">
        <v>101</v>
      </c>
      <c r="B62" s="46"/>
      <c r="C62" s="43">
        <v>1</v>
      </c>
      <c r="D62" s="43">
        <v>-26970</v>
      </c>
    </row>
    <row r="63" spans="1:4" x14ac:dyDescent="0.25">
      <c r="A63" s="6"/>
      <c r="B63" s="46"/>
      <c r="C63" s="34"/>
      <c r="D63" s="34"/>
    </row>
    <row r="64" spans="1:4" x14ac:dyDescent="0.25">
      <c r="A64" s="47" t="s">
        <v>102</v>
      </c>
      <c r="B64" s="46"/>
      <c r="C64" s="69">
        <f>Ф1!D31</f>
        <v>4590079.5461100005</v>
      </c>
      <c r="D64" s="69">
        <v>163911</v>
      </c>
    </row>
    <row r="65" spans="1:5" x14ac:dyDescent="0.25">
      <c r="A65" s="71"/>
    </row>
    <row r="66" spans="1:5" ht="15.75" thickBot="1" x14ac:dyDescent="0.3">
      <c r="A66" s="11"/>
      <c r="B66" s="12"/>
      <c r="C66" s="35"/>
      <c r="D66" s="35"/>
    </row>
    <row r="67" spans="1:5" x14ac:dyDescent="0.25">
      <c r="A67" s="6"/>
      <c r="B67" s="46"/>
      <c r="C67" s="47"/>
      <c r="D67" s="47"/>
    </row>
    <row r="68" spans="1:5" ht="22.5" x14ac:dyDescent="0.25">
      <c r="A68" s="52" t="s">
        <v>103</v>
      </c>
      <c r="B68" s="48">
        <v>16</v>
      </c>
      <c r="C68" s="72">
        <f>SUM(C61:C64)</f>
        <v>1401467.3583499994</v>
      </c>
      <c r="D68" s="80">
        <f>SUM(D61:D64)</f>
        <v>802901</v>
      </c>
    </row>
    <row r="69" spans="1:5" ht="22.5" customHeight="1" thickBot="1" x14ac:dyDescent="0.3">
      <c r="A69" s="30"/>
      <c r="B69" s="51"/>
      <c r="C69" s="32"/>
      <c r="D69" s="32"/>
    </row>
    <row r="70" spans="1:5" ht="15.75" thickTop="1" x14ac:dyDescent="0.25"/>
    <row r="71" spans="1:5" x14ac:dyDescent="0.25">
      <c r="E71" s="53"/>
    </row>
    <row r="72" spans="1:5" ht="15.75" thickBot="1" x14ac:dyDescent="0.3"/>
    <row r="73" spans="1:5" ht="15" customHeight="1" x14ac:dyDescent="0.25">
      <c r="A73" s="29" t="s">
        <v>47</v>
      </c>
      <c r="B73" s="109"/>
    </row>
    <row r="74" spans="1:5" ht="15" customHeight="1" x14ac:dyDescent="0.25">
      <c r="A74" s="7" t="s">
        <v>48</v>
      </c>
      <c r="B74" s="109"/>
    </row>
  </sheetData>
  <mergeCells count="13">
    <mergeCell ref="B73:B74"/>
    <mergeCell ref="A2:A3"/>
    <mergeCell ref="B2:B3"/>
    <mergeCell ref="A18:A19"/>
    <mergeCell ref="B18:B19"/>
    <mergeCell ref="C18:C19"/>
    <mergeCell ref="D18:D19"/>
    <mergeCell ref="B46:B47"/>
    <mergeCell ref="C46:C47"/>
    <mergeCell ref="D46:D47"/>
    <mergeCell ref="B57:B58"/>
    <mergeCell ref="C57:C58"/>
    <mergeCell ref="D57:D58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A8286D3-5A2B-468F-B38D-5CECB9C143F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User</cp:lastModifiedBy>
  <cp:lastPrinted>2019-05-17T04:08:14Z</cp:lastPrinted>
  <dcterms:created xsi:type="dcterms:W3CDTF">2018-08-14T10:01:39Z</dcterms:created>
  <dcterms:modified xsi:type="dcterms:W3CDTF">2019-05-22T05:20:16Z</dcterms:modified>
</cp:coreProperties>
</file>