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20г\1 квартал 2020 года\"/>
    </mc:Choice>
  </mc:AlternateContent>
  <xr:revisionPtr revIDLastSave="0" documentId="13_ncr:1_{41FE0450-AAEF-47B4-A93D-7BCEABCAF9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Ф1!$A$90</definedName>
    <definedName name="_Toc414363594" localSheetId="0">Ф2!$A$53</definedName>
    <definedName name="OLE_LINK2" localSheetId="0">Ф2!$A$40</definedName>
    <definedName name="OLE_LINK46" localSheetId="0">Ф3!#REF!</definedName>
    <definedName name="OLE_LINK55" localSheetId="0">Ф1!$A$3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3" l="1"/>
  <c r="H27" i="3"/>
  <c r="C33" i="3"/>
  <c r="E25" i="3"/>
  <c r="F25" i="3"/>
  <c r="G25" i="3"/>
  <c r="I25" i="3" s="1"/>
  <c r="J25" i="3" s="1"/>
  <c r="H25" i="3"/>
  <c r="D16" i="3"/>
  <c r="F16" i="3"/>
  <c r="H16" i="3"/>
  <c r="G32" i="3" l="1"/>
  <c r="I32" i="3" s="1"/>
  <c r="I31" i="3"/>
  <c r="F33" i="3" l="1"/>
  <c r="G14" i="3" l="1"/>
  <c r="I14" i="3" s="1"/>
  <c r="G4" i="5" l="1"/>
  <c r="I4" i="5" l="1"/>
  <c r="J4" i="5" s="1"/>
  <c r="G5" i="5"/>
  <c r="I5" i="5" s="1"/>
  <c r="J5" i="5" s="1"/>
  <c r="J7" i="5"/>
  <c r="F29" i="3"/>
  <c r="H11" i="3"/>
  <c r="F11" i="3"/>
  <c r="D47" i="4"/>
  <c r="D58" i="4"/>
  <c r="D49" i="2"/>
  <c r="D10" i="2"/>
  <c r="D18" i="2" s="1"/>
  <c r="D25" i="2" s="1"/>
  <c r="D30" i="2" s="1"/>
  <c r="D36" i="2" l="1"/>
  <c r="D40" i="2" s="1"/>
  <c r="E9" i="3"/>
  <c r="D6" i="4"/>
  <c r="D18" i="4" s="1"/>
  <c r="D34" i="4" s="1"/>
  <c r="D39" i="4" s="1"/>
  <c r="D62" i="4" s="1"/>
  <c r="D69" i="4" s="1"/>
  <c r="D71" i="4" s="1"/>
  <c r="D44" i="2"/>
  <c r="D48" i="2"/>
  <c r="D52" i="2" s="1"/>
  <c r="G9" i="3" l="1"/>
  <c r="E11" i="3"/>
  <c r="E16" i="3" s="1"/>
  <c r="D57" i="2"/>
  <c r="C65" i="4"/>
  <c r="I9" i="3" l="1"/>
  <c r="G11" i="3"/>
  <c r="G16" i="3" s="1"/>
  <c r="D50" i="1"/>
  <c r="D55" i="1" s="1"/>
  <c r="I11" i="3" l="1"/>
  <c r="I16" i="3" s="1"/>
  <c r="J9" i="3"/>
  <c r="D69" i="1"/>
  <c r="C34" i="3" l="1"/>
  <c r="C37" i="1" l="1"/>
  <c r="D37" i="1"/>
  <c r="C69" i="1"/>
  <c r="D80" i="1"/>
  <c r="D83" i="1" s="1"/>
  <c r="D86" i="1" s="1"/>
  <c r="C80" i="1"/>
  <c r="C22" i="1"/>
  <c r="D22" i="1"/>
  <c r="C41" i="1" l="1"/>
  <c r="C83" i="1"/>
  <c r="D41" i="1"/>
  <c r="D89" i="1" s="1"/>
  <c r="C10" i="2" l="1"/>
  <c r="C49" i="2"/>
  <c r="H29" i="3" l="1"/>
  <c r="H33" i="3" s="1"/>
  <c r="C18" i="2" l="1"/>
  <c r="C25" i="2" s="1"/>
  <c r="C6" i="4" l="1"/>
  <c r="C30" i="2"/>
  <c r="C36" i="2" l="1"/>
  <c r="C40" i="2" s="1"/>
  <c r="C44" i="2" l="1"/>
  <c r="C48" i="2"/>
  <c r="G27" i="3"/>
  <c r="E29" i="3" l="1"/>
  <c r="E33" i="3" s="1"/>
  <c r="G29" i="3"/>
  <c r="G33" i="3" s="1"/>
  <c r="I27" i="3"/>
  <c r="C52" i="2"/>
  <c r="C57" i="2"/>
  <c r="I29" i="3" l="1"/>
  <c r="I33" i="3" s="1"/>
  <c r="J27" i="3"/>
  <c r="H34" i="3"/>
  <c r="C50" i="1" l="1"/>
  <c r="C55" i="1" s="1"/>
  <c r="E34" i="3"/>
  <c r="C86" i="1" l="1"/>
  <c r="C89" i="1" s="1"/>
  <c r="J33" i="3"/>
  <c r="C47" i="4" l="1"/>
  <c r="C18" i="4" l="1"/>
  <c r="C34" i="4" s="1"/>
  <c r="C39" i="4" s="1"/>
  <c r="C58" i="4" l="1"/>
  <c r="C62" i="4" s="1"/>
  <c r="C69" i="4" s="1"/>
  <c r="C71" i="4" s="1"/>
</calcChain>
</file>

<file path=xl/sharedStrings.xml><?xml version="1.0" encoding="utf-8"?>
<sst xmlns="http://schemas.openxmlformats.org/spreadsheetml/2006/main" count="192" uniqueCount="149">
  <si>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</si>
  <si>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</si>
  <si>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</si>
  <si>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</si>
  <si>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</si>
  <si>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</si>
  <si>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</si>
  <si>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</si>
  <si>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</si>
  <si>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</si>
  <si>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</si>
  <si>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</si>
  <si>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</si>
  <si>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</si>
  <si>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</si>
  <si>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</si>
  <si>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</si>
  <si>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</si>
  <si>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</si>
  <si>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</si>
  <si>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</si>
  <si>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</si>
  <si>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</si>
  <si>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</si>
  <si>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</si>
  <si>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</si>
  <si>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</si>
  <si>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</si>
  <si>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</si>
  <si>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</si>
  <si>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</si>
  <si>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</si>
  <si>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</si>
  <si>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</si>
  <si>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</si>
  <si>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</si>
  <si>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</si>
  <si>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</si>
  <si>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</si>
  <si>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</si>
  <si>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</si>
  <si>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</si>
  <si>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</si>
  <si>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</si>
  <si>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</si>
  <si>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</si>
  <si>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</si>
  <si>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</si>
  <si>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</si>
  <si>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</si>
  <si>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</si>
  <si>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</si>
  <si>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</si>
  <si>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</si>
  <si>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</si>
  <si>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</si>
  <si>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</si>
  <si>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</si>
  <si>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</si>
  <si>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</si>
  <si>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</si>
  <si>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</si>
  <si>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Уставный капитал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</si>
  <si>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</si>
  <si>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</si>
  <si>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</si>
  <si>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</si>
  <si>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</si>
  <si>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</si>
  <si>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</si>
  <si>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</si>
  <si>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6,7,9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</si>
  <si>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</si>
  <si>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</si>
  <si>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</si>
  <si>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</si>
  <si>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</si>
  <si>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</si>
  <si>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</si>
  <si>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</si>
  <si>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</si>
  <si>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</si>
  <si>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</si>
  <si>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</si>
  <si>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</si>
  <si>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</si>
  <si>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</si>
  <si>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</si>
  <si>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</si>
  <si>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</si>
  <si>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</si>
  <si>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</si>
  <si>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</si>
  <si>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</si>
  <si>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</si>
  <si>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</si>
  <si>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</si>
  <si>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</si>
  <si>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</si>
  <si>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</si>
  <si>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</si>
  <si>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</si>
  <si>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</si>
  <si>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</si>
  <si>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</si>
  <si>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</si>
  <si>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</si>
  <si>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</si>
  <si>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</si>
  <si>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</si>
  <si>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</si>
  <si>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</si>
  <si>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</si>
  <si>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</si>
  <si>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</si>
  <si>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</si>
  <si>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</si>
  <si>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</si>
  <si>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</si>
  <si>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</si>
  <si>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</si>
  <si>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</si>
  <si>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</si>
  <si>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</si>
  <si>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</si>
  <si>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</si>
  <si>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</si>
  <si>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</si>
  <si>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</si>
  <si>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>Валиева Жанель Казбековна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</si>
  <si>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</si>
  <si>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</si>
  <si>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</si>
  <si>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</si>
  <si>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</si>
  <si>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</si>
  <si>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</si>
  <si>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</si>
  <si>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</si>
  <si>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</si>
  <si>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31 марта 2019 г.</t>
  </si>
  <si>
    <t>31 марта 2020 г.</t>
  </si>
  <si>
    <t xml:space="preserve">3 месяца, завершившихся </t>
  </si>
  <si>
    <t>Остаток на 1 января 2019г.</t>
  </si>
  <si>
    <t xml:space="preserve">Остаток на  31 марта 2020 года </t>
  </si>
  <si>
    <t>Остаток на 31 марта 2019 г.</t>
  </si>
  <si>
    <t xml:space="preserve">Остаток на 1 января 2020 г. </t>
  </si>
  <si>
    <t>31 марта 2020 года</t>
  </si>
  <si>
    <t>31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</si>
</sst>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</numFmts>
  <fonts count="1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topLeftCell="A76" workbookViewId="0">
      <selection activeCell="S93" sqref="S93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137" t="s">
        <v>103</v>
      </c>
    </row>
    <row r="3" spans="1:4" x14ac:dyDescent="0.25">
      <c r="A3" s="120" t="s">
        <v>0</v>
      </c>
      <c r="B3" s="122" t="s">
        <v>1</v>
      </c>
      <c r="C3" s="124" t="s">
        <v>147</v>
      </c>
      <c r="D3" s="124" t="s">
        <v>148</v>
      </c>
    </row>
    <row r="4" spans="1:4" ht="15.75" thickBot="1" x14ac:dyDescent="0.3">
      <c r="A4" s="121"/>
      <c r="B4" s="123"/>
      <c r="C4" s="125"/>
      <c r="D4" s="125"/>
    </row>
    <row r="5" spans="1:4" x14ac:dyDescent="0.25">
      <c r="A5" s="6"/>
      <c r="B5" s="7"/>
      <c r="C5" s="47"/>
      <c r="D5" s="8"/>
    </row>
    <row r="6" spans="1:4" x14ac:dyDescent="0.25">
      <c r="A6" s="9" t="s">
        <v>2</v>
      </c>
      <c r="B6" s="7"/>
      <c r="C6" s="47"/>
      <c r="D6" s="8"/>
    </row>
    <row r="7" spans="1:4" x14ac:dyDescent="0.25">
      <c r="A7" s="9"/>
      <c r="B7" s="7"/>
      <c r="C7" s="47"/>
      <c r="D7" s="8"/>
    </row>
    <row r="8" spans="1:4" x14ac:dyDescent="0.25">
      <c r="A8" s="9" t="s">
        <v>3</v>
      </c>
      <c r="B8" s="7"/>
      <c r="C8" s="47"/>
      <c r="D8" s="8"/>
    </row>
    <row r="9" spans="1:4" x14ac:dyDescent="0.25">
      <c r="A9" s="6" t="s">
        <v>4</v>
      </c>
      <c r="B9" s="7">
        <v>5</v>
      </c>
      <c r="C9" s="10">
        <v>22766577</v>
      </c>
      <c r="D9" s="10">
        <v>23454117</v>
      </c>
    </row>
    <row r="10" spans="1:4" x14ac:dyDescent="0.25">
      <c r="A10" s="6" t="s">
        <v>5</v>
      </c>
      <c r="B10" s="7">
        <v>6</v>
      </c>
      <c r="C10" s="10">
        <v>6693599</v>
      </c>
      <c r="D10" s="10">
        <v>6742349</v>
      </c>
    </row>
    <row r="11" spans="1:4" x14ac:dyDescent="0.25">
      <c r="A11" s="6" t="s">
        <v>6</v>
      </c>
      <c r="B11" s="7">
        <v>7</v>
      </c>
      <c r="C11" s="10">
        <v>29501825</v>
      </c>
      <c r="D11" s="10">
        <v>29766927</v>
      </c>
    </row>
    <row r="12" spans="1:4" x14ac:dyDescent="0.25">
      <c r="A12" s="6" t="s">
        <v>138</v>
      </c>
      <c r="B12" s="118"/>
      <c r="C12" s="10">
        <v>6724</v>
      </c>
      <c r="D12" s="10">
        <v>6724</v>
      </c>
    </row>
    <row r="13" spans="1:4" x14ac:dyDescent="0.25">
      <c r="A13" s="6" t="s">
        <v>139</v>
      </c>
      <c r="B13" s="7">
        <v>8</v>
      </c>
      <c r="C13" s="10">
        <v>10568566</v>
      </c>
      <c r="D13" s="10">
        <v>10617216</v>
      </c>
    </row>
    <row r="14" spans="1:4" x14ac:dyDescent="0.25">
      <c r="A14" s="6" t="s">
        <v>112</v>
      </c>
      <c r="B14" s="7">
        <v>9</v>
      </c>
      <c r="C14" s="10">
        <v>0</v>
      </c>
      <c r="D14" s="10">
        <v>0</v>
      </c>
    </row>
    <row r="15" spans="1:4" x14ac:dyDescent="0.25">
      <c r="A15" s="6" t="s">
        <v>7</v>
      </c>
      <c r="B15" s="7"/>
      <c r="C15" s="10">
        <v>21762</v>
      </c>
      <c r="D15" s="10">
        <v>104020</v>
      </c>
    </row>
    <row r="16" spans="1:4" x14ac:dyDescent="0.25">
      <c r="A16" s="6" t="s">
        <v>130</v>
      </c>
      <c r="B16" s="104"/>
      <c r="C16" s="10">
        <v>0</v>
      </c>
      <c r="D16" s="10">
        <v>0</v>
      </c>
    </row>
    <row r="17" spans="1:4" x14ac:dyDescent="0.25">
      <c r="A17" s="6" t="s">
        <v>8</v>
      </c>
      <c r="B17" s="7"/>
      <c r="C17" s="10">
        <v>706410</v>
      </c>
      <c r="D17" s="10">
        <v>706410</v>
      </c>
    </row>
    <row r="18" spans="1:4" x14ac:dyDescent="0.25">
      <c r="A18" s="6" t="s">
        <v>9</v>
      </c>
      <c r="B18" s="7"/>
      <c r="C18" s="10">
        <v>0</v>
      </c>
      <c r="D18" s="10">
        <v>1222864</v>
      </c>
    </row>
    <row r="19" spans="1:4" x14ac:dyDescent="0.25">
      <c r="A19" s="6" t="s">
        <v>10</v>
      </c>
      <c r="B19" s="7">
        <v>12</v>
      </c>
      <c r="C19" s="10">
        <v>847614</v>
      </c>
      <c r="D19" s="10">
        <v>847826</v>
      </c>
    </row>
    <row r="20" spans="1:4" ht="15.75" thickBot="1" x14ac:dyDescent="0.3">
      <c r="A20" s="11"/>
      <c r="B20" s="12"/>
      <c r="C20" s="13"/>
      <c r="D20" s="13"/>
    </row>
    <row r="21" spans="1:4" x14ac:dyDescent="0.25">
      <c r="A21" s="9"/>
      <c r="B21" s="2"/>
      <c r="C21" s="49"/>
      <c r="D21" s="3"/>
    </row>
    <row r="22" spans="1:4" x14ac:dyDescent="0.25">
      <c r="A22" s="9" t="s">
        <v>11</v>
      </c>
      <c r="B22" s="2"/>
      <c r="C22" s="14">
        <f>SUM(C9:C21)</f>
        <v>71113077</v>
      </c>
      <c r="D22" s="14">
        <f>SUM(D9:D21)</f>
        <v>73468453</v>
      </c>
    </row>
    <row r="23" spans="1:4" ht="15.75" thickBot="1" x14ac:dyDescent="0.3">
      <c r="A23" s="15"/>
      <c r="B23" s="16"/>
      <c r="C23" s="50"/>
      <c r="D23" s="4"/>
    </row>
    <row r="24" spans="1:4" x14ac:dyDescent="0.25">
      <c r="A24" s="6"/>
      <c r="B24" s="7"/>
      <c r="C24" s="17"/>
      <c r="D24" s="17"/>
    </row>
    <row r="25" spans="1:4" x14ac:dyDescent="0.25">
      <c r="A25" s="9" t="s">
        <v>12</v>
      </c>
      <c r="B25" s="7"/>
      <c r="C25" s="17"/>
      <c r="D25" s="17"/>
    </row>
    <row r="26" spans="1:4" x14ac:dyDescent="0.25">
      <c r="A26" s="6" t="s">
        <v>13</v>
      </c>
      <c r="B26" s="7">
        <v>13</v>
      </c>
      <c r="C26" s="10">
        <v>6798133</v>
      </c>
      <c r="D26" s="10">
        <v>6756127</v>
      </c>
    </row>
    <row r="27" spans="1:4" x14ac:dyDescent="0.25">
      <c r="A27" s="6" t="s">
        <v>14</v>
      </c>
      <c r="B27" s="7"/>
      <c r="C27" s="10">
        <v>0</v>
      </c>
      <c r="D27" s="10">
        <v>0</v>
      </c>
    </row>
    <row r="28" spans="1:4" x14ac:dyDescent="0.25">
      <c r="A28" s="6" t="s">
        <v>15</v>
      </c>
      <c r="B28" s="7">
        <v>14</v>
      </c>
      <c r="C28" s="10">
        <v>5792713</v>
      </c>
      <c r="D28" s="10">
        <v>5644375</v>
      </c>
    </row>
    <row r="29" spans="1:4" x14ac:dyDescent="0.25">
      <c r="A29" s="6" t="s">
        <v>16</v>
      </c>
      <c r="B29" s="7"/>
      <c r="C29" s="10">
        <v>2489183</v>
      </c>
      <c r="D29" s="10">
        <v>1734080</v>
      </c>
    </row>
    <row r="30" spans="1:4" x14ac:dyDescent="0.25">
      <c r="A30" s="110" t="s">
        <v>131</v>
      </c>
      <c r="B30" s="104"/>
      <c r="C30" s="10">
        <v>6186979</v>
      </c>
      <c r="D30" s="10">
        <v>6064839</v>
      </c>
    </row>
    <row r="31" spans="1:4" x14ac:dyDescent="0.25">
      <c r="A31" s="6" t="s">
        <v>17</v>
      </c>
      <c r="B31" s="7"/>
      <c r="C31" s="10">
        <v>146121</v>
      </c>
      <c r="D31" s="10">
        <v>144274</v>
      </c>
    </row>
    <row r="32" spans="1:4" x14ac:dyDescent="0.25">
      <c r="A32" s="6" t="s">
        <v>18</v>
      </c>
      <c r="B32" s="7"/>
      <c r="C32" s="10">
        <v>143764</v>
      </c>
      <c r="D32" s="10">
        <v>192041</v>
      </c>
    </row>
    <row r="33" spans="1:4" x14ac:dyDescent="0.25">
      <c r="A33" s="6" t="s">
        <v>19</v>
      </c>
      <c r="B33" s="7"/>
      <c r="C33" s="10">
        <v>37269</v>
      </c>
      <c r="D33" s="10">
        <v>52230</v>
      </c>
    </row>
    <row r="34" spans="1:4" x14ac:dyDescent="0.25">
      <c r="A34" s="6" t="s">
        <v>20</v>
      </c>
      <c r="B34" s="7">
        <v>15</v>
      </c>
      <c r="C34" s="10">
        <v>1615690</v>
      </c>
      <c r="D34" s="10">
        <v>1384881</v>
      </c>
    </row>
    <row r="35" spans="1:4" ht="15.75" thickBot="1" x14ac:dyDescent="0.3">
      <c r="A35" s="11"/>
      <c r="B35" s="12"/>
      <c r="C35" s="13"/>
      <c r="D35" s="13"/>
    </row>
    <row r="36" spans="1:4" x14ac:dyDescent="0.25">
      <c r="A36" s="6"/>
      <c r="B36" s="7"/>
      <c r="C36" s="17"/>
      <c r="D36" s="17"/>
    </row>
    <row r="37" spans="1:4" x14ac:dyDescent="0.25">
      <c r="A37" s="9" t="s">
        <v>21</v>
      </c>
      <c r="B37" s="2"/>
      <c r="C37" s="14">
        <f>SUM(C26:C34)</f>
        <v>23209852</v>
      </c>
      <c r="D37" s="14">
        <f>SUM(D26:D34)</f>
        <v>21972847</v>
      </c>
    </row>
    <row r="38" spans="1:4" x14ac:dyDescent="0.25">
      <c r="A38" s="74" t="s">
        <v>117</v>
      </c>
      <c r="B38" s="73"/>
      <c r="C38" s="10">
        <v>0</v>
      </c>
      <c r="D38" s="10">
        <v>0</v>
      </c>
    </row>
    <row r="39" spans="1:4" ht="15.75" thickBot="1" x14ac:dyDescent="0.3">
      <c r="A39" s="15"/>
      <c r="B39" s="16"/>
      <c r="C39" s="4"/>
      <c r="D39" s="4"/>
    </row>
    <row r="40" spans="1:4" x14ac:dyDescent="0.25">
      <c r="A40" s="9"/>
      <c r="B40" s="2"/>
      <c r="C40" s="3"/>
      <c r="D40" s="3"/>
    </row>
    <row r="41" spans="1:4" x14ac:dyDescent="0.25">
      <c r="A41" s="9" t="s">
        <v>22</v>
      </c>
      <c r="B41" s="2"/>
      <c r="C41" s="14">
        <f>C37+C22+C38</f>
        <v>94322929</v>
      </c>
      <c r="D41" s="14">
        <f>D37+D22+D38</f>
        <v>95441300</v>
      </c>
    </row>
    <row r="42" spans="1:4" ht="15.75" thickBot="1" x14ac:dyDescent="0.3">
      <c r="A42" s="19"/>
      <c r="B42" s="20"/>
      <c r="C42" s="21"/>
      <c r="D42" s="21"/>
    </row>
    <row r="43" spans="1:4" ht="15.75" thickTop="1" x14ac:dyDescent="0.25">
      <c r="A43" s="6"/>
      <c r="B43" s="7"/>
      <c r="C43" s="17"/>
      <c r="D43" s="17"/>
    </row>
    <row r="44" spans="1:4" x14ac:dyDescent="0.25">
      <c r="A44" s="9" t="s">
        <v>23</v>
      </c>
      <c r="B44" s="7"/>
      <c r="C44" s="3"/>
      <c r="D44" s="3"/>
    </row>
    <row r="45" spans="1:4" x14ac:dyDescent="0.25">
      <c r="A45" s="9"/>
      <c r="B45" s="7"/>
      <c r="C45" s="22"/>
      <c r="D45" s="17"/>
    </row>
    <row r="46" spans="1:4" x14ac:dyDescent="0.25">
      <c r="A46" s="6" t="s">
        <v>24</v>
      </c>
      <c r="B46" s="7">
        <v>16</v>
      </c>
      <c r="C46" s="10">
        <v>20753586</v>
      </c>
      <c r="D46" s="10">
        <v>20753586</v>
      </c>
    </row>
    <row r="47" spans="1:4" x14ac:dyDescent="0.25">
      <c r="A47" s="6" t="s">
        <v>25</v>
      </c>
      <c r="B47" s="7">
        <v>17</v>
      </c>
      <c r="C47" s="10">
        <v>1058766</v>
      </c>
      <c r="D47" s="10">
        <v>1058766</v>
      </c>
    </row>
    <row r="48" spans="1:4" x14ac:dyDescent="0.25">
      <c r="A48" s="6" t="s">
        <v>26</v>
      </c>
      <c r="B48" s="7"/>
      <c r="C48" s="10">
        <v>-13281795</v>
      </c>
      <c r="D48" s="10">
        <v>-14180381</v>
      </c>
    </row>
    <row r="49" spans="1:4" ht="15.75" thickBot="1" x14ac:dyDescent="0.3">
      <c r="A49" s="11"/>
      <c r="B49" s="12"/>
      <c r="C49" s="13"/>
      <c r="D49" s="13"/>
    </row>
    <row r="50" spans="1:4" x14ac:dyDescent="0.25">
      <c r="A50" s="9" t="s">
        <v>27</v>
      </c>
      <c r="B50" s="2"/>
      <c r="C50" s="45">
        <f>SUM(C46:C49)</f>
        <v>8530557</v>
      </c>
      <c r="D50" s="45">
        <f>SUM(D46:D49)</f>
        <v>7631971</v>
      </c>
    </row>
    <row r="51" spans="1:4" x14ac:dyDescent="0.25">
      <c r="A51" s="6"/>
      <c r="B51" s="7"/>
      <c r="C51" s="23"/>
      <c r="D51" s="17"/>
    </row>
    <row r="52" spans="1:4" x14ac:dyDescent="0.25">
      <c r="A52" s="6" t="s">
        <v>28</v>
      </c>
      <c r="B52" s="7"/>
      <c r="C52" s="10">
        <v>13554901</v>
      </c>
      <c r="D52" s="10">
        <v>12783015</v>
      </c>
    </row>
    <row r="53" spans="1:4" ht="15.75" thickBot="1" x14ac:dyDescent="0.3">
      <c r="A53" s="11"/>
      <c r="B53" s="12"/>
      <c r="C53" s="13"/>
      <c r="D53" s="13"/>
    </row>
    <row r="54" spans="1:4" x14ac:dyDescent="0.25">
      <c r="A54" s="6"/>
      <c r="B54" s="7"/>
      <c r="C54" s="49"/>
      <c r="D54" s="3"/>
    </row>
    <row r="55" spans="1:4" x14ac:dyDescent="0.25">
      <c r="A55" s="9" t="s">
        <v>29</v>
      </c>
      <c r="B55" s="2"/>
      <c r="C55" s="14">
        <f>C50+C52</f>
        <v>22085458</v>
      </c>
      <c r="D55" s="14">
        <f>D50+D52</f>
        <v>20414986</v>
      </c>
    </row>
    <row r="56" spans="1:4" ht="15.75" thickBot="1" x14ac:dyDescent="0.3">
      <c r="A56" s="19"/>
      <c r="B56" s="20"/>
      <c r="C56" s="21"/>
      <c r="D56" s="21"/>
    </row>
    <row r="57" spans="1:4" ht="15.75" thickTop="1" x14ac:dyDescent="0.25">
      <c r="A57" s="6"/>
      <c r="B57" s="7"/>
      <c r="C57" s="17"/>
      <c r="D57" s="17"/>
    </row>
    <row r="58" spans="1:4" x14ac:dyDescent="0.25">
      <c r="A58" s="9" t="s">
        <v>30</v>
      </c>
      <c r="B58" s="7"/>
      <c r="C58" s="17"/>
      <c r="D58" s="17"/>
    </row>
    <row r="59" spans="1:4" x14ac:dyDescent="0.25">
      <c r="A59" s="9"/>
      <c r="B59" s="7"/>
      <c r="C59" s="17"/>
      <c r="D59" s="17"/>
    </row>
    <row r="60" spans="1:4" x14ac:dyDescent="0.25">
      <c r="A60" s="9" t="s">
        <v>31</v>
      </c>
      <c r="B60" s="7"/>
      <c r="C60" s="17"/>
      <c r="D60" s="17"/>
    </row>
    <row r="61" spans="1:4" x14ac:dyDescent="0.25">
      <c r="A61" s="6" t="s">
        <v>32</v>
      </c>
      <c r="B61" s="7">
        <v>18</v>
      </c>
      <c r="C61" s="10">
        <v>1817277</v>
      </c>
      <c r="D61" s="10">
        <v>1817277</v>
      </c>
    </row>
    <row r="62" spans="1:4" x14ac:dyDescent="0.25">
      <c r="A62" s="6" t="s">
        <v>132</v>
      </c>
      <c r="B62" s="7">
        <v>17</v>
      </c>
      <c r="C62" s="10">
        <v>7371541</v>
      </c>
      <c r="D62" s="10">
        <v>8773538</v>
      </c>
    </row>
    <row r="63" spans="1:4" x14ac:dyDescent="0.25">
      <c r="A63" s="6" t="s">
        <v>34</v>
      </c>
      <c r="B63" s="7"/>
      <c r="C63" s="10">
        <v>757508</v>
      </c>
      <c r="D63" s="10">
        <v>994636</v>
      </c>
    </row>
    <row r="64" spans="1:4" x14ac:dyDescent="0.25">
      <c r="A64" s="6" t="s">
        <v>35</v>
      </c>
      <c r="B64" s="7"/>
      <c r="C64" s="10">
        <v>0</v>
      </c>
      <c r="D64" s="10">
        <v>0</v>
      </c>
    </row>
    <row r="65" spans="1:4" x14ac:dyDescent="0.25">
      <c r="A65" s="6" t="s">
        <v>133</v>
      </c>
      <c r="B65" s="104"/>
      <c r="C65" s="10">
        <v>34626</v>
      </c>
      <c r="D65" s="10">
        <v>2266</v>
      </c>
    </row>
    <row r="66" spans="1:4" x14ac:dyDescent="0.25">
      <c r="A66" s="6" t="s">
        <v>36</v>
      </c>
      <c r="B66" s="7"/>
      <c r="C66" s="10">
        <v>186894</v>
      </c>
      <c r="D66" s="10">
        <v>186427</v>
      </c>
    </row>
    <row r="67" spans="1:4" ht="15.75" thickBot="1" x14ac:dyDescent="0.3">
      <c r="A67" s="11"/>
      <c r="B67" s="12"/>
      <c r="C67" s="13"/>
      <c r="D67" s="13"/>
    </row>
    <row r="68" spans="1:4" x14ac:dyDescent="0.25">
      <c r="A68" s="9"/>
      <c r="B68" s="7"/>
      <c r="C68" s="49"/>
      <c r="D68" s="3"/>
    </row>
    <row r="69" spans="1:4" x14ac:dyDescent="0.25">
      <c r="A69" s="9" t="s">
        <v>37</v>
      </c>
      <c r="B69" s="17"/>
      <c r="C69" s="14">
        <f>SUM(C61:C68)</f>
        <v>10167846</v>
      </c>
      <c r="D69" s="14">
        <f>SUM(D61:D68)</f>
        <v>11774144</v>
      </c>
    </row>
    <row r="70" spans="1:4" ht="15.75" thickBot="1" x14ac:dyDescent="0.3">
      <c r="A70" s="15"/>
      <c r="B70" s="12"/>
      <c r="C70" s="50"/>
      <c r="D70" s="4"/>
    </row>
    <row r="71" spans="1:4" x14ac:dyDescent="0.25">
      <c r="A71" s="6"/>
      <c r="B71" s="7"/>
      <c r="C71" s="17"/>
      <c r="D71" s="17"/>
    </row>
    <row r="72" spans="1:4" x14ac:dyDescent="0.25">
      <c r="A72" s="9" t="s">
        <v>38</v>
      </c>
      <c r="B72" s="7"/>
      <c r="C72" s="17"/>
      <c r="D72" s="17"/>
    </row>
    <row r="73" spans="1:4" x14ac:dyDescent="0.25">
      <c r="A73" s="6" t="s">
        <v>33</v>
      </c>
      <c r="B73" s="7">
        <v>17</v>
      </c>
      <c r="C73" s="10">
        <v>41352484</v>
      </c>
      <c r="D73" s="10">
        <v>42019821</v>
      </c>
    </row>
    <row r="74" spans="1:4" x14ac:dyDescent="0.25">
      <c r="A74" s="6" t="s">
        <v>39</v>
      </c>
      <c r="B74" s="7">
        <v>19</v>
      </c>
      <c r="C74" s="10">
        <v>19052853</v>
      </c>
      <c r="D74" s="10">
        <v>19431297</v>
      </c>
    </row>
    <row r="75" spans="1:4" x14ac:dyDescent="0.25">
      <c r="A75" s="6" t="s">
        <v>40</v>
      </c>
      <c r="B75" s="7"/>
      <c r="C75" s="10">
        <v>24452</v>
      </c>
      <c r="D75" s="10">
        <v>25635</v>
      </c>
    </row>
    <row r="76" spans="1:4" x14ac:dyDescent="0.25">
      <c r="A76" s="6" t="s">
        <v>41</v>
      </c>
      <c r="B76" s="7"/>
      <c r="C76" s="10">
        <v>641024</v>
      </c>
      <c r="D76" s="10">
        <v>766145</v>
      </c>
    </row>
    <row r="77" spans="1:4" x14ac:dyDescent="0.25">
      <c r="A77" s="6" t="s">
        <v>42</v>
      </c>
      <c r="B77" s="7"/>
      <c r="C77" s="10">
        <v>998812</v>
      </c>
      <c r="D77" s="10">
        <v>1009272</v>
      </c>
    </row>
    <row r="78" spans="1:4" ht="15.75" thickBot="1" x14ac:dyDescent="0.3">
      <c r="A78" s="11"/>
      <c r="B78" s="12"/>
      <c r="C78" s="13"/>
      <c r="D78" s="13"/>
    </row>
    <row r="79" spans="1:4" x14ac:dyDescent="0.25">
      <c r="A79" s="6"/>
      <c r="B79" s="7"/>
      <c r="C79" s="49"/>
      <c r="D79" s="3"/>
    </row>
    <row r="80" spans="1:4" x14ac:dyDescent="0.25">
      <c r="A80" s="9" t="s">
        <v>43</v>
      </c>
      <c r="B80" s="7"/>
      <c r="C80" s="14">
        <f>SUM(C73:C78)</f>
        <v>62069625</v>
      </c>
      <c r="D80" s="14">
        <f>SUM(D73:D78)</f>
        <v>63252170</v>
      </c>
    </row>
    <row r="81" spans="1:7" ht="15.75" thickBot="1" x14ac:dyDescent="0.3">
      <c r="A81" s="15"/>
      <c r="B81" s="12"/>
      <c r="C81" s="24"/>
      <c r="D81" s="4"/>
    </row>
    <row r="82" spans="1:7" x14ac:dyDescent="0.25">
      <c r="A82" s="6"/>
      <c r="B82" s="2"/>
      <c r="C82" s="25"/>
      <c r="D82" s="3"/>
    </row>
    <row r="83" spans="1:7" x14ac:dyDescent="0.25">
      <c r="A83" s="9" t="s">
        <v>44</v>
      </c>
      <c r="B83" s="2"/>
      <c r="C83" s="14">
        <f>C80+C69</f>
        <v>72237471</v>
      </c>
      <c r="D83" s="14">
        <f>D80+D69</f>
        <v>75026314</v>
      </c>
      <c r="F83" s="53"/>
    </row>
    <row r="84" spans="1:7" ht="15.75" thickBot="1" x14ac:dyDescent="0.3">
      <c r="A84" s="19"/>
      <c r="B84" s="20"/>
      <c r="C84" s="26"/>
      <c r="D84" s="26"/>
    </row>
    <row r="85" spans="1:7" ht="15.75" thickTop="1" x14ac:dyDescent="0.25">
      <c r="A85" s="9"/>
      <c r="B85" s="2"/>
      <c r="C85" s="25"/>
      <c r="D85" s="25"/>
    </row>
    <row r="86" spans="1:7" ht="15.75" thickBot="1" x14ac:dyDescent="0.3">
      <c r="A86" s="19" t="s">
        <v>45</v>
      </c>
      <c r="B86" s="20"/>
      <c r="C86" s="27">
        <f>C83+C55</f>
        <v>94322929</v>
      </c>
      <c r="D86" s="27">
        <f>D83+D55</f>
        <v>95441300</v>
      </c>
      <c r="F86" s="53"/>
      <c r="G86" s="53"/>
    </row>
    <row r="87" spans="1:7" s="107" customFormat="1" ht="20.25" customHeight="1" thickTop="1" x14ac:dyDescent="0.25">
      <c r="A87" s="106"/>
      <c r="B87" s="102">
        <v>16</v>
      </c>
      <c r="C87" s="103">
        <v>0</v>
      </c>
      <c r="D87" s="103"/>
      <c r="F87" s="108"/>
      <c r="G87" s="108"/>
    </row>
    <row r="88" spans="1:7" s="107" customFormat="1" ht="15.75" thickBot="1" x14ac:dyDescent="0.3">
      <c r="A88" s="109" t="s">
        <v>46</v>
      </c>
      <c r="B88" s="12"/>
      <c r="C88" s="112">
        <v>11415.759784072899</v>
      </c>
      <c r="D88" s="112">
        <v>9711.7337507025259</v>
      </c>
      <c r="F88" s="108"/>
      <c r="G88" s="108"/>
    </row>
    <row r="89" spans="1:7" x14ac:dyDescent="0.25">
      <c r="A89" s="9"/>
      <c r="B89" s="2"/>
      <c r="C89" s="111">
        <f>C86-C41</f>
        <v>0</v>
      </c>
      <c r="D89" s="111">
        <f>D86-D41</f>
        <v>0</v>
      </c>
    </row>
    <row r="90" spans="1:7" x14ac:dyDescent="0.25">
      <c r="A90" s="28"/>
      <c r="B90" s="2"/>
      <c r="C90" s="25"/>
      <c r="D90" s="25"/>
    </row>
    <row r="91" spans="1:7" x14ac:dyDescent="0.25">
      <c r="A91" s="28"/>
      <c r="B91" s="2"/>
      <c r="C91" s="25"/>
      <c r="D91" s="25"/>
    </row>
    <row r="92" spans="1:7" ht="15.75" thickBot="1" x14ac:dyDescent="0.3"/>
    <row r="93" spans="1:7" ht="22.5" customHeight="1" x14ac:dyDescent="0.25">
      <c r="A93" s="29" t="s">
        <v>129</v>
      </c>
      <c r="B93" s="119"/>
    </row>
    <row r="94" spans="1:7" x14ac:dyDescent="0.25">
      <c r="A94" s="101" t="s">
        <v>47</v>
      </c>
      <c r="B94" s="119"/>
    </row>
    <row r="95" spans="1:7" x14ac:dyDescent="0.25">
      <c r="A95" s="5"/>
    </row>
    <row r="96" spans="1:7" ht="15.75" thickBot="1" x14ac:dyDescent="0.3"/>
    <row r="97" spans="1:1" x14ac:dyDescent="0.25">
      <c r="A97" s="29" t="s">
        <v>135</v>
      </c>
    </row>
    <row r="98" spans="1:1" x14ac:dyDescent="0.25">
      <c r="A98" s="113" t="s">
        <v>136</v>
      </c>
    </row>
  </sheetData>
  <mergeCells count="5">
    <mergeCell ref="B93:B94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>
      <selection activeCell="H30" sqref="H30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2" t="s">
        <v>104</v>
      </c>
    </row>
    <row r="3" spans="1:4" ht="22.5" x14ac:dyDescent="0.25">
      <c r="A3" s="127" t="s">
        <v>0</v>
      </c>
      <c r="B3" s="122" t="s">
        <v>1</v>
      </c>
      <c r="C3" s="49" t="s">
        <v>142</v>
      </c>
      <c r="D3" s="116" t="s">
        <v>142</v>
      </c>
    </row>
    <row r="4" spans="1:4" ht="15.75" thickBot="1" x14ac:dyDescent="0.3">
      <c r="A4" s="128"/>
      <c r="B4" s="123"/>
      <c r="C4" s="50" t="s">
        <v>141</v>
      </c>
      <c r="D4" s="117" t="s">
        <v>140</v>
      </c>
    </row>
    <row r="5" spans="1:4" x14ac:dyDescent="0.25">
      <c r="A5" s="6"/>
      <c r="B5" s="46"/>
      <c r="C5" s="49"/>
      <c r="D5" s="49"/>
    </row>
    <row r="6" spans="1:4" x14ac:dyDescent="0.25">
      <c r="A6" s="6" t="s">
        <v>48</v>
      </c>
      <c r="B6" s="46">
        <v>20</v>
      </c>
      <c r="C6" s="43">
        <v>8178503.341</v>
      </c>
      <c r="D6" s="43">
        <v>17268553</v>
      </c>
    </row>
    <row r="7" spans="1:4" x14ac:dyDescent="0.25">
      <c r="A7" s="6" t="s">
        <v>49</v>
      </c>
      <c r="B7" s="46">
        <v>21</v>
      </c>
      <c r="C7" s="43">
        <v>-4712569.1710000001</v>
      </c>
      <c r="D7" s="43">
        <v>-7861553.0700000003</v>
      </c>
    </row>
    <row r="8" spans="1:4" ht="15.75" thickBot="1" x14ac:dyDescent="0.3">
      <c r="A8" s="11"/>
      <c r="B8" s="12"/>
      <c r="C8" s="50"/>
      <c r="D8" s="50"/>
    </row>
    <row r="9" spans="1:4" x14ac:dyDescent="0.25">
      <c r="A9" s="52"/>
      <c r="B9" s="48"/>
      <c r="C9" s="49"/>
      <c r="D9" s="49"/>
    </row>
    <row r="10" spans="1:4" x14ac:dyDescent="0.25">
      <c r="A10" s="129" t="s">
        <v>50</v>
      </c>
      <c r="B10" s="122"/>
      <c r="C10" s="126">
        <f>SUM(C6:C9)</f>
        <v>3465934.17</v>
      </c>
      <c r="D10" s="126">
        <f>SUM(D6:D9)</f>
        <v>9406999.9299999997</v>
      </c>
    </row>
    <row r="11" spans="1:4" x14ac:dyDescent="0.25">
      <c r="A11" s="129"/>
      <c r="B11" s="122"/>
      <c r="C11" s="126"/>
      <c r="D11" s="126"/>
    </row>
    <row r="12" spans="1:4" x14ac:dyDescent="0.25">
      <c r="A12" s="6" t="s">
        <v>51</v>
      </c>
      <c r="B12" s="46">
        <v>26</v>
      </c>
      <c r="C12" s="43">
        <v>848323.10900000005</v>
      </c>
      <c r="D12" s="43">
        <v>142487.15025999999</v>
      </c>
    </row>
    <row r="13" spans="1:4" x14ac:dyDescent="0.25">
      <c r="A13" s="6" t="s">
        <v>52</v>
      </c>
      <c r="B13" s="46">
        <v>22</v>
      </c>
      <c r="C13" s="43">
        <v>-613695.29099999997</v>
      </c>
      <c r="D13" s="43">
        <v>-693880.45940999989</v>
      </c>
    </row>
    <row r="14" spans="1:4" x14ac:dyDescent="0.25">
      <c r="A14" s="6" t="s">
        <v>53</v>
      </c>
      <c r="B14" s="46">
        <v>23</v>
      </c>
      <c r="C14" s="43">
        <v>-709007.30900000001</v>
      </c>
      <c r="D14" s="43">
        <v>-9273368</v>
      </c>
    </row>
    <row r="15" spans="1:4" x14ac:dyDescent="0.25">
      <c r="A15" s="6" t="s">
        <v>54</v>
      </c>
      <c r="B15" s="46">
        <v>27</v>
      </c>
      <c r="C15" s="43">
        <v>-111622.012</v>
      </c>
      <c r="D15" s="43">
        <v>-192504.14687</v>
      </c>
    </row>
    <row r="16" spans="1:4" ht="15.75" thickBot="1" x14ac:dyDescent="0.3">
      <c r="A16" s="11"/>
      <c r="B16" s="12"/>
      <c r="C16" s="50"/>
      <c r="D16" s="50"/>
    </row>
    <row r="17" spans="1:4" x14ac:dyDescent="0.25">
      <c r="A17" s="52"/>
      <c r="B17" s="48"/>
      <c r="C17" s="49"/>
      <c r="D17" s="49"/>
    </row>
    <row r="18" spans="1:4" x14ac:dyDescent="0.25">
      <c r="A18" s="52" t="s">
        <v>55</v>
      </c>
      <c r="B18" s="48"/>
      <c r="C18" s="45">
        <f>SUM(C10:C17)</f>
        <v>2879932.6669999999</v>
      </c>
      <c r="D18" s="45">
        <f t="shared" ref="D18" si="0">SUM(D10:D17)</f>
        <v>-610265.52602000139</v>
      </c>
    </row>
    <row r="19" spans="1:4" x14ac:dyDescent="0.25">
      <c r="A19" s="6"/>
      <c r="B19" s="46"/>
      <c r="C19" s="49"/>
      <c r="D19" s="49"/>
    </row>
    <row r="20" spans="1:4" x14ac:dyDescent="0.25">
      <c r="A20" s="6" t="s">
        <v>56</v>
      </c>
      <c r="B20" s="46">
        <v>24</v>
      </c>
      <c r="C20" s="43">
        <v>147275.81100000005</v>
      </c>
      <c r="D20" s="43">
        <v>31447.8848</v>
      </c>
    </row>
    <row r="21" spans="1:4" x14ac:dyDescent="0.25">
      <c r="A21" s="6" t="s">
        <v>57</v>
      </c>
      <c r="B21" s="46">
        <v>25</v>
      </c>
      <c r="C21" s="43">
        <v>-894941.54099999997</v>
      </c>
      <c r="D21" s="43">
        <v>-963585.61456999998</v>
      </c>
    </row>
    <row r="22" spans="1:4" x14ac:dyDescent="0.25">
      <c r="A22" s="6" t="s">
        <v>107</v>
      </c>
      <c r="B22" s="46"/>
      <c r="C22" s="43">
        <v>-321344.41399999999</v>
      </c>
      <c r="D22" s="43">
        <v>44160.068029999995</v>
      </c>
    </row>
    <row r="23" spans="1:4" ht="15.75" thickBot="1" x14ac:dyDescent="0.3">
      <c r="A23" s="11"/>
      <c r="B23" s="12"/>
      <c r="C23" s="50"/>
      <c r="D23" s="50"/>
    </row>
    <row r="24" spans="1:4" x14ac:dyDescent="0.25">
      <c r="A24" s="52"/>
      <c r="B24" s="48"/>
      <c r="C24" s="49"/>
      <c r="D24" s="49"/>
    </row>
    <row r="25" spans="1:4" x14ac:dyDescent="0.25">
      <c r="A25" s="52" t="s">
        <v>68</v>
      </c>
      <c r="B25" s="48"/>
      <c r="C25" s="45">
        <f>SUM(C18:C23)</f>
        <v>1810922.523</v>
      </c>
      <c r="D25" s="45">
        <f>SUM(D18:D23)</f>
        <v>-1498243.1877600013</v>
      </c>
    </row>
    <row r="26" spans="1:4" x14ac:dyDescent="0.25">
      <c r="A26" s="6"/>
      <c r="B26" s="46"/>
      <c r="C26" s="49"/>
      <c r="D26" s="49"/>
    </row>
    <row r="27" spans="1:4" x14ac:dyDescent="0.25">
      <c r="A27" s="47" t="s">
        <v>58</v>
      </c>
      <c r="B27" s="46"/>
      <c r="C27" s="43">
        <v>-140450.6</v>
      </c>
      <c r="D27" s="43">
        <v>-86320.828999999998</v>
      </c>
    </row>
    <row r="28" spans="1:4" ht="15.75" thickBot="1" x14ac:dyDescent="0.3">
      <c r="A28" s="11"/>
      <c r="B28" s="12"/>
      <c r="C28" s="50"/>
      <c r="D28" s="50"/>
    </row>
    <row r="29" spans="1:4" x14ac:dyDescent="0.25">
      <c r="A29" s="6"/>
      <c r="B29" s="46"/>
      <c r="C29" s="49"/>
      <c r="D29" s="49"/>
    </row>
    <row r="30" spans="1:4" x14ac:dyDescent="0.25">
      <c r="A30" s="52" t="s">
        <v>65</v>
      </c>
      <c r="B30" s="48"/>
      <c r="C30" s="45">
        <f>C27+C25</f>
        <v>1670471.923</v>
      </c>
      <c r="D30" s="45">
        <f>D27+D25</f>
        <v>-1584564.0167600012</v>
      </c>
    </row>
    <row r="31" spans="1:4" ht="15.75" thickBot="1" x14ac:dyDescent="0.3">
      <c r="A31" s="30"/>
      <c r="B31" s="51"/>
      <c r="C31" s="21"/>
      <c r="D31" s="21"/>
    </row>
    <row r="32" spans="1:4" ht="15.75" thickTop="1" x14ac:dyDescent="0.25">
      <c r="A32" s="6"/>
      <c r="B32" s="46"/>
      <c r="C32" s="49"/>
      <c r="D32" s="49"/>
    </row>
    <row r="33" spans="1:4" x14ac:dyDescent="0.25">
      <c r="A33" s="31" t="s">
        <v>59</v>
      </c>
      <c r="B33" s="46"/>
      <c r="C33" s="49"/>
      <c r="D33" s="49"/>
    </row>
    <row r="34" spans="1:4" ht="15.75" thickBot="1" x14ac:dyDescent="0.3">
      <c r="A34" s="11"/>
      <c r="B34" s="12"/>
      <c r="C34" s="50"/>
      <c r="D34" s="50"/>
    </row>
    <row r="35" spans="1:4" x14ac:dyDescent="0.25">
      <c r="A35" s="6"/>
      <c r="B35" s="46"/>
      <c r="C35" s="49"/>
      <c r="D35" s="49"/>
    </row>
    <row r="36" spans="1:4" x14ac:dyDescent="0.25">
      <c r="A36" s="52" t="s">
        <v>108</v>
      </c>
      <c r="B36" s="48"/>
      <c r="C36" s="45">
        <f>C30</f>
        <v>1670471.923</v>
      </c>
      <c r="D36" s="45">
        <f>D30</f>
        <v>-1584564.0167600012</v>
      </c>
    </row>
    <row r="37" spans="1:4" ht="15.75" thickBot="1" x14ac:dyDescent="0.3">
      <c r="A37" s="30"/>
      <c r="B37" s="51"/>
      <c r="C37" s="21"/>
      <c r="D37" s="21"/>
    </row>
    <row r="38" spans="1:4" ht="15.75" thickTop="1" x14ac:dyDescent="0.25">
      <c r="A38" s="6"/>
      <c r="B38" s="46"/>
      <c r="C38" s="49"/>
      <c r="D38" s="49"/>
    </row>
    <row r="39" spans="1:4" x14ac:dyDescent="0.25">
      <c r="A39" s="52" t="s">
        <v>109</v>
      </c>
      <c r="B39" s="48"/>
      <c r="C39" s="49"/>
      <c r="D39" s="49"/>
    </row>
    <row r="40" spans="1:4" x14ac:dyDescent="0.25">
      <c r="A40" s="6" t="s">
        <v>60</v>
      </c>
      <c r="B40" s="46"/>
      <c r="C40" s="43">
        <f>C36-C41</f>
        <v>898585.92299999995</v>
      </c>
      <c r="D40" s="43">
        <f>D36-D41</f>
        <v>-1002475.0167600012</v>
      </c>
    </row>
    <row r="41" spans="1:4" x14ac:dyDescent="0.25">
      <c r="A41" s="6" t="s">
        <v>61</v>
      </c>
      <c r="B41" s="46"/>
      <c r="C41" s="43">
        <v>771886</v>
      </c>
      <c r="D41" s="43">
        <v>-582089</v>
      </c>
    </row>
    <row r="42" spans="1:4" ht="15.75" thickBot="1" x14ac:dyDescent="0.3">
      <c r="A42" s="11"/>
      <c r="B42" s="12"/>
      <c r="C42" s="50"/>
      <c r="D42" s="50"/>
    </row>
    <row r="43" spans="1:4" x14ac:dyDescent="0.25">
      <c r="A43" s="6"/>
      <c r="B43" s="46"/>
      <c r="C43" s="49"/>
      <c r="D43" s="49"/>
    </row>
    <row r="44" spans="1:4" x14ac:dyDescent="0.25">
      <c r="A44" s="52" t="s">
        <v>65</v>
      </c>
      <c r="B44" s="48"/>
      <c r="C44" s="45">
        <f>C36</f>
        <v>1670471.923</v>
      </c>
      <c r="D44" s="45">
        <f>D36</f>
        <v>-1584564.0167600012</v>
      </c>
    </row>
    <row r="45" spans="1:4" ht="15.75" thickBot="1" x14ac:dyDescent="0.3">
      <c r="A45" s="30"/>
      <c r="B45" s="51"/>
      <c r="C45" s="21"/>
      <c r="D45" s="21"/>
    </row>
    <row r="46" spans="1:4" ht="15.75" thickTop="1" x14ac:dyDescent="0.25">
      <c r="A46" s="6"/>
      <c r="B46" s="46"/>
      <c r="C46" s="49"/>
      <c r="D46" s="49"/>
    </row>
    <row r="47" spans="1:4" x14ac:dyDescent="0.25">
      <c r="A47" s="52" t="s">
        <v>110</v>
      </c>
      <c r="B47" s="48"/>
      <c r="C47" s="49"/>
      <c r="D47" s="49"/>
    </row>
    <row r="48" spans="1:4" x14ac:dyDescent="0.25">
      <c r="A48" s="6" t="s">
        <v>60</v>
      </c>
      <c r="B48" s="46"/>
      <c r="C48" s="43">
        <f>C40</f>
        <v>898585.92299999995</v>
      </c>
      <c r="D48" s="43">
        <f t="shared" ref="D48:D49" si="1">D40</f>
        <v>-1002475.0167600012</v>
      </c>
    </row>
    <row r="49" spans="1:4" x14ac:dyDescent="0.25">
      <c r="A49" s="6" t="s">
        <v>61</v>
      </c>
      <c r="B49" s="46"/>
      <c r="C49" s="43">
        <f t="shared" ref="C49" si="2">C41</f>
        <v>771886</v>
      </c>
      <c r="D49" s="43">
        <f t="shared" si="1"/>
        <v>-582089</v>
      </c>
    </row>
    <row r="50" spans="1:4" ht="15.75" thickBot="1" x14ac:dyDescent="0.3">
      <c r="A50" s="11"/>
      <c r="B50" s="12"/>
      <c r="C50" s="13"/>
      <c r="D50" s="13"/>
    </row>
    <row r="51" spans="1:4" x14ac:dyDescent="0.25">
      <c r="A51" s="6"/>
      <c r="B51" s="46"/>
      <c r="C51" s="17"/>
      <c r="D51" s="49"/>
    </row>
    <row r="52" spans="1:4" x14ac:dyDescent="0.25">
      <c r="A52" s="52" t="s">
        <v>111</v>
      </c>
      <c r="B52" s="48"/>
      <c r="C52" s="45">
        <f>C48+C49</f>
        <v>1670471.923</v>
      </c>
      <c r="D52" s="45">
        <f>D48+D49</f>
        <v>-1584564.0167600012</v>
      </c>
    </row>
    <row r="53" spans="1:4" ht="15.75" thickBot="1" x14ac:dyDescent="0.3">
      <c r="A53" s="55"/>
      <c r="B53" s="1"/>
      <c r="C53" s="1"/>
      <c r="D53" s="1"/>
    </row>
    <row r="54" spans="1:4" x14ac:dyDescent="0.25">
      <c r="A54" s="28"/>
    </row>
    <row r="55" spans="1:4" ht="22.5" x14ac:dyDescent="0.25">
      <c r="A55" s="6" t="s">
        <v>118</v>
      </c>
      <c r="C55" s="43">
        <v>1008859</v>
      </c>
      <c r="D55" s="43">
        <v>1007889</v>
      </c>
    </row>
    <row r="56" spans="1:4" x14ac:dyDescent="0.25">
      <c r="A56" s="28"/>
    </row>
    <row r="57" spans="1:4" x14ac:dyDescent="0.25">
      <c r="A57" s="28" t="s">
        <v>128</v>
      </c>
      <c r="C57" s="99">
        <f>C48/C55*1000</f>
        <v>890.69525374705484</v>
      </c>
      <c r="D57" s="99">
        <f>D48/D55*1000</f>
        <v>-994.62839336474678</v>
      </c>
    </row>
    <row r="58" spans="1:4" x14ac:dyDescent="0.25">
      <c r="A58" s="28"/>
    </row>
    <row r="59" spans="1:4" x14ac:dyDescent="0.25">
      <c r="A59" s="28"/>
    </row>
    <row r="60" spans="1:4" x14ac:dyDescent="0.25">
      <c r="A60" s="28"/>
    </row>
    <row r="61" spans="1:4" x14ac:dyDescent="0.25">
      <c r="A61" s="28"/>
    </row>
    <row r="62" spans="1:4" ht="15.75" thickBot="1" x14ac:dyDescent="0.3">
      <c r="A62" s="33"/>
    </row>
    <row r="63" spans="1:4" ht="15" customHeight="1" x14ac:dyDescent="0.25">
      <c r="A63" s="29" t="s">
        <v>129</v>
      </c>
      <c r="B63" s="119"/>
    </row>
    <row r="64" spans="1:4" x14ac:dyDescent="0.25">
      <c r="A64" s="7" t="s">
        <v>47</v>
      </c>
      <c r="B64" s="119"/>
    </row>
    <row r="65" spans="1:1" x14ac:dyDescent="0.25">
      <c r="A65" s="5"/>
    </row>
    <row r="66" spans="1:1" ht="15.75" thickBot="1" x14ac:dyDescent="0.3"/>
    <row r="67" spans="1:1" x14ac:dyDescent="0.25">
      <c r="A67" s="29" t="s">
        <v>135</v>
      </c>
    </row>
    <row r="68" spans="1:1" x14ac:dyDescent="0.25">
      <c r="A68" s="113" t="s">
        <v>136</v>
      </c>
    </row>
  </sheetData>
  <mergeCells count="7">
    <mergeCell ref="C10:C11"/>
    <mergeCell ref="D10:D11"/>
    <mergeCell ref="A3:A4"/>
    <mergeCell ref="B3:B4"/>
    <mergeCell ref="B63:B64"/>
    <mergeCell ref="A10:A11"/>
    <mergeCell ref="B10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I23" sqref="I23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7" bestFit="1" customWidth="1"/>
    <col min="7" max="8" width="12.85546875" style="97" customWidth="1"/>
    <col min="10" max="10" width="10.28515625" bestFit="1" customWidth="1"/>
  </cols>
  <sheetData>
    <row r="2" spans="2:10" x14ac:dyDescent="0.25">
      <c r="B2" t="s">
        <v>119</v>
      </c>
    </row>
    <row r="3" spans="2:10" x14ac:dyDescent="0.25">
      <c r="C3" t="s">
        <v>120</v>
      </c>
      <c r="E3" t="s">
        <v>125</v>
      </c>
      <c r="F3" s="97" t="s">
        <v>121</v>
      </c>
      <c r="G3" s="97" t="s">
        <v>123</v>
      </c>
      <c r="H3" s="97" t="s">
        <v>124</v>
      </c>
      <c r="I3" t="s">
        <v>122</v>
      </c>
    </row>
    <row r="4" spans="2:10" x14ac:dyDescent="0.25">
      <c r="C4" s="96">
        <v>43101</v>
      </c>
      <c r="D4" s="96"/>
      <c r="E4" s="96" t="s">
        <v>126</v>
      </c>
      <c r="F4" s="97">
        <v>999859</v>
      </c>
      <c r="G4" s="97">
        <f>C5-C4</f>
        <v>70</v>
      </c>
      <c r="H4" s="97">
        <v>270</v>
      </c>
      <c r="I4" s="100">
        <f>G4/H4</f>
        <v>0.25925925925925924</v>
      </c>
      <c r="J4" s="98">
        <f>F4*I4</f>
        <v>259222.70370370368</v>
      </c>
    </row>
    <row r="5" spans="2:10" x14ac:dyDescent="0.25">
      <c r="C5" s="96">
        <v>43171</v>
      </c>
      <c r="D5" s="96"/>
      <c r="E5" s="96" t="s">
        <v>127</v>
      </c>
      <c r="F5" s="97">
        <v>1007889</v>
      </c>
      <c r="G5" s="97">
        <f>H5-G4</f>
        <v>200</v>
      </c>
      <c r="H5" s="97">
        <v>270</v>
      </c>
      <c r="I5" s="100">
        <f t="shared" ref="I5" si="0">G5/H5</f>
        <v>0.7407407407407407</v>
      </c>
      <c r="J5" s="98">
        <f t="shared" ref="J5" si="1">F5*I5</f>
        <v>746584.44444444438</v>
      </c>
    </row>
    <row r="7" spans="2:10" x14ac:dyDescent="0.25">
      <c r="J7" s="98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workbookViewId="0">
      <selection activeCell="D41" sqref="D41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9.42578125" bestFit="1" customWidth="1"/>
    <col min="8" max="8" width="13.7109375" customWidth="1"/>
    <col min="9" max="9" width="9.5703125" bestFit="1" customWidth="1"/>
    <col min="10" max="10" width="11" bestFit="1" customWidth="1"/>
    <col min="11" max="11" width="9.42578125" bestFit="1" customWidth="1"/>
    <col min="13" max="13" width="9.42578125" bestFit="1" customWidth="1"/>
  </cols>
  <sheetData>
    <row r="1" spans="1:11" x14ac:dyDescent="0.25">
      <c r="A1" s="42" t="s">
        <v>105</v>
      </c>
    </row>
    <row r="2" spans="1:11" ht="15.75" thickBot="1" x14ac:dyDescent="0.3">
      <c r="A2" s="58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8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32" t="s">
        <v>0</v>
      </c>
      <c r="B4" s="130" t="s">
        <v>1</v>
      </c>
      <c r="C4" s="130" t="s">
        <v>24</v>
      </c>
      <c r="D4" s="130" t="s">
        <v>62</v>
      </c>
      <c r="E4" s="130" t="s">
        <v>26</v>
      </c>
      <c r="F4" s="130" t="s">
        <v>25</v>
      </c>
      <c r="G4" s="130" t="s">
        <v>63</v>
      </c>
      <c r="H4" s="130" t="s">
        <v>28</v>
      </c>
      <c r="I4" s="130" t="s">
        <v>64</v>
      </c>
    </row>
    <row r="5" spans="1:11" x14ac:dyDescent="0.25">
      <c r="A5" s="133"/>
      <c r="B5" s="131"/>
      <c r="C5" s="131"/>
      <c r="D5" s="131"/>
      <c r="E5" s="131"/>
      <c r="F5" s="131"/>
      <c r="G5" s="131"/>
      <c r="H5" s="131"/>
      <c r="I5" s="131"/>
    </row>
    <row r="6" spans="1:11" ht="15.75" thickBot="1" x14ac:dyDescent="0.3">
      <c r="A6" s="134"/>
      <c r="B6" s="123"/>
      <c r="C6" s="123"/>
      <c r="D6" s="123"/>
      <c r="E6" s="123"/>
      <c r="F6" s="123"/>
      <c r="G6" s="123"/>
      <c r="H6" s="123"/>
      <c r="I6" s="123"/>
    </row>
    <row r="7" spans="1:11" x14ac:dyDescent="0.25">
      <c r="A7" s="56" t="s">
        <v>143</v>
      </c>
      <c r="B7" s="77"/>
      <c r="C7" s="78">
        <v>15716376</v>
      </c>
      <c r="D7" s="78"/>
      <c r="E7" s="78">
        <v>-11855754</v>
      </c>
      <c r="F7" s="78">
        <v>-3394039</v>
      </c>
      <c r="G7" s="78">
        <v>466583</v>
      </c>
      <c r="H7" s="78">
        <v>4385720.53</v>
      </c>
      <c r="I7" s="78">
        <v>4852303.53</v>
      </c>
      <c r="J7" s="79"/>
      <c r="K7" s="79"/>
    </row>
    <row r="8" spans="1:11" x14ac:dyDescent="0.25">
      <c r="A8" s="54"/>
      <c r="B8" s="80"/>
      <c r="C8" s="81"/>
      <c r="D8" s="81"/>
      <c r="E8" s="81"/>
      <c r="F8" s="81"/>
      <c r="G8" s="81"/>
      <c r="H8" s="78"/>
      <c r="I8" s="81"/>
      <c r="J8" s="79"/>
      <c r="K8" s="79"/>
    </row>
    <row r="9" spans="1:11" x14ac:dyDescent="0.25">
      <c r="A9" s="57" t="s">
        <v>65</v>
      </c>
      <c r="B9" s="82"/>
      <c r="C9" s="83"/>
      <c r="D9" s="83"/>
      <c r="E9" s="43">
        <f>Ф2!D30-H9</f>
        <v>-1002475.3033350013</v>
      </c>
      <c r="F9" s="43"/>
      <c r="G9" s="43">
        <f>E9</f>
        <v>-1002475.3033350013</v>
      </c>
      <c r="H9" s="43">
        <v>-582088.71342499985</v>
      </c>
      <c r="I9" s="43">
        <f>H9+G9</f>
        <v>-1584564.0167600012</v>
      </c>
      <c r="J9" s="79">
        <f>I9-Ф2!D52</f>
        <v>0</v>
      </c>
      <c r="K9" s="79"/>
    </row>
    <row r="10" spans="1:11" x14ac:dyDescent="0.25">
      <c r="A10" s="56"/>
      <c r="B10" s="81"/>
      <c r="C10" s="81"/>
      <c r="D10" s="81"/>
      <c r="E10" s="81"/>
      <c r="F10" s="81"/>
      <c r="G10" s="81"/>
      <c r="H10" s="78"/>
      <c r="I10" s="81"/>
      <c r="J10" s="79"/>
      <c r="K10" s="79"/>
    </row>
    <row r="11" spans="1:11" ht="15.75" thickBot="1" x14ac:dyDescent="0.3">
      <c r="A11" s="60" t="s">
        <v>111</v>
      </c>
      <c r="B11" s="84"/>
      <c r="C11" s="85"/>
      <c r="D11" s="85"/>
      <c r="E11" s="71">
        <f>SUM(E9:E10)</f>
        <v>-1002475.3033350013</v>
      </c>
      <c r="F11" s="71">
        <f t="shared" ref="F11:I11" si="0">SUM(F9:F10)</f>
        <v>0</v>
      </c>
      <c r="G11" s="71">
        <f t="shared" si="0"/>
        <v>-1002475.3033350013</v>
      </c>
      <c r="H11" s="71">
        <f t="shared" si="0"/>
        <v>-582088.71342499985</v>
      </c>
      <c r="I11" s="71">
        <f t="shared" si="0"/>
        <v>-1584564.0167600012</v>
      </c>
      <c r="J11" s="79"/>
      <c r="K11" s="79"/>
    </row>
    <row r="12" spans="1:11" x14ac:dyDescent="0.25">
      <c r="A12" s="57"/>
      <c r="B12" s="86"/>
      <c r="C12" s="87"/>
      <c r="D12" s="87"/>
      <c r="E12" s="87"/>
      <c r="F12" s="87"/>
      <c r="G12" s="87"/>
      <c r="H12" s="78"/>
      <c r="I12" s="87"/>
      <c r="J12" s="79"/>
      <c r="K12" s="79"/>
    </row>
    <row r="13" spans="1:11" x14ac:dyDescent="0.25">
      <c r="A13" s="57"/>
      <c r="B13" s="80"/>
      <c r="C13" s="81"/>
      <c r="D13" s="81"/>
      <c r="E13" s="81"/>
      <c r="F13" s="43">
        <v>0</v>
      </c>
      <c r="G13" s="43">
        <v>0</v>
      </c>
      <c r="H13" s="78"/>
      <c r="I13" s="45">
        <v>0</v>
      </c>
      <c r="J13" s="79"/>
      <c r="K13" s="79"/>
    </row>
    <row r="14" spans="1:11" x14ac:dyDescent="0.25">
      <c r="A14" s="57" t="s">
        <v>66</v>
      </c>
      <c r="B14" s="88"/>
      <c r="C14" s="81"/>
      <c r="D14" s="81"/>
      <c r="E14" s="81"/>
      <c r="F14" s="81"/>
      <c r="G14" s="82">
        <f>SUM(C14:F14)</f>
        <v>0</v>
      </c>
      <c r="H14" s="87">
        <v>0</v>
      </c>
      <c r="I14" s="45">
        <f>G14+H14</f>
        <v>0</v>
      </c>
      <c r="J14" s="79"/>
      <c r="K14" s="79"/>
    </row>
    <row r="15" spans="1:11" x14ac:dyDescent="0.25">
      <c r="A15" s="57"/>
      <c r="B15" s="88"/>
      <c r="C15" s="82"/>
      <c r="D15" s="82"/>
      <c r="E15" s="82"/>
      <c r="F15" s="82"/>
      <c r="G15" s="82"/>
      <c r="H15" s="78"/>
      <c r="I15" s="82"/>
      <c r="J15" s="79"/>
      <c r="K15" s="79"/>
    </row>
    <row r="16" spans="1:11" ht="15.75" thickBot="1" x14ac:dyDescent="0.3">
      <c r="A16" s="24" t="s">
        <v>145</v>
      </c>
      <c r="B16" s="89"/>
      <c r="C16" s="90"/>
      <c r="D16" s="90">
        <f>D11+D7+D14</f>
        <v>0</v>
      </c>
      <c r="E16" s="90">
        <f>E11+E7</f>
        <v>-12858229.303335002</v>
      </c>
      <c r="F16" s="90">
        <f>F11+F7</f>
        <v>-3394039</v>
      </c>
      <c r="G16" s="90">
        <f>G11+G7</f>
        <v>-535892.30333500134</v>
      </c>
      <c r="H16" s="90">
        <f>H11+H7</f>
        <v>3803631.8165750005</v>
      </c>
      <c r="I16" s="90">
        <f>I11+I7+I14</f>
        <v>3267739.5132399993</v>
      </c>
      <c r="J16" s="79"/>
      <c r="K16" s="79"/>
    </row>
    <row r="17" spans="1:11" x14ac:dyDescent="0.25">
      <c r="A17" s="56"/>
      <c r="B17" s="86"/>
      <c r="C17" s="78"/>
      <c r="D17" s="78"/>
      <c r="E17" s="78"/>
      <c r="F17" s="78"/>
      <c r="G17" s="78"/>
      <c r="H17" s="78"/>
      <c r="I17" s="78"/>
      <c r="J17" s="79"/>
      <c r="K17" s="79"/>
    </row>
    <row r="18" spans="1:11" x14ac:dyDescent="0.25">
      <c r="A18" s="56"/>
      <c r="B18" s="86"/>
      <c r="C18" s="78"/>
      <c r="D18" s="78"/>
      <c r="E18" s="78"/>
      <c r="F18" s="78"/>
      <c r="G18" s="78"/>
      <c r="H18" s="78"/>
      <c r="I18" s="78"/>
      <c r="J18" s="79"/>
      <c r="K18" s="79"/>
    </row>
    <row r="19" spans="1:11" x14ac:dyDescent="0.25">
      <c r="A19" s="56"/>
      <c r="B19" s="86"/>
      <c r="C19" s="78"/>
      <c r="D19" s="78"/>
      <c r="E19" s="78"/>
      <c r="F19" s="78"/>
      <c r="G19" s="78"/>
      <c r="H19" s="78"/>
      <c r="I19" s="78"/>
      <c r="J19" s="79"/>
      <c r="K19" s="79"/>
    </row>
    <row r="20" spans="1:11" x14ac:dyDescent="0.25">
      <c r="A20" s="56"/>
      <c r="B20" s="86"/>
      <c r="C20" s="78"/>
      <c r="D20" s="78"/>
      <c r="E20" s="78"/>
      <c r="F20" s="78"/>
      <c r="G20" s="78"/>
      <c r="H20" s="78"/>
      <c r="I20" s="78"/>
      <c r="J20" s="79"/>
      <c r="K20" s="79"/>
    </row>
    <row r="21" spans="1:11" x14ac:dyDescent="0.25">
      <c r="A21" s="56"/>
      <c r="B21" s="86"/>
      <c r="C21" s="78"/>
      <c r="D21" s="78"/>
      <c r="E21" s="78"/>
      <c r="F21" s="78"/>
      <c r="G21" s="78"/>
      <c r="H21" s="78"/>
      <c r="I21" s="78"/>
      <c r="J21" s="79"/>
      <c r="K21" s="79"/>
    </row>
    <row r="22" spans="1:11" x14ac:dyDescent="0.25">
      <c r="A22" s="56"/>
      <c r="B22" s="86"/>
      <c r="C22" s="78"/>
      <c r="D22" s="78"/>
      <c r="E22" s="78"/>
      <c r="F22" s="78"/>
      <c r="G22" s="78"/>
      <c r="H22" s="78"/>
      <c r="I22" s="78"/>
      <c r="J22" s="79"/>
      <c r="K22" s="79"/>
    </row>
    <row r="23" spans="1:11" x14ac:dyDescent="0.25">
      <c r="A23" s="56"/>
      <c r="B23" s="86"/>
      <c r="C23" s="78"/>
      <c r="D23" s="78"/>
      <c r="E23" s="78"/>
      <c r="F23" s="78"/>
      <c r="G23" s="78"/>
      <c r="H23" s="78"/>
      <c r="I23" s="78"/>
      <c r="J23" s="79"/>
      <c r="K23" s="79"/>
    </row>
    <row r="24" spans="1:11" x14ac:dyDescent="0.25">
      <c r="A24" s="57"/>
      <c r="B24" s="88"/>
      <c r="C24" s="82"/>
      <c r="D24" s="82"/>
      <c r="E24" s="82"/>
      <c r="F24" s="82"/>
      <c r="G24" s="82"/>
      <c r="H24" s="78"/>
      <c r="I24" s="82"/>
      <c r="J24" s="79"/>
      <c r="K24" s="79"/>
    </row>
    <row r="25" spans="1:11" x14ac:dyDescent="0.25">
      <c r="A25" s="56" t="s">
        <v>146</v>
      </c>
      <c r="B25" s="77"/>
      <c r="C25" s="78">
        <v>20753586</v>
      </c>
      <c r="D25" s="78"/>
      <c r="E25" s="45">
        <f>Ф1!D48</f>
        <v>-14180381</v>
      </c>
      <c r="F25" s="45">
        <f>Ф1!D47</f>
        <v>1058766</v>
      </c>
      <c r="G25" s="45">
        <f>SUM(C25:F25)</f>
        <v>7631971</v>
      </c>
      <c r="H25" s="45">
        <f>Ф1!D52</f>
        <v>12783015</v>
      </c>
      <c r="I25" s="78">
        <f>G25+H25</f>
        <v>20414986</v>
      </c>
      <c r="J25" s="79">
        <f>Ф1!D55-I25</f>
        <v>0</v>
      </c>
      <c r="K25" s="79"/>
    </row>
    <row r="26" spans="1:11" x14ac:dyDescent="0.25">
      <c r="A26" s="57"/>
      <c r="B26" s="88"/>
      <c r="C26" s="82"/>
      <c r="D26" s="82"/>
      <c r="E26" s="82"/>
      <c r="F26" s="82"/>
      <c r="G26" s="82"/>
      <c r="H26" s="82"/>
      <c r="I26" s="86"/>
      <c r="J26" s="79"/>
      <c r="K26" s="79"/>
    </row>
    <row r="27" spans="1:11" x14ac:dyDescent="0.25">
      <c r="A27" s="57" t="s">
        <v>65</v>
      </c>
      <c r="B27" s="82"/>
      <c r="C27" s="83"/>
      <c r="D27" s="83"/>
      <c r="E27" s="43">
        <f>Ф2!C40</f>
        <v>898585.92299999995</v>
      </c>
      <c r="F27" s="43"/>
      <c r="G27" s="43">
        <f>E27</f>
        <v>898585.92299999995</v>
      </c>
      <c r="H27" s="43">
        <f>Ф2!C49</f>
        <v>771886</v>
      </c>
      <c r="I27" s="45">
        <f>H27+G27</f>
        <v>1670471.923</v>
      </c>
      <c r="J27" s="79">
        <f>Ф2!C30-I27</f>
        <v>0</v>
      </c>
      <c r="K27" s="79"/>
    </row>
    <row r="28" spans="1:11" x14ac:dyDescent="0.25">
      <c r="A28" s="61"/>
      <c r="B28" s="91"/>
      <c r="C28" s="91"/>
      <c r="D28" s="91"/>
      <c r="E28" s="91"/>
      <c r="F28" s="91"/>
      <c r="G28" s="91"/>
      <c r="H28" s="92"/>
      <c r="I28" s="93"/>
      <c r="J28" s="79"/>
      <c r="K28" s="79"/>
    </row>
    <row r="29" spans="1:11" ht="15.75" thickBot="1" x14ac:dyDescent="0.3">
      <c r="A29" s="60" t="s">
        <v>111</v>
      </c>
      <c r="B29" s="94"/>
      <c r="C29" s="85"/>
      <c r="D29" s="85"/>
      <c r="E29" s="71">
        <f>E27</f>
        <v>898585.92299999995</v>
      </c>
      <c r="F29" s="71">
        <f t="shared" ref="F29:I29" si="1">F27</f>
        <v>0</v>
      </c>
      <c r="G29" s="71">
        <f t="shared" si="1"/>
        <v>898585.92299999995</v>
      </c>
      <c r="H29" s="71">
        <f t="shared" si="1"/>
        <v>771886</v>
      </c>
      <c r="I29" s="71">
        <f t="shared" si="1"/>
        <v>1670471.923</v>
      </c>
      <c r="J29" s="79"/>
      <c r="K29" s="79"/>
    </row>
    <row r="30" spans="1:11" x14ac:dyDescent="0.25">
      <c r="A30" s="56"/>
      <c r="B30" s="80"/>
      <c r="C30" s="81"/>
      <c r="D30" s="81"/>
      <c r="E30" s="81"/>
      <c r="F30" s="81"/>
      <c r="G30" s="81"/>
      <c r="H30" s="82"/>
      <c r="I30" s="78"/>
      <c r="J30" s="79"/>
      <c r="K30" s="79"/>
    </row>
    <row r="31" spans="1:11" x14ac:dyDescent="0.25">
      <c r="A31" s="57" t="s">
        <v>66</v>
      </c>
      <c r="B31" s="88">
        <v>16</v>
      </c>
      <c r="C31" s="83"/>
      <c r="D31" s="83"/>
      <c r="E31" s="83"/>
      <c r="F31" s="83"/>
      <c r="G31" s="83"/>
      <c r="H31" s="83"/>
      <c r="I31" s="45">
        <f>H31+G31</f>
        <v>0</v>
      </c>
      <c r="J31" s="79"/>
      <c r="K31" s="79"/>
    </row>
    <row r="32" spans="1:11" x14ac:dyDescent="0.25">
      <c r="A32" s="57" t="s">
        <v>137</v>
      </c>
      <c r="B32" s="88"/>
      <c r="C32" s="82"/>
      <c r="D32" s="82"/>
      <c r="E32" s="82"/>
      <c r="F32" s="82">
        <v>0</v>
      </c>
      <c r="G32" s="82">
        <f>F32</f>
        <v>0</v>
      </c>
      <c r="H32" s="82"/>
      <c r="I32" s="45">
        <f>H32+G32</f>
        <v>0</v>
      </c>
      <c r="J32" s="79"/>
      <c r="K32" s="79"/>
    </row>
    <row r="33" spans="1:11" ht="15.75" thickBot="1" x14ac:dyDescent="0.3">
      <c r="A33" s="24" t="s">
        <v>144</v>
      </c>
      <c r="B33" s="95"/>
      <c r="C33" s="90">
        <f>C25</f>
        <v>20753586</v>
      </c>
      <c r="D33" s="90"/>
      <c r="E33" s="72">
        <f>E29+E25</f>
        <v>-13281795.077</v>
      </c>
      <c r="F33" s="72">
        <f>F29+F25+F32</f>
        <v>1058766</v>
      </c>
      <c r="G33" s="72">
        <f>G29+G25+G32</f>
        <v>8530556.9230000004</v>
      </c>
      <c r="H33" s="72">
        <f>H29+H25+H31</f>
        <v>13554901</v>
      </c>
      <c r="I33" s="72">
        <f>I29+I25+I31+I32</f>
        <v>22085457.923</v>
      </c>
      <c r="J33" s="79">
        <f>Ф1!C55-I33</f>
        <v>7.6999999582767487E-2</v>
      </c>
      <c r="K33" s="79"/>
    </row>
    <row r="34" spans="1:11" x14ac:dyDescent="0.25">
      <c r="B34" s="79"/>
      <c r="C34" s="79">
        <f>Ф1!C46-C33</f>
        <v>0</v>
      </c>
      <c r="D34" s="79"/>
      <c r="E34" s="79">
        <f>Ф1!C48-E33</f>
        <v>7.6999999582767487E-2</v>
      </c>
      <c r="F34" s="79"/>
      <c r="G34" s="79"/>
      <c r="H34" s="79">
        <f>Ф1!C52-H33</f>
        <v>0</v>
      </c>
      <c r="I34" s="79"/>
      <c r="J34" s="79"/>
      <c r="K34" s="79"/>
    </row>
    <row r="35" spans="1:11" x14ac:dyDescent="0.25">
      <c r="B35" s="79"/>
      <c r="C35" s="79"/>
      <c r="D35" s="79"/>
      <c r="E35" s="79"/>
      <c r="F35" s="79"/>
      <c r="G35" s="79"/>
      <c r="H35" s="79"/>
      <c r="I35" s="79"/>
      <c r="J35" s="79"/>
      <c r="K35" s="79"/>
    </row>
    <row r="36" spans="1:11" ht="15.75" thickBot="1" x14ac:dyDescent="0.3">
      <c r="A36" s="28"/>
      <c r="D36" s="79"/>
      <c r="E36" s="79"/>
    </row>
    <row r="37" spans="1:11" ht="21.75" customHeight="1" x14ac:dyDescent="0.25">
      <c r="A37" s="29" t="s">
        <v>129</v>
      </c>
      <c r="B37" s="119"/>
      <c r="D37" s="79"/>
      <c r="E37" s="79"/>
    </row>
    <row r="38" spans="1:11" ht="22.5" customHeight="1" x14ac:dyDescent="0.25">
      <c r="A38" s="101" t="s">
        <v>47</v>
      </c>
      <c r="B38" s="119"/>
      <c r="D38" s="79"/>
      <c r="E38" s="79"/>
    </row>
    <row r="39" spans="1:11" x14ac:dyDescent="0.25">
      <c r="D39" s="79"/>
      <c r="E39" s="79"/>
    </row>
    <row r="40" spans="1:11" ht="15.75" thickBot="1" x14ac:dyDescent="0.3"/>
    <row r="41" spans="1:11" x14ac:dyDescent="0.25">
      <c r="A41" s="29" t="s">
        <v>135</v>
      </c>
    </row>
    <row r="42" spans="1:11" x14ac:dyDescent="0.25">
      <c r="A42" s="113" t="s">
        <v>136</v>
      </c>
    </row>
  </sheetData>
  <mergeCells count="10">
    <mergeCell ref="A4:A6"/>
    <mergeCell ref="B4:B6"/>
    <mergeCell ref="C4:C6"/>
    <mergeCell ref="D4:D6"/>
    <mergeCell ref="E4:E6"/>
    <mergeCell ref="F4:F6"/>
    <mergeCell ref="G4:G6"/>
    <mergeCell ref="I4:I6"/>
    <mergeCell ref="H4:H6"/>
    <mergeCell ref="B37:B3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55" workbookViewId="0">
      <selection activeCell="F10" sqref="F10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1" t="s">
        <v>106</v>
      </c>
    </row>
    <row r="2" spans="1:6" ht="22.5" x14ac:dyDescent="0.25">
      <c r="A2" s="127" t="s">
        <v>0</v>
      </c>
      <c r="B2" s="122" t="s">
        <v>1</v>
      </c>
      <c r="C2" s="116" t="s">
        <v>142</v>
      </c>
      <c r="D2" s="116" t="s">
        <v>142</v>
      </c>
      <c r="F2" s="40"/>
    </row>
    <row r="3" spans="1:6" ht="15.75" thickBot="1" x14ac:dyDescent="0.3">
      <c r="A3" s="128"/>
      <c r="B3" s="123"/>
      <c r="C3" s="117" t="s">
        <v>141</v>
      </c>
      <c r="D3" s="117" t="s">
        <v>140</v>
      </c>
      <c r="F3" s="40"/>
    </row>
    <row r="4" spans="1:6" x14ac:dyDescent="0.25">
      <c r="A4" s="6"/>
      <c r="B4" s="46"/>
      <c r="C4" s="36"/>
      <c r="D4" s="36"/>
      <c r="F4" s="40"/>
    </row>
    <row r="5" spans="1:6" x14ac:dyDescent="0.25">
      <c r="A5" s="52" t="s">
        <v>67</v>
      </c>
      <c r="B5" s="46"/>
      <c r="C5" s="34"/>
      <c r="D5" s="34"/>
    </row>
    <row r="6" spans="1:6" x14ac:dyDescent="0.25">
      <c r="A6" s="6" t="s">
        <v>68</v>
      </c>
      <c r="B6" s="46"/>
      <c r="C6" s="45">
        <f>Ф2!C25</f>
        <v>1810922.523</v>
      </c>
      <c r="D6" s="45">
        <f>Ф2!D25</f>
        <v>-1498243.1877600013</v>
      </c>
    </row>
    <row r="7" spans="1:6" x14ac:dyDescent="0.25">
      <c r="A7" s="6"/>
      <c r="B7" s="46"/>
      <c r="C7" s="17"/>
      <c r="D7" s="17"/>
    </row>
    <row r="8" spans="1:6" x14ac:dyDescent="0.25">
      <c r="A8" s="52" t="s">
        <v>69</v>
      </c>
      <c r="B8" s="46"/>
      <c r="C8" s="17"/>
      <c r="D8" s="17"/>
    </row>
    <row r="9" spans="1:6" x14ac:dyDescent="0.25">
      <c r="A9" s="6" t="s">
        <v>70</v>
      </c>
      <c r="B9" s="46" t="s">
        <v>71</v>
      </c>
      <c r="C9" s="43">
        <v>1047017</v>
      </c>
      <c r="D9" s="43">
        <v>1075112</v>
      </c>
    </row>
    <row r="10" spans="1:6" x14ac:dyDescent="0.25">
      <c r="A10" s="6" t="s">
        <v>72</v>
      </c>
      <c r="B10" s="46"/>
      <c r="C10" s="43">
        <v>0</v>
      </c>
      <c r="D10" s="43">
        <v>107708</v>
      </c>
    </row>
    <row r="11" spans="1:6" ht="22.5" x14ac:dyDescent="0.25">
      <c r="A11" s="6" t="s">
        <v>73</v>
      </c>
      <c r="B11" s="46"/>
      <c r="C11" s="43">
        <v>0</v>
      </c>
      <c r="D11" s="43">
        <v>0</v>
      </c>
    </row>
    <row r="12" spans="1:6" x14ac:dyDescent="0.25">
      <c r="A12" s="6" t="s">
        <v>74</v>
      </c>
      <c r="B12" s="46"/>
      <c r="C12" s="43">
        <v>-248</v>
      </c>
      <c r="D12" s="43">
        <v>-55118</v>
      </c>
    </row>
    <row r="13" spans="1:6" x14ac:dyDescent="0.25">
      <c r="A13" s="6" t="s">
        <v>75</v>
      </c>
      <c r="B13" s="46"/>
      <c r="C13" s="43">
        <v>0</v>
      </c>
      <c r="D13" s="43">
        <v>0</v>
      </c>
    </row>
    <row r="14" spans="1:6" x14ac:dyDescent="0.25">
      <c r="A14" s="6" t="s">
        <v>76</v>
      </c>
      <c r="B14" s="46">
        <v>25</v>
      </c>
      <c r="C14" s="43">
        <v>894942</v>
      </c>
      <c r="D14" s="43">
        <v>963586</v>
      </c>
    </row>
    <row r="15" spans="1:6" x14ac:dyDescent="0.25">
      <c r="A15" s="6" t="s">
        <v>56</v>
      </c>
      <c r="B15" s="46">
        <v>26</v>
      </c>
      <c r="C15" s="43">
        <v>-147276</v>
      </c>
      <c r="D15" s="43">
        <v>-31448</v>
      </c>
    </row>
    <row r="16" spans="1:6" ht="15.75" thickBot="1" x14ac:dyDescent="0.3">
      <c r="A16" s="11" t="s">
        <v>77</v>
      </c>
      <c r="B16" s="12"/>
      <c r="C16" s="62"/>
      <c r="D16" s="62">
        <v>0</v>
      </c>
    </row>
    <row r="17" spans="1:6" x14ac:dyDescent="0.25">
      <c r="A17" s="52"/>
      <c r="B17" s="46"/>
      <c r="C17" s="63"/>
      <c r="D17" s="34"/>
    </row>
    <row r="18" spans="1:6" ht="15" customHeight="1" x14ac:dyDescent="0.25">
      <c r="A18" s="129" t="s">
        <v>78</v>
      </c>
      <c r="B18" s="135"/>
      <c r="C18" s="136">
        <f>SUM(C6:C17)</f>
        <v>3605357.523</v>
      </c>
      <c r="D18" s="136">
        <f>SUM(D6:D17)</f>
        <v>561596.81223999872</v>
      </c>
    </row>
    <row r="19" spans="1:6" x14ac:dyDescent="0.25">
      <c r="A19" s="129"/>
      <c r="B19" s="135"/>
      <c r="C19" s="136"/>
      <c r="D19" s="136"/>
    </row>
    <row r="20" spans="1:6" x14ac:dyDescent="0.25">
      <c r="A20" s="52" t="s">
        <v>79</v>
      </c>
      <c r="B20" s="46"/>
      <c r="C20" s="36"/>
      <c r="D20" s="36"/>
    </row>
    <row r="21" spans="1:6" x14ac:dyDescent="0.25">
      <c r="A21" s="6" t="s">
        <v>13</v>
      </c>
      <c r="B21" s="46"/>
      <c r="C21" s="43">
        <v>-42007</v>
      </c>
      <c r="D21" s="43">
        <v>-3033415</v>
      </c>
    </row>
    <row r="22" spans="1:6" x14ac:dyDescent="0.25">
      <c r="A22" s="6" t="s">
        <v>15</v>
      </c>
      <c r="B22" s="46"/>
      <c r="C22" s="43">
        <v>43703</v>
      </c>
      <c r="D22" s="43">
        <v>-2160883</v>
      </c>
    </row>
    <row r="23" spans="1:6" x14ac:dyDescent="0.25">
      <c r="A23" s="6" t="s">
        <v>80</v>
      </c>
      <c r="B23" s="46"/>
      <c r="C23" s="43">
        <v>82258</v>
      </c>
      <c r="D23" s="43">
        <v>360152</v>
      </c>
    </row>
    <row r="24" spans="1:6" ht="22.5" x14ac:dyDescent="0.25">
      <c r="A24" s="6" t="s">
        <v>81</v>
      </c>
      <c r="B24" s="46"/>
      <c r="C24" s="43">
        <v>482722</v>
      </c>
      <c r="D24" s="43">
        <v>1920804</v>
      </c>
      <c r="F24" s="114"/>
    </row>
    <row r="25" spans="1:6" x14ac:dyDescent="0.25">
      <c r="A25" s="6" t="s">
        <v>134</v>
      </c>
      <c r="B25" s="105"/>
      <c r="C25" s="43">
        <v>-811157</v>
      </c>
      <c r="D25" s="43">
        <v>0</v>
      </c>
      <c r="F25" s="114"/>
    </row>
    <row r="26" spans="1:6" x14ac:dyDescent="0.25">
      <c r="A26" s="6" t="s">
        <v>18</v>
      </c>
      <c r="B26" s="46"/>
      <c r="C26" s="43">
        <v>-265905</v>
      </c>
      <c r="D26" s="43">
        <v>-922576</v>
      </c>
    </row>
    <row r="27" spans="1:6" x14ac:dyDescent="0.25">
      <c r="A27" s="52"/>
      <c r="B27" s="46"/>
      <c r="C27" s="43">
        <v>0</v>
      </c>
      <c r="D27" s="43">
        <v>0</v>
      </c>
    </row>
    <row r="28" spans="1:6" x14ac:dyDescent="0.25">
      <c r="A28" s="6"/>
      <c r="B28" s="46"/>
      <c r="C28" s="43">
        <v>0</v>
      </c>
      <c r="D28" s="43">
        <v>0</v>
      </c>
    </row>
    <row r="29" spans="1:6" ht="22.5" x14ac:dyDescent="0.25">
      <c r="A29" s="52" t="s">
        <v>82</v>
      </c>
      <c r="B29" s="46"/>
      <c r="C29" s="43">
        <v>0</v>
      </c>
      <c r="D29" s="43">
        <v>0</v>
      </c>
    </row>
    <row r="30" spans="1:6" x14ac:dyDescent="0.25">
      <c r="A30" s="6" t="s">
        <v>39</v>
      </c>
      <c r="B30" s="46"/>
      <c r="C30" s="43">
        <v>-1263465</v>
      </c>
      <c r="D30" s="43">
        <v>2544783</v>
      </c>
    </row>
    <row r="31" spans="1:6" x14ac:dyDescent="0.25">
      <c r="A31" s="6" t="s">
        <v>83</v>
      </c>
      <c r="B31" s="46"/>
      <c r="C31" s="43">
        <v>-944541</v>
      </c>
      <c r="D31" s="43">
        <v>-61916</v>
      </c>
    </row>
    <row r="32" spans="1:6" x14ac:dyDescent="0.25">
      <c r="A32" s="6" t="s">
        <v>84</v>
      </c>
      <c r="B32" s="46"/>
      <c r="C32" s="43">
        <v>-125120</v>
      </c>
      <c r="D32" s="43">
        <v>-553161</v>
      </c>
    </row>
    <row r="33" spans="1:4" ht="15.75" thickBot="1" x14ac:dyDescent="0.3">
      <c r="A33" s="11" t="s">
        <v>42</v>
      </c>
      <c r="B33" s="12"/>
      <c r="C33" s="44">
        <v>697419</v>
      </c>
      <c r="D33" s="44">
        <v>-832990</v>
      </c>
    </row>
    <row r="34" spans="1:4" ht="22.5" x14ac:dyDescent="0.25">
      <c r="A34" s="52" t="s">
        <v>85</v>
      </c>
      <c r="B34" s="46"/>
      <c r="C34" s="45">
        <f>SUM(C18:C33)</f>
        <v>1459264.523</v>
      </c>
      <c r="D34" s="45">
        <f>SUM(D18:D33)</f>
        <v>-2177605.187760001</v>
      </c>
    </row>
    <row r="35" spans="1:4" x14ac:dyDescent="0.25">
      <c r="A35" s="47"/>
      <c r="B35" s="46"/>
      <c r="C35" s="34"/>
      <c r="D35" s="34"/>
    </row>
    <row r="36" spans="1:4" x14ac:dyDescent="0.25">
      <c r="A36" s="47" t="s">
        <v>86</v>
      </c>
      <c r="B36" s="46"/>
      <c r="C36" s="43">
        <v>25416</v>
      </c>
      <c r="D36" s="43">
        <v>17192</v>
      </c>
    </row>
    <row r="37" spans="1:4" x14ac:dyDescent="0.25">
      <c r="A37" s="47" t="s">
        <v>87</v>
      </c>
      <c r="B37" s="46"/>
      <c r="C37" s="43">
        <v>-111121</v>
      </c>
      <c r="D37" s="43">
        <v>0</v>
      </c>
    </row>
    <row r="38" spans="1:4" ht="15.75" thickBot="1" x14ac:dyDescent="0.3">
      <c r="A38" s="35" t="s">
        <v>88</v>
      </c>
      <c r="B38" s="12">
        <v>17</v>
      </c>
      <c r="C38" s="44">
        <v>-252779</v>
      </c>
      <c r="D38" s="44">
        <v>-247638</v>
      </c>
    </row>
    <row r="39" spans="1:4" ht="23.25" thickBot="1" x14ac:dyDescent="0.3">
      <c r="A39" s="25" t="s">
        <v>89</v>
      </c>
      <c r="B39" s="46"/>
      <c r="C39" s="45">
        <f>SUM(C34:C38)</f>
        <v>1120780.523</v>
      </c>
      <c r="D39" s="45">
        <f>SUM(D34:D38)</f>
        <v>-2408051.187760001</v>
      </c>
    </row>
    <row r="40" spans="1:4" x14ac:dyDescent="0.25">
      <c r="A40" s="37"/>
      <c r="B40" s="29"/>
      <c r="C40" s="64"/>
      <c r="D40" s="64"/>
    </row>
    <row r="41" spans="1:4" ht="22.5" x14ac:dyDescent="0.25">
      <c r="A41" s="52" t="s">
        <v>90</v>
      </c>
      <c r="B41" s="46"/>
      <c r="C41" s="17"/>
      <c r="D41" s="17"/>
    </row>
    <row r="42" spans="1:4" ht="33.75" x14ac:dyDescent="0.25">
      <c r="A42" s="6" t="s">
        <v>91</v>
      </c>
      <c r="B42" s="46"/>
      <c r="C42" s="43">
        <v>-289249</v>
      </c>
      <c r="D42" s="43">
        <v>-306899</v>
      </c>
    </row>
    <row r="43" spans="1:4" x14ac:dyDescent="0.25">
      <c r="A43" s="6" t="s">
        <v>92</v>
      </c>
      <c r="B43" s="46"/>
      <c r="C43" s="43">
        <v>-489061</v>
      </c>
      <c r="D43" s="43">
        <v>-372423</v>
      </c>
    </row>
    <row r="44" spans="1:4" ht="33.75" x14ac:dyDescent="0.25">
      <c r="A44" s="6" t="s">
        <v>93</v>
      </c>
      <c r="B44" s="46"/>
      <c r="C44" s="43">
        <v>0</v>
      </c>
      <c r="D44" s="43">
        <v>0</v>
      </c>
    </row>
    <row r="45" spans="1:4" ht="15.75" thickBot="1" x14ac:dyDescent="0.3">
      <c r="A45" s="6" t="s">
        <v>94</v>
      </c>
      <c r="B45" s="46"/>
      <c r="C45" s="43">
        <v>0</v>
      </c>
      <c r="D45" s="43">
        <v>0</v>
      </c>
    </row>
    <row r="46" spans="1:4" x14ac:dyDescent="0.25">
      <c r="A46" s="38"/>
      <c r="B46" s="29"/>
      <c r="C46" s="65"/>
      <c r="D46" s="66"/>
    </row>
    <row r="47" spans="1:4" ht="22.5" x14ac:dyDescent="0.25">
      <c r="A47" s="52" t="s">
        <v>113</v>
      </c>
      <c r="B47" s="135"/>
      <c r="C47" s="136">
        <f>SUM(C42:C44)</f>
        <v>-778310</v>
      </c>
      <c r="D47" s="136">
        <f>SUM(D42:D45)</f>
        <v>-679322</v>
      </c>
    </row>
    <row r="48" spans="1:4" x14ac:dyDescent="0.25">
      <c r="A48" s="52" t="s">
        <v>114</v>
      </c>
      <c r="B48" s="135"/>
      <c r="C48" s="136"/>
      <c r="D48" s="136"/>
    </row>
    <row r="49" spans="1:4" ht="15.75" thickBot="1" x14ac:dyDescent="0.3">
      <c r="A49" s="11"/>
      <c r="B49" s="12"/>
      <c r="C49" s="35"/>
      <c r="D49" s="35"/>
    </row>
    <row r="50" spans="1:4" x14ac:dyDescent="0.25">
      <c r="A50" s="39"/>
    </row>
    <row r="51" spans="1:4" x14ac:dyDescent="0.25">
      <c r="A51" s="52" t="s">
        <v>95</v>
      </c>
      <c r="B51" s="46"/>
      <c r="C51" s="47"/>
      <c r="D51" s="47"/>
    </row>
    <row r="52" spans="1:4" x14ac:dyDescent="0.25">
      <c r="A52" s="6" t="s">
        <v>96</v>
      </c>
      <c r="B52" s="46">
        <v>17</v>
      </c>
      <c r="C52" s="43">
        <v>-331420</v>
      </c>
      <c r="D52" s="43">
        <v>-275738</v>
      </c>
    </row>
    <row r="53" spans="1:4" x14ac:dyDescent="0.25">
      <c r="A53" s="6" t="s">
        <v>97</v>
      </c>
      <c r="B53" s="46">
        <v>17</v>
      </c>
      <c r="C53" s="43">
        <v>219758</v>
      </c>
      <c r="D53" s="43">
        <v>174498</v>
      </c>
    </row>
    <row r="54" spans="1:4" x14ac:dyDescent="0.25">
      <c r="A54" s="47" t="s">
        <v>66</v>
      </c>
      <c r="B54" s="46">
        <v>16</v>
      </c>
      <c r="C54" s="43">
        <v>0</v>
      </c>
      <c r="D54" s="43">
        <v>0</v>
      </c>
    </row>
    <row r="55" spans="1:4" ht="22.5" x14ac:dyDescent="0.25">
      <c r="A55" s="47" t="s">
        <v>98</v>
      </c>
      <c r="B55" s="46"/>
      <c r="C55" s="43">
        <v>0</v>
      </c>
      <c r="D55" s="43">
        <v>0</v>
      </c>
    </row>
    <row r="56" spans="1:4" ht="15.75" thickBot="1" x14ac:dyDescent="0.3">
      <c r="A56" s="11"/>
      <c r="B56" s="12"/>
      <c r="C56" s="62"/>
      <c r="D56" s="62"/>
    </row>
    <row r="57" spans="1:4" x14ac:dyDescent="0.25">
      <c r="A57" s="52"/>
      <c r="B57" s="46"/>
      <c r="C57" s="68"/>
      <c r="D57" s="68"/>
    </row>
    <row r="58" spans="1:4" ht="22.5" x14ac:dyDescent="0.25">
      <c r="A58" s="52" t="s">
        <v>115</v>
      </c>
      <c r="B58" s="135"/>
      <c r="C58" s="126">
        <f>SUM(C52:C57)</f>
        <v>-111662</v>
      </c>
      <c r="D58" s="126">
        <f>SUM(D52:D57)</f>
        <v>-101240</v>
      </c>
    </row>
    <row r="59" spans="1:4" x14ac:dyDescent="0.25">
      <c r="A59" s="52" t="s">
        <v>116</v>
      </c>
      <c r="B59" s="135"/>
      <c r="C59" s="126"/>
      <c r="D59" s="126"/>
    </row>
    <row r="60" spans="1:4" ht="15.75" thickBot="1" x14ac:dyDescent="0.3">
      <c r="A60" s="15"/>
      <c r="B60" s="12"/>
      <c r="C60" s="59"/>
      <c r="D60" s="59"/>
    </row>
    <row r="61" spans="1:4" x14ac:dyDescent="0.25">
      <c r="A61" s="52"/>
      <c r="B61" s="46"/>
      <c r="C61" s="68"/>
      <c r="D61" s="68"/>
    </row>
    <row r="62" spans="1:4" x14ac:dyDescent="0.25">
      <c r="A62" s="52" t="s">
        <v>99</v>
      </c>
      <c r="B62" s="46"/>
      <c r="C62" s="18">
        <f>C58+C47+C39</f>
        <v>230808.52300000004</v>
      </c>
      <c r="D62" s="75">
        <f>D58+D47+D39</f>
        <v>-3188613.187760001</v>
      </c>
    </row>
    <row r="63" spans="1:4" x14ac:dyDescent="0.25">
      <c r="A63" s="6" t="s">
        <v>100</v>
      </c>
      <c r="B63" s="46"/>
      <c r="C63" s="43"/>
      <c r="D63" s="43">
        <v>0</v>
      </c>
    </row>
    <row r="64" spans="1:4" x14ac:dyDescent="0.25">
      <c r="A64" s="6"/>
      <c r="B64" s="46"/>
      <c r="C64" s="34"/>
      <c r="D64" s="43">
        <v>0</v>
      </c>
    </row>
    <row r="65" spans="1:5" x14ac:dyDescent="0.25">
      <c r="A65" s="47" t="s">
        <v>101</v>
      </c>
      <c r="B65" s="46"/>
      <c r="C65" s="67">
        <f>Ф1!D34</f>
        <v>1384881</v>
      </c>
      <c r="D65" s="43">
        <v>4590080</v>
      </c>
    </row>
    <row r="66" spans="1:5" x14ac:dyDescent="0.25">
      <c r="A66" s="69"/>
    </row>
    <row r="67" spans="1:5" ht="15.75" thickBot="1" x14ac:dyDescent="0.3">
      <c r="A67" s="11"/>
      <c r="B67" s="12"/>
      <c r="C67" s="35"/>
      <c r="D67" s="35"/>
    </row>
    <row r="68" spans="1:5" x14ac:dyDescent="0.25">
      <c r="A68" s="6"/>
      <c r="B68" s="46"/>
      <c r="C68" s="47"/>
      <c r="D68" s="47"/>
    </row>
    <row r="69" spans="1:5" ht="22.5" x14ac:dyDescent="0.25">
      <c r="A69" s="52" t="s">
        <v>102</v>
      </c>
      <c r="B69" s="48">
        <v>16</v>
      </c>
      <c r="C69" s="70">
        <f>SUM(C62:C65)</f>
        <v>1615689.523</v>
      </c>
      <c r="D69" s="76">
        <f>SUM(D62:D65)</f>
        <v>1401466.812239999</v>
      </c>
    </row>
    <row r="70" spans="1:5" ht="22.5" customHeight="1" thickBot="1" x14ac:dyDescent="0.3">
      <c r="A70" s="30"/>
      <c r="B70" s="51"/>
      <c r="C70" s="32"/>
      <c r="D70" s="32"/>
    </row>
    <row r="71" spans="1:5" ht="15.75" thickTop="1" x14ac:dyDescent="0.25">
      <c r="C71" s="115">
        <f>Ф1!C34-C69</f>
        <v>0.47699999995529652</v>
      </c>
      <c r="D71" s="115">
        <f>1401467-D69</f>
        <v>0.1877600010484457</v>
      </c>
    </row>
    <row r="72" spans="1:5" x14ac:dyDescent="0.25">
      <c r="E72" s="53"/>
    </row>
    <row r="73" spans="1:5" ht="15.75" thickBot="1" x14ac:dyDescent="0.3"/>
    <row r="74" spans="1:5" ht="15" customHeight="1" x14ac:dyDescent="0.25">
      <c r="A74" s="29" t="s">
        <v>129</v>
      </c>
      <c r="B74" s="119"/>
    </row>
    <row r="75" spans="1:5" ht="15" customHeight="1" x14ac:dyDescent="0.25">
      <c r="A75" s="101" t="s">
        <v>47</v>
      </c>
      <c r="B75" s="119"/>
    </row>
    <row r="77" spans="1:5" ht="15.75" thickBot="1" x14ac:dyDescent="0.3"/>
    <row r="78" spans="1:5" x14ac:dyDescent="0.25">
      <c r="A78" s="29" t="s">
        <v>135</v>
      </c>
    </row>
    <row r="79" spans="1:5" x14ac:dyDescent="0.25">
      <c r="A79" s="113" t="s">
        <v>136</v>
      </c>
    </row>
  </sheetData>
  <mergeCells count="13">
    <mergeCell ref="C58:C59"/>
    <mergeCell ref="D58:D59"/>
    <mergeCell ref="C18:C19"/>
    <mergeCell ref="D18:D19"/>
    <mergeCell ref="B47:B48"/>
    <mergeCell ref="C47:C48"/>
    <mergeCell ref="D47:D48"/>
    <mergeCell ref="B74:B75"/>
    <mergeCell ref="A2:A3"/>
    <mergeCell ref="B2:B3"/>
    <mergeCell ref="A18:A19"/>
    <mergeCell ref="B18:B19"/>
    <mergeCell ref="B58:B59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0F0F94A-D69D-43ED-8FF2-4C29BAF192F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2019-05-17T04:08:14Z</cp:lastPrinted>
  <dcterms:created xsi:type="dcterms:W3CDTF">2018-08-14T10:01:39Z</dcterms:created>
  <dcterms:modified xsi:type="dcterms:W3CDTF">2020-05-22T11:25:40Z</dcterms:modified>
</cp:coreProperties>
</file>