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oint resourses\ФО\2024\1_2024\KASE\на отправку\"/>
    </mc:Choice>
  </mc:AlternateContent>
  <xr:revisionPtr revIDLastSave="0" documentId="13_ncr:1_{2F528B62-B176-4E95-801B-D1F64A2C1EC5}" xr6:coauthVersionLast="45" xr6:coauthVersionMax="45" xr10:uidLastSave="{00000000-0000-0000-0000-000000000000}"/>
  <bookViews>
    <workbookView xWindow="-108" yWindow="-108" windowWidth="23256" windowHeight="12456" activeTab="4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Ф1!$A$76</definedName>
    <definedName name="_Toc414363594" localSheetId="0">Ф2!$A$57</definedName>
    <definedName name="OLE_LINK2" localSheetId="0">Ф2!$A$44</definedName>
    <definedName name="OLE_LINK46" localSheetId="0">Ф3!#REF!</definedName>
    <definedName name="OLE_LINK55" localSheetId="0">Ф1!$A$4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4" l="1"/>
  <c r="D28" i="4" l="1"/>
  <c r="E25" i="3" l="1"/>
  <c r="C66" i="1"/>
  <c r="D66" i="1"/>
  <c r="C25" i="3" l="1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F30" i="3"/>
  <c r="H12" i="3"/>
  <c r="H17" i="3" s="1"/>
  <c r="F12" i="3"/>
  <c r="F17" i="3" s="1"/>
  <c r="D49" i="4"/>
  <c r="D58" i="4"/>
  <c r="D53" i="2"/>
  <c r="D11" i="2"/>
  <c r="D18" i="2" l="1"/>
  <c r="D24" i="2" s="1"/>
  <c r="J7" i="5"/>
  <c r="D29" i="2" l="1"/>
  <c r="D34" i="2" s="1"/>
  <c r="D7" i="4"/>
  <c r="D20" i="4" s="1"/>
  <c r="D33" i="4" s="1"/>
  <c r="D40" i="4" s="1"/>
  <c r="D62" i="4" s="1"/>
  <c r="D69" i="4" s="1"/>
  <c r="D71" i="4" s="1"/>
  <c r="C65" i="4"/>
  <c r="E10" i="3" l="1"/>
  <c r="D40" i="2"/>
  <c r="D44" i="2" l="1"/>
  <c r="D52" i="2" s="1"/>
  <c r="D48" i="2"/>
  <c r="G10" i="3"/>
  <c r="E12" i="3"/>
  <c r="E17" i="3" s="1"/>
  <c r="G12" i="3" l="1"/>
  <c r="G17" i="3" s="1"/>
  <c r="I10" i="3"/>
  <c r="D56" i="2"/>
  <c r="D61" i="2"/>
  <c r="K10" i="3" l="1"/>
  <c r="I12" i="3"/>
  <c r="J10" i="3"/>
  <c r="D39" i="1"/>
  <c r="D36" i="3"/>
  <c r="I17" i="3" l="1"/>
  <c r="K17" i="3" s="1"/>
  <c r="K12" i="3"/>
  <c r="D25" i="3"/>
  <c r="G34" i="3" l="1"/>
  <c r="I34" i="3" s="1"/>
  <c r="F35" i="3"/>
  <c r="D43" i="1" l="1"/>
  <c r="D57" i="1" l="1"/>
  <c r="D15" i="1"/>
  <c r="D29" i="1"/>
  <c r="D69" i="1" l="1"/>
  <c r="D33" i="1"/>
  <c r="D48" i="1" l="1"/>
  <c r="D72" i="1" s="1"/>
  <c r="C53" i="2" l="1"/>
  <c r="H28" i="3" s="1"/>
  <c r="H30" i="3" l="1"/>
  <c r="H35" i="3" s="1"/>
  <c r="H36" i="3" l="1"/>
  <c r="C11" i="2" l="1"/>
  <c r="C57" i="1" l="1"/>
  <c r="C15" i="1" l="1"/>
  <c r="C69" i="1"/>
  <c r="C18" i="2" l="1"/>
  <c r="C24" i="2" s="1"/>
  <c r="C7" i="4" s="1"/>
  <c r="C20" i="4" s="1"/>
  <c r="C33" i="4" s="1"/>
  <c r="F36" i="3"/>
  <c r="C36" i="3" l="1"/>
  <c r="C29" i="2"/>
  <c r="C29" i="1"/>
  <c r="C33" i="1" s="1"/>
  <c r="C34" i="2" l="1"/>
  <c r="C40" i="2" s="1"/>
  <c r="C44" i="2" l="1"/>
  <c r="C48" i="2"/>
  <c r="C43" i="1" l="1"/>
  <c r="E28" i="3"/>
  <c r="C52" i="2"/>
  <c r="C61" i="2" s="1"/>
  <c r="C56" i="2" l="1"/>
  <c r="G28" i="3"/>
  <c r="E30" i="3"/>
  <c r="E35" i="3" s="1"/>
  <c r="E36" i="3" s="1"/>
  <c r="C48" i="1"/>
  <c r="C72" i="1" l="1"/>
  <c r="G30" i="3"/>
  <c r="G35" i="3" s="1"/>
  <c r="G36" i="3" s="1"/>
  <c r="I28" i="3"/>
  <c r="I30" i="3" l="1"/>
  <c r="I35" i="3" s="1"/>
  <c r="J35" i="3" s="1"/>
  <c r="J28" i="3"/>
  <c r="C58" i="4" l="1"/>
  <c r="C49" i="4" l="1"/>
  <c r="C40" i="4" l="1"/>
  <c r="C62" i="4" l="1"/>
  <c r="C69" i="4" s="1"/>
  <c r="C71" i="4" s="1"/>
</calcChain>
</file>

<file path=xl/sharedStrings.xml><?xml version="1.0" encoding="utf-8"?>
<sst xmlns="http://schemas.openxmlformats.org/spreadsheetml/2006/main" count="185" uniqueCount="135">
  <si>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</si>
  <si>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</si>
  <si>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</si>
  <si>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</si>
  <si>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</si>
  <si>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</si>
  <si>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</si>
  <si>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</si>
  <si>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</si>
  <si>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</si>
  <si>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</si>
  <si>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</si>
  <si>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</si>
  <si>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</si>
  <si>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</si>
  <si>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</si>
  <si>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</si>
  <si>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</si>
  <si>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</si>
  <si>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</si>
  <si>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</si>
  <si>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</si>
  <si>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</si>
  <si>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</si>
  <si>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</si>
  <si>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</si>
  <si>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</si>
  <si>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</si>
  <si>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</si>
  <si>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</si>
  <si>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</si>
  <si>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</si>
  <si>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</si>
  <si>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</si>
  <si>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</si>
  <si>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</si>
  <si>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</si>
  <si>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</si>
  <si>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</si>
  <si>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</si>
  <si>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</si>
  <si>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</si>
  <si>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</si>
  <si>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</si>
  <si>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</si>
  <si>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</si>
  <si>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</si>
  <si>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</si>
  <si>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</si>
  <si>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</si>
  <si>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</si>
  <si>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</si>
  <si>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</si>
  <si>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</si>
  <si>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</si>
  <si>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</si>
  <si>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</si>
  <si>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</si>
  <si>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</si>
  <si>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</si>
  <si>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</si>
  <si>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</si>
  <si>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</si>
  <si>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</si>
  <si>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</si>
  <si>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</si>
  <si>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</si>
  <si>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</si>
  <si>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Размещение депозита</t>
  </si>
  <si>
    <t xml:space="preserve">Денежные потоки от финансовой деятельности </t>
  </si>
  <si>
    <t xml:space="preserve">Получение займов 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</si>
  <si>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</si>
  <si>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</si>
  <si>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</si>
  <si>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</si>
  <si>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</si>
  <si>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</si>
  <si>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</si>
  <si>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</si>
  <si>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</si>
  <si>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</si>
  <si>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</si>
  <si>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</si>
  <si>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</si>
  <si>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</si>
  <si>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</si>
  <si>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</si>
  <si>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</si>
  <si>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</si>
  <si>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</si>
  <si>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</si>
  <si>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</si>
  <si>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</si>
  <si>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</si>
  <si>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</si>
  <si>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Займы выданные компаниям</t>
  </si>
  <si>
    <t>Обязательства по отсроченному подоходному налогу</t>
  </si>
  <si>
    <t xml:space="preserve">Прочие долгосрочные активы </t>
  </si>
  <si>
    <t>Главный бухгалтер</t>
  </si>
  <si>
    <t>Прочие операции с собственниками</t>
  </si>
  <si>
    <t>Нематериальные активы</t>
  </si>
  <si>
    <t>Списание доли НКА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</si>
  <si>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</si>
  <si>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</si>
  <si>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</si>
  <si>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</si>
  <si>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</si>
  <si>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</si>
  <si>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</si>
  <si>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</si>
  <si>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</si>
  <si>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</si>
  <si>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</si>
  <si>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</si>
  <si>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</si>
  <si>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</si>
  <si>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АО "Joint Resources"</t>
  </si>
  <si>
    <t xml:space="preserve">3 месяца, завершившихся </t>
  </si>
  <si>
    <t>31 марта 2023 г.</t>
  </si>
  <si>
    <t>Приобретение основных средств  и нематериальных активов</t>
  </si>
  <si>
    <t>31 декабря 2023 года</t>
  </si>
  <si>
    <t>31 марта  2024 года</t>
  </si>
  <si>
    <t>Займы полученные</t>
  </si>
  <si>
    <t>Кудабаев Ермек Аскербекович</t>
  </si>
  <si>
    <t>Ильина Ольга Петровна</t>
  </si>
  <si>
    <t>31 марта 2024 г.</t>
  </si>
  <si>
    <t xml:space="preserve">Остаток на 1 января 2024 г. </t>
  </si>
  <si>
    <t>Остаток на 1 января 2023г.</t>
  </si>
  <si>
    <t>Остаток на 31 марта 2023 г.</t>
  </si>
  <si>
    <t xml:space="preserve">Остаток на  31 марта 2024 года </t>
  </si>
  <si>
    <t>Износ и амортизация</t>
  </si>
  <si>
    <t>Промежуточный сокращенный  отчет о финансовом положении</t>
  </si>
  <si>
    <t>Промежуточный сокращенный отчет о прибылях и убытках и прочем совокупном доходе</t>
  </si>
  <si>
    <t>Промежуточный сокращенный  отчет об изменениях капитала</t>
  </si>
  <si>
    <t>Промежуточный сокращенный  отчет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</si>
</sst>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18" fillId="0" borderId="0" xfId="0" applyNumberFormat="1" applyFont="1"/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zoomScale="70" zoomScaleNormal="70" workbookViewId="0">
      <selection activeCell="G10" sqref="G10"/>
    </sheetView>
  </sheetViews>
  <sheetFormatPr defaultRowHeight="14.4" x14ac:dyDescent="0.3"/>
  <cols>
    <col min="1" max="1" width="50.88671875" customWidth="1"/>
    <col min="3" max="3" width="19.44140625" customWidth="1"/>
    <col min="4" max="4" width="18.6640625" customWidth="1"/>
    <col min="5" max="5" width="13.33203125" customWidth="1"/>
    <col min="6" max="6" width="10.109375" bestFit="1" customWidth="1"/>
    <col min="7" max="7" width="16.88671875" bestFit="1" customWidth="1"/>
  </cols>
  <sheetData>
    <row r="1" spans="1:5" x14ac:dyDescent="0.3">
      <c r="A1" s="131" t="s">
        <v>116</v>
      </c>
    </row>
    <row r="2" spans="1:5" x14ac:dyDescent="0.3">
      <c r="A2" s="113" t="s">
        <v>131</v>
      </c>
    </row>
    <row r="4" spans="1:5" x14ac:dyDescent="0.3">
      <c r="A4" s="141" t="s">
        <v>0</v>
      </c>
      <c r="B4" s="143" t="s">
        <v>1</v>
      </c>
      <c r="C4" s="143" t="s">
        <v>121</v>
      </c>
      <c r="D4" s="145" t="s">
        <v>120</v>
      </c>
    </row>
    <row r="5" spans="1:5" ht="15" thickBot="1" x14ac:dyDescent="0.35">
      <c r="A5" s="142"/>
      <c r="B5" s="144"/>
      <c r="C5" s="144"/>
      <c r="D5" s="146"/>
    </row>
    <row r="6" spans="1:5" x14ac:dyDescent="0.3">
      <c r="A6" s="6"/>
      <c r="B6" s="7"/>
      <c r="C6" s="46"/>
      <c r="D6" s="8"/>
    </row>
    <row r="7" spans="1:5" x14ac:dyDescent="0.3">
      <c r="A7" s="9" t="s">
        <v>2</v>
      </c>
      <c r="B7" s="7"/>
      <c r="C7" s="46"/>
      <c r="D7" s="8"/>
    </row>
    <row r="8" spans="1:5" x14ac:dyDescent="0.3">
      <c r="A8" s="9"/>
      <c r="B8" s="7"/>
      <c r="C8" s="46"/>
      <c r="D8" s="8"/>
    </row>
    <row r="9" spans="1:5" x14ac:dyDescent="0.3">
      <c r="A9" s="9" t="s">
        <v>3</v>
      </c>
      <c r="B9" s="7"/>
      <c r="C9" s="46"/>
      <c r="D9" s="8"/>
    </row>
    <row r="10" spans="1:5" x14ac:dyDescent="0.3">
      <c r="A10" s="6" t="s">
        <v>4</v>
      </c>
      <c r="B10" s="7"/>
      <c r="C10" s="10">
        <v>2335</v>
      </c>
      <c r="D10" s="10">
        <v>2436</v>
      </c>
      <c r="E10" s="52"/>
    </row>
    <row r="11" spans="1:5" x14ac:dyDescent="0.3">
      <c r="A11" s="6" t="s">
        <v>100</v>
      </c>
      <c r="B11" s="7"/>
      <c r="C11" s="10">
        <v>919</v>
      </c>
      <c r="D11" s="10">
        <v>945</v>
      </c>
      <c r="E11" s="52"/>
    </row>
    <row r="12" spans="1:5" x14ac:dyDescent="0.3">
      <c r="A12" s="6" t="s">
        <v>79</v>
      </c>
      <c r="B12" s="7">
        <v>4</v>
      </c>
      <c r="C12" s="10">
        <v>243420157</v>
      </c>
      <c r="D12" s="10">
        <v>243420157</v>
      </c>
      <c r="E12" s="52"/>
    </row>
    <row r="13" spans="1:5" ht="15" thickBot="1" x14ac:dyDescent="0.35">
      <c r="A13" s="11"/>
      <c r="B13" s="12"/>
      <c r="C13" s="13"/>
      <c r="D13" s="13"/>
    </row>
    <row r="14" spans="1:5" x14ac:dyDescent="0.3">
      <c r="A14" s="9"/>
      <c r="B14" s="2"/>
      <c r="C14" s="48"/>
      <c r="D14" s="3"/>
    </row>
    <row r="15" spans="1:5" x14ac:dyDescent="0.3">
      <c r="A15" s="9" t="s">
        <v>5</v>
      </c>
      <c r="B15" s="2"/>
      <c r="C15" s="14">
        <f>SUM(C10:C14)</f>
        <v>243423411</v>
      </c>
      <c r="D15" s="14">
        <f>SUM(D10:D14)</f>
        <v>243423538</v>
      </c>
    </row>
    <row r="16" spans="1:5" ht="15" thickBot="1" x14ac:dyDescent="0.35">
      <c r="A16" s="15"/>
      <c r="B16" s="16"/>
      <c r="C16" s="49"/>
      <c r="D16" s="4"/>
    </row>
    <row r="17" spans="1:6" x14ac:dyDescent="0.3">
      <c r="A17" s="6"/>
      <c r="B17" s="7"/>
      <c r="C17" s="17"/>
      <c r="D17" s="17"/>
    </row>
    <row r="18" spans="1:6" x14ac:dyDescent="0.3">
      <c r="A18" s="9" t="s">
        <v>6</v>
      </c>
      <c r="B18" s="7"/>
      <c r="C18" s="17"/>
      <c r="D18" s="17"/>
    </row>
    <row r="19" spans="1:6" x14ac:dyDescent="0.3">
      <c r="A19" s="6" t="s">
        <v>7</v>
      </c>
      <c r="B19" s="7"/>
      <c r="C19" s="10">
        <v>353</v>
      </c>
      <c r="D19" s="10">
        <v>353</v>
      </c>
      <c r="E19" s="52"/>
    </row>
    <row r="20" spans="1:6" hidden="1" x14ac:dyDescent="0.3">
      <c r="A20" s="6" t="s">
        <v>8</v>
      </c>
      <c r="B20" s="7"/>
      <c r="C20" s="10"/>
      <c r="D20" s="10"/>
      <c r="E20" s="52"/>
    </row>
    <row r="21" spans="1:6" x14ac:dyDescent="0.3">
      <c r="A21" s="6" t="s">
        <v>9</v>
      </c>
      <c r="B21" s="7"/>
      <c r="C21" s="10">
        <v>4836</v>
      </c>
      <c r="D21" s="10">
        <v>4836</v>
      </c>
      <c r="E21" s="52"/>
    </row>
    <row r="22" spans="1:6" x14ac:dyDescent="0.3">
      <c r="A22" s="108" t="s">
        <v>95</v>
      </c>
      <c r="B22" s="102">
        <v>5</v>
      </c>
      <c r="C22" s="10">
        <v>165838542</v>
      </c>
      <c r="D22" s="10">
        <v>160311623</v>
      </c>
      <c r="E22" s="52"/>
    </row>
    <row r="23" spans="1:6" x14ac:dyDescent="0.3">
      <c r="A23" s="6" t="s">
        <v>10</v>
      </c>
      <c r="B23" s="7"/>
      <c r="C23" s="10">
        <v>200793</v>
      </c>
      <c r="D23" s="10">
        <v>200722</v>
      </c>
      <c r="E23" s="52"/>
    </row>
    <row r="24" spans="1:6" x14ac:dyDescent="0.3">
      <c r="A24" s="6" t="s">
        <v>11</v>
      </c>
      <c r="B24" s="7"/>
      <c r="C24" s="10">
        <v>5591</v>
      </c>
      <c r="D24" s="10">
        <v>10911</v>
      </c>
      <c r="E24" s="52"/>
      <c r="F24" s="52"/>
    </row>
    <row r="25" spans="1:6" x14ac:dyDescent="0.3">
      <c r="A25" s="6" t="s">
        <v>114</v>
      </c>
      <c r="B25" s="7"/>
      <c r="C25" s="10">
        <v>454861</v>
      </c>
      <c r="D25" s="10">
        <v>2104861</v>
      </c>
      <c r="E25" s="52"/>
    </row>
    <row r="26" spans="1:6" x14ac:dyDescent="0.3">
      <c r="A26" s="6" t="s">
        <v>12</v>
      </c>
      <c r="B26" s="7">
        <v>6</v>
      </c>
      <c r="C26" s="10">
        <v>12343</v>
      </c>
      <c r="D26" s="10">
        <v>7014</v>
      </c>
      <c r="E26" s="52"/>
    </row>
    <row r="27" spans="1:6" ht="15" thickBot="1" x14ac:dyDescent="0.35">
      <c r="A27" s="11"/>
      <c r="B27" s="12"/>
      <c r="C27" s="13"/>
      <c r="D27" s="13"/>
    </row>
    <row r="28" spans="1:6" x14ac:dyDescent="0.3">
      <c r="A28" s="6"/>
      <c r="B28" s="7"/>
      <c r="C28" s="17"/>
      <c r="D28" s="17"/>
    </row>
    <row r="29" spans="1:6" x14ac:dyDescent="0.3">
      <c r="A29" s="9" t="s">
        <v>13</v>
      </c>
      <c r="B29" s="2"/>
      <c r="C29" s="14">
        <f>SUM(C19:C26)</f>
        <v>166517319</v>
      </c>
      <c r="D29" s="14">
        <f>SUM(D19:D26)</f>
        <v>162640320</v>
      </c>
    </row>
    <row r="30" spans="1:6" hidden="1" x14ac:dyDescent="0.3">
      <c r="A30" s="73" t="s">
        <v>84</v>
      </c>
      <c r="B30" s="72"/>
      <c r="C30" s="10">
        <v>0</v>
      </c>
      <c r="D30" s="10">
        <v>0</v>
      </c>
    </row>
    <row r="31" spans="1:6" ht="15" thickBot="1" x14ac:dyDescent="0.35">
      <c r="A31" s="15"/>
      <c r="B31" s="16"/>
      <c r="C31" s="4"/>
      <c r="D31" s="4"/>
    </row>
    <row r="32" spans="1:6" x14ac:dyDescent="0.3">
      <c r="A32" s="9"/>
      <c r="B32" s="2"/>
      <c r="C32" s="3"/>
      <c r="D32" s="3"/>
    </row>
    <row r="33" spans="1:4" x14ac:dyDescent="0.3">
      <c r="A33" s="9" t="s">
        <v>14</v>
      </c>
      <c r="B33" s="2"/>
      <c r="C33" s="14">
        <f>C29+C15+C30</f>
        <v>409940730</v>
      </c>
      <c r="D33" s="14">
        <f>D29+D15+D30</f>
        <v>406063858</v>
      </c>
    </row>
    <row r="34" spans="1:4" ht="15" thickBot="1" x14ac:dyDescent="0.35">
      <c r="A34" s="18"/>
      <c r="B34" s="19"/>
      <c r="C34" s="20"/>
      <c r="D34" s="20"/>
    </row>
    <row r="35" spans="1:4" ht="15" thickTop="1" x14ac:dyDescent="0.3">
      <c r="A35" s="6"/>
      <c r="B35" s="7"/>
      <c r="C35" s="17"/>
      <c r="D35" s="17"/>
    </row>
    <row r="36" spans="1:4" x14ac:dyDescent="0.3">
      <c r="A36" s="9" t="s">
        <v>15</v>
      </c>
      <c r="B36" s="7"/>
      <c r="C36" s="3"/>
      <c r="D36" s="3"/>
    </row>
    <row r="37" spans="1:4" x14ac:dyDescent="0.3">
      <c r="A37" s="9"/>
      <c r="B37" s="7"/>
      <c r="C37" s="21"/>
      <c r="D37" s="17"/>
    </row>
    <row r="38" spans="1:4" x14ac:dyDescent="0.3">
      <c r="A38" s="6" t="s">
        <v>16</v>
      </c>
      <c r="B38" s="7">
        <v>7</v>
      </c>
      <c r="C38" s="10">
        <v>20753586</v>
      </c>
      <c r="D38" s="10">
        <v>20753586</v>
      </c>
    </row>
    <row r="39" spans="1:4" x14ac:dyDescent="0.3">
      <c r="A39" s="6" t="s">
        <v>108</v>
      </c>
      <c r="B39" s="123"/>
      <c r="C39" s="10">
        <v>1058765</v>
      </c>
      <c r="D39" s="10">
        <f>C39</f>
        <v>1058765</v>
      </c>
    </row>
    <row r="40" spans="1:4" x14ac:dyDescent="0.3">
      <c r="A40" s="6" t="s">
        <v>17</v>
      </c>
      <c r="B40" s="7"/>
      <c r="C40" s="10">
        <v>136513565</v>
      </c>
      <c r="D40" s="10">
        <v>136513565</v>
      </c>
    </row>
    <row r="41" spans="1:4" x14ac:dyDescent="0.3">
      <c r="A41" s="6" t="s">
        <v>18</v>
      </c>
      <c r="B41" s="7"/>
      <c r="C41" s="42">
        <v>240840156</v>
      </c>
      <c r="D41" s="42">
        <v>237988994</v>
      </c>
    </row>
    <row r="42" spans="1:4" ht="15" thickBot="1" x14ac:dyDescent="0.35">
      <c r="A42" s="11"/>
      <c r="B42" s="12"/>
      <c r="C42" s="13"/>
      <c r="D42" s="13"/>
    </row>
    <row r="43" spans="1:4" hidden="1" x14ac:dyDescent="0.3">
      <c r="A43" s="9" t="s">
        <v>19</v>
      </c>
      <c r="B43" s="2"/>
      <c r="C43" s="44">
        <f>SUM(C38:C42)</f>
        <v>399166072</v>
      </c>
      <c r="D43" s="44">
        <f>SUM(D38:D42)</f>
        <v>396314910</v>
      </c>
    </row>
    <row r="44" spans="1:4" hidden="1" x14ac:dyDescent="0.3">
      <c r="A44" s="6"/>
      <c r="B44" s="7"/>
      <c r="C44" s="22"/>
      <c r="D44" s="17"/>
    </row>
    <row r="45" spans="1:4" hidden="1" x14ac:dyDescent="0.3">
      <c r="A45" s="6" t="s">
        <v>20</v>
      </c>
      <c r="B45" s="7"/>
      <c r="C45" s="10">
        <v>0</v>
      </c>
      <c r="D45" s="10">
        <v>0</v>
      </c>
    </row>
    <row r="46" spans="1:4" ht="15" hidden="1" thickBot="1" x14ac:dyDescent="0.35">
      <c r="A46" s="11"/>
      <c r="B46" s="12"/>
      <c r="C46" s="13"/>
      <c r="D46" s="13"/>
    </row>
    <row r="47" spans="1:4" x14ac:dyDescent="0.3">
      <c r="A47" s="6"/>
      <c r="B47" s="7"/>
      <c r="C47" s="48"/>
      <c r="D47" s="3"/>
    </row>
    <row r="48" spans="1:4" x14ac:dyDescent="0.3">
      <c r="A48" s="9" t="s">
        <v>21</v>
      </c>
      <c r="B48" s="2"/>
      <c r="C48" s="14">
        <f>C43+C45</f>
        <v>399166072</v>
      </c>
      <c r="D48" s="14">
        <f>D43+D45</f>
        <v>396314910</v>
      </c>
    </row>
    <row r="49" spans="1:5" ht="15" thickBot="1" x14ac:dyDescent="0.35">
      <c r="A49" s="18"/>
      <c r="B49" s="19"/>
      <c r="C49" s="20"/>
      <c r="D49" s="20"/>
    </row>
    <row r="50" spans="1:5" ht="15" thickTop="1" x14ac:dyDescent="0.3">
      <c r="A50" s="6"/>
      <c r="B50" s="7"/>
      <c r="C50" s="17"/>
      <c r="D50" s="17"/>
    </row>
    <row r="51" spans="1:5" x14ac:dyDescent="0.3">
      <c r="A51" s="9" t="s">
        <v>22</v>
      </c>
      <c r="B51" s="7"/>
      <c r="C51" s="17"/>
      <c r="D51" s="17"/>
    </row>
    <row r="52" spans="1:5" x14ac:dyDescent="0.3">
      <c r="A52" s="9"/>
      <c r="B52" s="7"/>
      <c r="C52" s="17"/>
      <c r="D52" s="17"/>
    </row>
    <row r="53" spans="1:5" x14ac:dyDescent="0.3">
      <c r="A53" s="9" t="s">
        <v>23</v>
      </c>
      <c r="B53" s="7"/>
      <c r="C53" s="17"/>
      <c r="D53" s="17"/>
    </row>
    <row r="54" spans="1:5" x14ac:dyDescent="0.3">
      <c r="A54" s="6" t="s">
        <v>96</v>
      </c>
      <c r="B54" s="102"/>
      <c r="C54" s="10">
        <v>2114611</v>
      </c>
      <c r="D54" s="10">
        <v>2114611</v>
      </c>
    </row>
    <row r="55" spans="1:5" ht="15" thickBot="1" x14ac:dyDescent="0.35">
      <c r="A55" s="11"/>
      <c r="B55" s="12"/>
      <c r="C55" s="13"/>
      <c r="D55" s="13"/>
    </row>
    <row r="56" spans="1:5" x14ac:dyDescent="0.3">
      <c r="A56" s="9"/>
      <c r="B56" s="7"/>
      <c r="C56" s="48"/>
      <c r="D56" s="3"/>
    </row>
    <row r="57" spans="1:5" x14ac:dyDescent="0.3">
      <c r="A57" s="9" t="s">
        <v>24</v>
      </c>
      <c r="B57" s="17"/>
      <c r="C57" s="14">
        <f>SUM(C54:C56)</f>
        <v>2114611</v>
      </c>
      <c r="D57" s="14">
        <f>SUM(D54:D56)</f>
        <v>2114611</v>
      </c>
    </row>
    <row r="58" spans="1:5" ht="15" thickBot="1" x14ac:dyDescent="0.35">
      <c r="A58" s="15"/>
      <c r="B58" s="12"/>
      <c r="C58" s="49"/>
      <c r="D58" s="4"/>
    </row>
    <row r="59" spans="1:5" x14ac:dyDescent="0.3">
      <c r="A59" s="6"/>
      <c r="B59" s="7"/>
      <c r="C59" s="17"/>
      <c r="D59" s="17"/>
    </row>
    <row r="60" spans="1:5" x14ac:dyDescent="0.3">
      <c r="A60" s="9" t="s">
        <v>25</v>
      </c>
      <c r="B60" s="7"/>
      <c r="C60" s="17"/>
      <c r="D60" s="17"/>
    </row>
    <row r="61" spans="1:5" x14ac:dyDescent="0.3">
      <c r="A61" s="6" t="s">
        <v>122</v>
      </c>
      <c r="B61" s="136">
        <v>8</v>
      </c>
      <c r="C61" s="137">
        <v>8652009</v>
      </c>
      <c r="D61" s="137">
        <v>7600000</v>
      </c>
      <c r="E61" s="138"/>
    </row>
    <row r="62" spans="1:5" x14ac:dyDescent="0.3">
      <c r="A62" s="6" t="s">
        <v>26</v>
      </c>
      <c r="B62" s="7">
        <v>9</v>
      </c>
      <c r="C62" s="10">
        <v>8038</v>
      </c>
      <c r="D62" s="10">
        <v>34337</v>
      </c>
      <c r="E62" s="138"/>
    </row>
    <row r="63" spans="1:5" x14ac:dyDescent="0.3">
      <c r="A63" s="6" t="s">
        <v>27</v>
      </c>
      <c r="B63" s="7"/>
      <c r="C63" s="10"/>
      <c r="D63" s="10"/>
      <c r="E63" s="138"/>
    </row>
    <row r="64" spans="1:5" ht="15" thickBot="1" x14ac:dyDescent="0.35">
      <c r="A64" s="11"/>
      <c r="B64" s="12"/>
      <c r="C64" s="13"/>
      <c r="D64" s="114"/>
      <c r="E64" s="138"/>
    </row>
    <row r="65" spans="1:7" x14ac:dyDescent="0.3">
      <c r="A65" s="6"/>
      <c r="B65" s="7"/>
      <c r="C65" s="48"/>
      <c r="D65" s="3"/>
    </row>
    <row r="66" spans="1:7" x14ac:dyDescent="0.3">
      <c r="A66" s="9" t="s">
        <v>29</v>
      </c>
      <c r="B66" s="7"/>
      <c r="C66" s="14">
        <f>SUM(C61:C64)</f>
        <v>8660047</v>
      </c>
      <c r="D66" s="14">
        <f>SUM(D61:D64)</f>
        <v>7634337</v>
      </c>
    </row>
    <row r="67" spans="1:7" ht="15" thickBot="1" x14ac:dyDescent="0.35">
      <c r="A67" s="15"/>
      <c r="B67" s="12"/>
      <c r="C67" s="23"/>
      <c r="D67" s="4"/>
    </row>
    <row r="68" spans="1:7" x14ac:dyDescent="0.3">
      <c r="A68" s="6"/>
      <c r="B68" s="2"/>
      <c r="C68" s="24"/>
      <c r="D68" s="3"/>
    </row>
    <row r="69" spans="1:7" x14ac:dyDescent="0.3">
      <c r="A69" s="9" t="s">
        <v>30</v>
      </c>
      <c r="B69" s="2"/>
      <c r="C69" s="14">
        <f>C66+C57</f>
        <v>10774658</v>
      </c>
      <c r="D69" s="14">
        <f>D66+D57</f>
        <v>9748948</v>
      </c>
      <c r="F69" s="52"/>
    </row>
    <row r="70" spans="1:7" ht="15" thickBot="1" x14ac:dyDescent="0.35">
      <c r="A70" s="18"/>
      <c r="B70" s="19"/>
      <c r="C70" s="25"/>
      <c r="D70" s="25"/>
    </row>
    <row r="71" spans="1:7" ht="15" thickTop="1" x14ac:dyDescent="0.3">
      <c r="A71" s="9"/>
      <c r="B71" s="2"/>
      <c r="C71" s="24"/>
      <c r="D71" s="24"/>
    </row>
    <row r="72" spans="1:7" ht="15" thickBot="1" x14ac:dyDescent="0.35">
      <c r="A72" s="18" t="s">
        <v>31</v>
      </c>
      <c r="B72" s="19"/>
      <c r="C72" s="26">
        <f>C69+C48</f>
        <v>409940730</v>
      </c>
      <c r="D72" s="26">
        <f>D69+D48</f>
        <v>406063858</v>
      </c>
      <c r="F72" s="52"/>
      <c r="G72" s="52"/>
    </row>
    <row r="73" spans="1:7" s="105" customFormat="1" ht="20.25" customHeight="1" thickTop="1" x14ac:dyDescent="0.3">
      <c r="A73" s="104"/>
      <c r="B73" s="100"/>
      <c r="C73" s="101"/>
      <c r="D73" s="101"/>
      <c r="F73" s="106"/>
      <c r="G73" s="106"/>
    </row>
    <row r="74" spans="1:7" s="105" customFormat="1" ht="15" thickBot="1" x14ac:dyDescent="0.35">
      <c r="A74" s="107" t="s">
        <v>32</v>
      </c>
      <c r="B74" s="12">
        <v>7</v>
      </c>
      <c r="C74" s="110">
        <v>395660</v>
      </c>
      <c r="D74" s="110">
        <v>392834</v>
      </c>
      <c r="F74" s="106"/>
      <c r="G74" s="106"/>
    </row>
    <row r="75" spans="1:7" x14ac:dyDescent="0.3">
      <c r="A75" s="9"/>
      <c r="B75" s="2"/>
      <c r="C75" s="109"/>
      <c r="D75" s="109"/>
      <c r="G75" s="138"/>
    </row>
    <row r="76" spans="1:7" x14ac:dyDescent="0.3">
      <c r="A76" s="27"/>
      <c r="B76" s="2"/>
      <c r="C76" s="24"/>
      <c r="D76" s="24"/>
      <c r="G76" s="138"/>
    </row>
    <row r="77" spans="1:7" x14ac:dyDescent="0.3">
      <c r="A77" s="27"/>
      <c r="B77" s="2"/>
      <c r="C77" s="24"/>
      <c r="D77" s="24"/>
      <c r="G77" s="52"/>
    </row>
    <row r="78" spans="1:7" ht="15" thickBot="1" x14ac:dyDescent="0.35">
      <c r="G78" s="138"/>
    </row>
    <row r="79" spans="1:7" x14ac:dyDescent="0.3">
      <c r="A79" s="28" t="s">
        <v>123</v>
      </c>
      <c r="B79" s="140"/>
      <c r="G79" s="138"/>
    </row>
    <row r="80" spans="1:7" x14ac:dyDescent="0.3">
      <c r="A80" s="99" t="s">
        <v>33</v>
      </c>
      <c r="B80" s="140"/>
      <c r="G80" s="138"/>
    </row>
    <row r="81" spans="1:7" x14ac:dyDescent="0.3">
      <c r="A81" s="5"/>
      <c r="G81" s="138"/>
    </row>
    <row r="82" spans="1:7" ht="15" thickBot="1" x14ac:dyDescent="0.35">
      <c r="G82" s="138"/>
    </row>
    <row r="83" spans="1:7" x14ac:dyDescent="0.3">
      <c r="A83" s="28" t="s">
        <v>124</v>
      </c>
      <c r="G83" s="138"/>
    </row>
    <row r="84" spans="1:7" x14ac:dyDescent="0.3">
      <c r="A84" s="111" t="s">
        <v>98</v>
      </c>
      <c r="G84" s="138"/>
    </row>
    <row r="85" spans="1:7" x14ac:dyDescent="0.3">
      <c r="G85" s="138"/>
    </row>
  </sheetData>
  <mergeCells count="5">
    <mergeCell ref="B79:B80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2"/>
  <sheetViews>
    <sheetView zoomScale="70" zoomScaleNormal="70" workbookViewId="0">
      <selection activeCell="I11" sqref="I11"/>
    </sheetView>
  </sheetViews>
  <sheetFormatPr defaultRowHeight="14.4" x14ac:dyDescent="0.3"/>
  <cols>
    <col min="1" max="1" width="44.109375" customWidth="1"/>
    <col min="3" max="3" width="21.109375" customWidth="1"/>
    <col min="4" max="4" width="21" customWidth="1"/>
  </cols>
  <sheetData>
    <row r="1" spans="1:4" x14ac:dyDescent="0.3">
      <c r="A1" s="131" t="s">
        <v>116</v>
      </c>
    </row>
    <row r="2" spans="1:4" x14ac:dyDescent="0.3">
      <c r="A2" s="41" t="s">
        <v>132</v>
      </c>
    </row>
    <row r="4" spans="1:4" x14ac:dyDescent="0.3">
      <c r="A4" s="148" t="s">
        <v>0</v>
      </c>
      <c r="B4" s="143" t="s">
        <v>1</v>
      </c>
      <c r="C4" s="48" t="s">
        <v>117</v>
      </c>
      <c r="D4" s="129" t="s">
        <v>117</v>
      </c>
    </row>
    <row r="5" spans="1:4" ht="15" thickBot="1" x14ac:dyDescent="0.35">
      <c r="A5" s="149"/>
      <c r="B5" s="144"/>
      <c r="C5" s="117" t="s">
        <v>125</v>
      </c>
      <c r="D5" s="126" t="s">
        <v>118</v>
      </c>
    </row>
    <row r="6" spans="1:4" x14ac:dyDescent="0.3">
      <c r="A6" s="6"/>
      <c r="B6" s="45"/>
      <c r="C6" s="48"/>
      <c r="D6" s="124"/>
    </row>
    <row r="7" spans="1:4" x14ac:dyDescent="0.3">
      <c r="A7" s="6" t="s">
        <v>34</v>
      </c>
      <c r="B7" s="45"/>
      <c r="C7" s="42">
        <v>0</v>
      </c>
      <c r="D7" s="42">
        <v>0</v>
      </c>
    </row>
    <row r="8" spans="1:4" x14ac:dyDescent="0.3">
      <c r="A8" s="6" t="s">
        <v>35</v>
      </c>
      <c r="B8" s="45"/>
      <c r="C8" s="42">
        <v>0</v>
      </c>
      <c r="D8" s="42">
        <v>0</v>
      </c>
    </row>
    <row r="9" spans="1:4" ht="15" thickBot="1" x14ac:dyDescent="0.35">
      <c r="A9" s="11"/>
      <c r="B9" s="12"/>
      <c r="C9" s="49"/>
      <c r="D9" s="49"/>
    </row>
    <row r="10" spans="1:4" x14ac:dyDescent="0.3">
      <c r="A10" s="51"/>
      <c r="B10" s="47"/>
      <c r="C10" s="48"/>
      <c r="D10" s="48"/>
    </row>
    <row r="11" spans="1:4" x14ac:dyDescent="0.3">
      <c r="A11" s="150" t="s">
        <v>36</v>
      </c>
      <c r="B11" s="143"/>
      <c r="C11" s="147">
        <f>SUM(C7:C10)</f>
        <v>0</v>
      </c>
      <c r="D11" s="147">
        <f>SUM(D7:D10)</f>
        <v>0</v>
      </c>
    </row>
    <row r="12" spans="1:4" x14ac:dyDescent="0.3">
      <c r="A12" s="150"/>
      <c r="B12" s="143"/>
      <c r="C12" s="147"/>
      <c r="D12" s="147"/>
    </row>
    <row r="13" spans="1:4" x14ac:dyDescent="0.3">
      <c r="A13" s="6" t="s">
        <v>37</v>
      </c>
      <c r="B13" s="45"/>
      <c r="C13" s="42"/>
      <c r="D13" s="42">
        <v>160910</v>
      </c>
    </row>
    <row r="14" spans="1:4" x14ac:dyDescent="0.3">
      <c r="A14" s="6" t="s">
        <v>38</v>
      </c>
      <c r="B14" s="45">
        <v>10</v>
      </c>
      <c r="C14" s="42">
        <v>-47054</v>
      </c>
      <c r="D14" s="42">
        <v>-38597</v>
      </c>
    </row>
    <row r="15" spans="1:4" hidden="1" x14ac:dyDescent="0.3">
      <c r="A15" s="6" t="s">
        <v>39</v>
      </c>
      <c r="B15" s="45"/>
      <c r="C15" s="42"/>
      <c r="D15" s="42"/>
    </row>
    <row r="16" spans="1:4" ht="15" thickBot="1" x14ac:dyDescent="0.35">
      <c r="A16" s="11"/>
      <c r="B16" s="12"/>
      <c r="C16" s="49"/>
      <c r="D16" s="49"/>
    </row>
    <row r="17" spans="1:4" x14ac:dyDescent="0.3">
      <c r="A17" s="51"/>
      <c r="B17" s="47"/>
      <c r="C17" s="48"/>
      <c r="D17" s="48"/>
    </row>
    <row r="18" spans="1:4" x14ac:dyDescent="0.3">
      <c r="A18" s="51" t="s">
        <v>40</v>
      </c>
      <c r="B18" s="47"/>
      <c r="C18" s="44">
        <f>SUM(C11:C17)</f>
        <v>-47054</v>
      </c>
      <c r="D18" s="44">
        <f>SUM(D11:D17)</f>
        <v>122313</v>
      </c>
    </row>
    <row r="19" spans="1:4" x14ac:dyDescent="0.3">
      <c r="A19" s="6"/>
      <c r="B19" s="45"/>
      <c r="C19" s="48"/>
      <c r="D19" s="48"/>
    </row>
    <row r="20" spans="1:4" x14ac:dyDescent="0.3">
      <c r="A20" s="6" t="s">
        <v>41</v>
      </c>
      <c r="B20" s="45">
        <v>11</v>
      </c>
      <c r="C20" s="42">
        <v>3580577</v>
      </c>
      <c r="D20" s="42">
        <v>5581181</v>
      </c>
    </row>
    <row r="21" spans="1:4" x14ac:dyDescent="0.3">
      <c r="A21" s="6" t="s">
        <v>42</v>
      </c>
      <c r="B21" s="45">
        <v>12</v>
      </c>
      <c r="C21" s="42">
        <v>-623491</v>
      </c>
      <c r="D21" s="42">
        <v>-6485749</v>
      </c>
    </row>
    <row r="22" spans="1:4" ht="15" thickBot="1" x14ac:dyDescent="0.35">
      <c r="A22" s="11"/>
      <c r="B22" s="12"/>
      <c r="C22" s="49"/>
      <c r="D22" s="49"/>
    </row>
    <row r="23" spans="1:4" x14ac:dyDescent="0.3">
      <c r="A23" s="51"/>
      <c r="B23" s="47"/>
      <c r="C23" s="48"/>
      <c r="D23" s="48"/>
    </row>
    <row r="24" spans="1:4" x14ac:dyDescent="0.3">
      <c r="A24" s="51" t="s">
        <v>115</v>
      </c>
      <c r="B24" s="47"/>
      <c r="C24" s="44">
        <f>SUM(C18:C22)</f>
        <v>2910032</v>
      </c>
      <c r="D24" s="44">
        <f>SUM(D18:D22)</f>
        <v>-782255</v>
      </c>
    </row>
    <row r="25" spans="1:4" x14ac:dyDescent="0.3">
      <c r="A25" s="6"/>
      <c r="B25" s="45"/>
      <c r="C25" s="48"/>
      <c r="D25" s="48"/>
    </row>
    <row r="26" spans="1:4" x14ac:dyDescent="0.3">
      <c r="A26" s="46" t="s">
        <v>43</v>
      </c>
      <c r="B26" s="45"/>
      <c r="C26" s="42">
        <v>-58870</v>
      </c>
      <c r="D26" s="42">
        <v>-3000</v>
      </c>
    </row>
    <row r="27" spans="1:4" ht="15" thickBot="1" x14ac:dyDescent="0.35">
      <c r="A27" s="11"/>
      <c r="B27" s="12"/>
      <c r="C27" s="49"/>
      <c r="D27" s="49"/>
    </row>
    <row r="28" spans="1:4" x14ac:dyDescent="0.3">
      <c r="A28" s="6"/>
      <c r="B28" s="45"/>
      <c r="C28" s="48"/>
      <c r="D28" s="48"/>
    </row>
    <row r="29" spans="1:4" x14ac:dyDescent="0.3">
      <c r="A29" s="51" t="s">
        <v>49</v>
      </c>
      <c r="B29" s="47"/>
      <c r="C29" s="44">
        <f>C26+C24</f>
        <v>2851162</v>
      </c>
      <c r="D29" s="44">
        <f>D26+D24</f>
        <v>-785255</v>
      </c>
    </row>
    <row r="30" spans="1:4" hidden="1" x14ac:dyDescent="0.3">
      <c r="A30" s="118"/>
      <c r="B30" s="116"/>
      <c r="C30" s="44"/>
      <c r="D30" s="44"/>
    </row>
    <row r="31" spans="1:4" hidden="1" x14ac:dyDescent="0.3">
      <c r="A31" s="118" t="s">
        <v>102</v>
      </c>
      <c r="B31" s="116"/>
      <c r="C31" s="44"/>
      <c r="D31" s="44"/>
    </row>
    <row r="32" spans="1:4" ht="20.399999999999999" hidden="1" x14ac:dyDescent="0.3">
      <c r="A32" s="6" t="s">
        <v>103</v>
      </c>
      <c r="B32" s="116"/>
      <c r="C32" s="42">
        <v>0</v>
      </c>
      <c r="D32" s="42">
        <v>0</v>
      </c>
    </row>
    <row r="33" spans="1:4" hidden="1" x14ac:dyDescent="0.3">
      <c r="A33" s="118"/>
      <c r="B33" s="116"/>
      <c r="C33" s="44"/>
      <c r="D33" s="44"/>
    </row>
    <row r="34" spans="1:4" hidden="1" x14ac:dyDescent="0.3">
      <c r="A34" s="118" t="s">
        <v>49</v>
      </c>
      <c r="B34" s="116"/>
      <c r="C34" s="44">
        <f>C29+C32</f>
        <v>2851162</v>
      </c>
      <c r="D34" s="44">
        <f>D29+D32</f>
        <v>-785255</v>
      </c>
    </row>
    <row r="35" spans="1:4" ht="15" thickBot="1" x14ac:dyDescent="0.35">
      <c r="A35" s="29"/>
      <c r="B35" s="50"/>
      <c r="C35" s="20"/>
      <c r="D35" s="20"/>
    </row>
    <row r="36" spans="1:4" ht="15" hidden="1" thickTop="1" x14ac:dyDescent="0.3">
      <c r="A36" s="6"/>
      <c r="B36" s="45"/>
      <c r="C36" s="48"/>
      <c r="D36" s="48"/>
    </row>
    <row r="37" spans="1:4" hidden="1" x14ac:dyDescent="0.3">
      <c r="A37" s="30" t="s">
        <v>44</v>
      </c>
      <c r="B37" s="45"/>
      <c r="C37" s="48">
        <v>0</v>
      </c>
      <c r="D37" s="48">
        <v>0</v>
      </c>
    </row>
    <row r="38" spans="1:4" ht="15" hidden="1" thickBot="1" x14ac:dyDescent="0.35">
      <c r="A38" s="11"/>
      <c r="B38" s="12"/>
      <c r="C38" s="49"/>
      <c r="D38" s="49"/>
    </row>
    <row r="39" spans="1:4" hidden="1" x14ac:dyDescent="0.3">
      <c r="A39" s="6"/>
      <c r="B39" s="45"/>
      <c r="C39" s="48"/>
      <c r="D39" s="48"/>
    </row>
    <row r="40" spans="1:4" hidden="1" x14ac:dyDescent="0.3">
      <c r="A40" s="51" t="s">
        <v>75</v>
      </c>
      <c r="B40" s="47"/>
      <c r="C40" s="44">
        <f>C34</f>
        <v>2851162</v>
      </c>
      <c r="D40" s="44">
        <f>D34</f>
        <v>-785255</v>
      </c>
    </row>
    <row r="41" spans="1:4" ht="15" hidden="1" thickBot="1" x14ac:dyDescent="0.35">
      <c r="A41" s="29"/>
      <c r="B41" s="50"/>
      <c r="C41" s="20"/>
      <c r="D41" s="20"/>
    </row>
    <row r="42" spans="1:4" ht="15" hidden="1" thickTop="1" x14ac:dyDescent="0.3">
      <c r="A42" s="6"/>
      <c r="B42" s="45"/>
      <c r="C42" s="48"/>
      <c r="D42" s="48"/>
    </row>
    <row r="43" spans="1:4" hidden="1" x14ac:dyDescent="0.3">
      <c r="A43" s="51" t="s">
        <v>76</v>
      </c>
      <c r="B43" s="47"/>
      <c r="C43" s="48"/>
      <c r="D43" s="48"/>
    </row>
    <row r="44" spans="1:4" hidden="1" x14ac:dyDescent="0.3">
      <c r="A44" s="6" t="s">
        <v>45</v>
      </c>
      <c r="B44" s="45"/>
      <c r="C44" s="42">
        <f>C40-C45</f>
        <v>2851162</v>
      </c>
      <c r="D44" s="42">
        <f>D40-D45</f>
        <v>-785255</v>
      </c>
    </row>
    <row r="45" spans="1:4" hidden="1" x14ac:dyDescent="0.3">
      <c r="A45" s="6" t="s">
        <v>46</v>
      </c>
      <c r="B45" s="45"/>
      <c r="C45" s="42">
        <v>0</v>
      </c>
      <c r="D45" s="42">
        <v>0</v>
      </c>
    </row>
    <row r="46" spans="1:4" ht="15" hidden="1" thickBot="1" x14ac:dyDescent="0.35">
      <c r="A46" s="11"/>
      <c r="B46" s="12"/>
      <c r="C46" s="49"/>
      <c r="D46" s="49"/>
    </row>
    <row r="47" spans="1:4" hidden="1" x14ac:dyDescent="0.3">
      <c r="A47" s="6"/>
      <c r="B47" s="45"/>
      <c r="C47" s="48"/>
      <c r="D47" s="48"/>
    </row>
    <row r="48" spans="1:4" hidden="1" x14ac:dyDescent="0.3">
      <c r="A48" s="51" t="s">
        <v>49</v>
      </c>
      <c r="B48" s="47"/>
      <c r="C48" s="44">
        <f>C40</f>
        <v>2851162</v>
      </c>
      <c r="D48" s="44">
        <f>D40</f>
        <v>-785255</v>
      </c>
    </row>
    <row r="49" spans="1:4" ht="15" hidden="1" thickBot="1" x14ac:dyDescent="0.35">
      <c r="A49" s="29"/>
      <c r="B49" s="50"/>
      <c r="C49" s="20"/>
      <c r="D49" s="20"/>
    </row>
    <row r="50" spans="1:4" ht="15" hidden="1" thickTop="1" x14ac:dyDescent="0.3">
      <c r="A50" s="6"/>
      <c r="B50" s="45"/>
      <c r="C50" s="48"/>
      <c r="D50" s="48"/>
    </row>
    <row r="51" spans="1:4" hidden="1" x14ac:dyDescent="0.3">
      <c r="A51" s="51" t="s">
        <v>77</v>
      </c>
      <c r="B51" s="47"/>
      <c r="C51" s="48"/>
      <c r="D51" s="48"/>
    </row>
    <row r="52" spans="1:4" hidden="1" x14ac:dyDescent="0.3">
      <c r="A52" s="6" t="s">
        <v>45</v>
      </c>
      <c r="B52" s="45"/>
      <c r="C52" s="42">
        <f>C44</f>
        <v>2851162</v>
      </c>
      <c r="D52" s="42">
        <f t="shared" ref="D52:D53" si="0">D44</f>
        <v>-785255</v>
      </c>
    </row>
    <row r="53" spans="1:4" hidden="1" x14ac:dyDescent="0.3">
      <c r="A53" s="6" t="s">
        <v>46</v>
      </c>
      <c r="B53" s="45"/>
      <c r="C53" s="42">
        <f t="shared" ref="C53" si="1">C45</f>
        <v>0</v>
      </c>
      <c r="D53" s="42">
        <f t="shared" si="0"/>
        <v>0</v>
      </c>
    </row>
    <row r="54" spans="1:4" ht="15.6" hidden="1" thickTop="1" thickBot="1" x14ac:dyDescent="0.35">
      <c r="A54" s="11"/>
      <c r="B54" s="12"/>
      <c r="C54" s="13"/>
      <c r="D54" s="13"/>
    </row>
    <row r="55" spans="1:4" ht="15" thickTop="1" x14ac:dyDescent="0.3">
      <c r="A55" s="6"/>
      <c r="B55" s="45"/>
      <c r="C55" s="17"/>
      <c r="D55" s="48"/>
    </row>
    <row r="56" spans="1:4" x14ac:dyDescent="0.3">
      <c r="A56" s="51" t="s">
        <v>78</v>
      </c>
      <c r="B56" s="47"/>
      <c r="C56" s="44">
        <f>C52+C53</f>
        <v>2851162</v>
      </c>
      <c r="D56" s="44">
        <f>D52+D53</f>
        <v>-785255</v>
      </c>
    </row>
    <row r="57" spans="1:4" ht="15" thickBot="1" x14ac:dyDescent="0.35">
      <c r="A57" s="54"/>
      <c r="B57" s="1"/>
      <c r="C57" s="1"/>
      <c r="D57" s="1"/>
    </row>
    <row r="58" spans="1:4" x14ac:dyDescent="0.3">
      <c r="A58" s="27"/>
    </row>
    <row r="59" spans="1:4" ht="20.399999999999999" x14ac:dyDescent="0.3">
      <c r="A59" s="6" t="s">
        <v>85</v>
      </c>
      <c r="C59" s="42">
        <v>1008859</v>
      </c>
      <c r="D59" s="42">
        <v>1008859</v>
      </c>
    </row>
    <row r="60" spans="1:4" x14ac:dyDescent="0.3">
      <c r="A60" s="27"/>
    </row>
    <row r="61" spans="1:4" x14ac:dyDescent="0.3">
      <c r="A61" s="6" t="s">
        <v>113</v>
      </c>
      <c r="B61">
        <v>7</v>
      </c>
      <c r="C61" s="97">
        <f>C52/C59*1000</f>
        <v>2826.1253554758396</v>
      </c>
      <c r="D61" s="97">
        <f>D52/D59*1000</f>
        <v>-778.3595130736802</v>
      </c>
    </row>
    <row r="62" spans="1:4" x14ac:dyDescent="0.3">
      <c r="A62" s="27"/>
    </row>
    <row r="63" spans="1:4" x14ac:dyDescent="0.3">
      <c r="A63" s="27"/>
    </row>
    <row r="64" spans="1:4" x14ac:dyDescent="0.3">
      <c r="A64" s="27"/>
    </row>
    <row r="65" spans="1:2" x14ac:dyDescent="0.3">
      <c r="A65" s="27"/>
    </row>
    <row r="66" spans="1:2" ht="15" thickBot="1" x14ac:dyDescent="0.35">
      <c r="A66" s="32"/>
    </row>
    <row r="67" spans="1:2" ht="15" customHeight="1" x14ac:dyDescent="0.3">
      <c r="A67" s="28" t="s">
        <v>123</v>
      </c>
      <c r="B67" s="140"/>
    </row>
    <row r="68" spans="1:2" x14ac:dyDescent="0.3">
      <c r="A68" s="7" t="s">
        <v>33</v>
      </c>
      <c r="B68" s="140"/>
    </row>
    <row r="69" spans="1:2" x14ac:dyDescent="0.3">
      <c r="A69" s="5"/>
    </row>
    <row r="70" spans="1:2" ht="15" thickBot="1" x14ac:dyDescent="0.35"/>
    <row r="71" spans="1:2" x14ac:dyDescent="0.3">
      <c r="A71" s="28" t="s">
        <v>124</v>
      </c>
    </row>
    <row r="72" spans="1:2" x14ac:dyDescent="0.3">
      <c r="A72" s="111" t="s">
        <v>98</v>
      </c>
    </row>
  </sheetData>
  <mergeCells count="7">
    <mergeCell ref="C11:C12"/>
    <mergeCell ref="D11:D12"/>
    <mergeCell ref="A4:A5"/>
    <mergeCell ref="B4:B5"/>
    <mergeCell ref="B67:B68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7"/>
  <sheetViews>
    <sheetView workbookViewId="0">
      <selection activeCell="F10" sqref="F10"/>
    </sheetView>
  </sheetViews>
  <sheetFormatPr defaultRowHeight="14.4" x14ac:dyDescent="0.3"/>
  <cols>
    <col min="3" max="3" width="10.109375" bestFit="1" customWidth="1"/>
    <col min="4" max="4" width="10.109375" customWidth="1"/>
    <col min="5" max="5" width="22.88671875" customWidth="1"/>
    <col min="6" max="6" width="12.88671875" style="95" bestFit="1" customWidth="1"/>
    <col min="7" max="8" width="12.88671875" style="95" customWidth="1"/>
    <col min="10" max="10" width="10.33203125" bestFit="1" customWidth="1"/>
  </cols>
  <sheetData>
    <row r="2" spans="2:10" x14ac:dyDescent="0.3">
      <c r="B2" t="s">
        <v>86</v>
      </c>
    </row>
    <row r="3" spans="2:10" x14ac:dyDescent="0.3">
      <c r="C3" t="s">
        <v>87</v>
      </c>
      <c r="E3" t="s">
        <v>92</v>
      </c>
      <c r="F3" s="95" t="s">
        <v>88</v>
      </c>
      <c r="G3" s="95" t="s">
        <v>90</v>
      </c>
      <c r="H3" s="95" t="s">
        <v>91</v>
      </c>
      <c r="I3" t="s">
        <v>89</v>
      </c>
    </row>
    <row r="4" spans="2:10" x14ac:dyDescent="0.3">
      <c r="C4" s="94">
        <v>43101</v>
      </c>
      <c r="D4" s="94"/>
      <c r="E4" s="94" t="s">
        <v>93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3">
      <c r="C5" s="94">
        <v>43171</v>
      </c>
      <c r="D5" s="94"/>
      <c r="E5" s="94" t="s">
        <v>94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3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zoomScale="85" zoomScaleNormal="85" workbookViewId="0">
      <selection activeCell="P21" sqref="P21"/>
    </sheetView>
  </sheetViews>
  <sheetFormatPr defaultRowHeight="14.4" x14ac:dyDescent="0.3"/>
  <cols>
    <col min="1" max="1" width="40.6640625" customWidth="1"/>
    <col min="2" max="2" width="9.44140625" bestFit="1" customWidth="1"/>
    <col min="3" max="4" width="15.109375" customWidth="1"/>
    <col min="5" max="5" width="16" customWidth="1"/>
    <col min="6" max="6" width="14.33203125" customWidth="1"/>
    <col min="7" max="7" width="12.33203125" hidden="1" customWidth="1"/>
    <col min="8" max="8" width="13.6640625" hidden="1" customWidth="1"/>
    <col min="9" max="9" width="14.109375" customWidth="1"/>
    <col min="10" max="10" width="11" hidden="1" customWidth="1"/>
    <col min="11" max="11" width="9.44140625" hidden="1" customWidth="1"/>
    <col min="12" max="12" width="0" hidden="1" customWidth="1"/>
    <col min="13" max="13" width="9.44140625" hidden="1" customWidth="1"/>
    <col min="14" max="14" width="14" bestFit="1" customWidth="1"/>
    <col min="16" max="16" width="12.33203125" bestFit="1" customWidth="1"/>
  </cols>
  <sheetData>
    <row r="1" spans="1:12" x14ac:dyDescent="0.3">
      <c r="A1" s="131" t="s">
        <v>116</v>
      </c>
    </row>
    <row r="2" spans="1:12" x14ac:dyDescent="0.3">
      <c r="A2" s="41" t="s">
        <v>133</v>
      </c>
    </row>
    <row r="3" spans="1:12" ht="15" thickBot="1" x14ac:dyDescent="0.35">
      <c r="A3" s="57"/>
      <c r="B3" s="1"/>
      <c r="C3" s="1"/>
      <c r="D3" s="1"/>
      <c r="E3" s="1"/>
      <c r="F3" s="1"/>
      <c r="G3" s="1"/>
      <c r="H3" s="1"/>
      <c r="I3" s="1"/>
    </row>
    <row r="4" spans="1:12" ht="15" thickBot="1" x14ac:dyDescent="0.35">
      <c r="A4" s="57"/>
      <c r="B4" s="1"/>
      <c r="C4" s="1"/>
      <c r="D4" s="1"/>
      <c r="E4" s="1"/>
      <c r="F4" s="1"/>
      <c r="G4" s="1"/>
      <c r="H4" s="1"/>
      <c r="I4" s="1"/>
    </row>
    <row r="5" spans="1:12" ht="15" customHeight="1" x14ac:dyDescent="0.3">
      <c r="A5" s="151" t="s">
        <v>0</v>
      </c>
      <c r="B5" s="154"/>
      <c r="C5" s="154" t="s">
        <v>16</v>
      </c>
      <c r="D5" s="154" t="s">
        <v>109</v>
      </c>
      <c r="E5" s="154" t="s">
        <v>107</v>
      </c>
      <c r="F5" s="154" t="s">
        <v>17</v>
      </c>
      <c r="G5" s="154" t="s">
        <v>47</v>
      </c>
      <c r="H5" s="154" t="s">
        <v>20</v>
      </c>
      <c r="I5" s="154" t="s">
        <v>48</v>
      </c>
    </row>
    <row r="6" spans="1:12" x14ac:dyDescent="0.3">
      <c r="A6" s="152"/>
      <c r="B6" s="155"/>
      <c r="C6" s="155"/>
      <c r="D6" s="155"/>
      <c r="E6" s="155"/>
      <c r="F6" s="155"/>
      <c r="G6" s="155"/>
      <c r="H6" s="155"/>
      <c r="I6" s="155"/>
    </row>
    <row r="7" spans="1:12" ht="15" thickBot="1" x14ac:dyDescent="0.35">
      <c r="A7" s="153"/>
      <c r="B7" s="144"/>
      <c r="C7" s="144"/>
      <c r="D7" s="144"/>
      <c r="E7" s="144"/>
      <c r="F7" s="144"/>
      <c r="G7" s="144"/>
      <c r="H7" s="144"/>
      <c r="I7" s="144"/>
    </row>
    <row r="8" spans="1:12" x14ac:dyDescent="0.3">
      <c r="A8" s="55" t="s">
        <v>127</v>
      </c>
      <c r="B8" s="75"/>
      <c r="C8" s="120">
        <v>20753586</v>
      </c>
      <c r="D8" s="120">
        <v>1058765</v>
      </c>
      <c r="E8" s="76">
        <v>198838019</v>
      </c>
      <c r="F8" s="120">
        <v>136513565</v>
      </c>
      <c r="G8" s="76">
        <f>SUM(C8:F8)</f>
        <v>357163935</v>
      </c>
      <c r="H8" s="76"/>
      <c r="I8" s="77">
        <f>H8+G8</f>
        <v>357163935</v>
      </c>
      <c r="J8" s="77"/>
      <c r="K8" s="77">
        <f>H8+G8-I8</f>
        <v>0</v>
      </c>
      <c r="L8" s="77"/>
    </row>
    <row r="9" spans="1:12" x14ac:dyDescent="0.3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2" x14ac:dyDescent="0.3">
      <c r="A10" s="56" t="s">
        <v>49</v>
      </c>
      <c r="B10" s="80"/>
      <c r="C10" s="81"/>
      <c r="D10" s="81"/>
      <c r="E10" s="42">
        <f>Ф2!D34-H10</f>
        <v>-785255</v>
      </c>
      <c r="F10" s="42"/>
      <c r="G10" s="42">
        <f>E10</f>
        <v>-785255</v>
      </c>
      <c r="H10" s="68"/>
      <c r="I10" s="42">
        <f>H10+G10</f>
        <v>-785255</v>
      </c>
      <c r="J10" s="77">
        <f>I10-Ф2!D56</f>
        <v>0</v>
      </c>
      <c r="K10" s="77">
        <f t="shared" si="0"/>
        <v>0</v>
      </c>
    </row>
    <row r="11" spans="1:12" x14ac:dyDescent="0.3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2" ht="15" hidden="1" thickBot="1" x14ac:dyDescent="0.35">
      <c r="A12" s="59" t="s">
        <v>78</v>
      </c>
      <c r="B12" s="82"/>
      <c r="C12" s="83"/>
      <c r="D12" s="83"/>
      <c r="E12" s="70">
        <f>SUM(E10:E11)</f>
        <v>-785255</v>
      </c>
      <c r="F12" s="70">
        <f t="shared" ref="F12:I12" si="1">SUM(F10:F11)</f>
        <v>0</v>
      </c>
      <c r="G12" s="70">
        <f t="shared" si="1"/>
        <v>-785255</v>
      </c>
      <c r="H12" s="70">
        <f t="shared" si="1"/>
        <v>0</v>
      </c>
      <c r="I12" s="70">
        <f t="shared" si="1"/>
        <v>-785255</v>
      </c>
      <c r="J12" s="77"/>
      <c r="K12" s="77">
        <f t="shared" si="0"/>
        <v>0</v>
      </c>
    </row>
    <row r="13" spans="1:12" hidden="1" x14ac:dyDescent="0.3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2" hidden="1" x14ac:dyDescent="0.3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2" hidden="1" x14ac:dyDescent="0.3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2" hidden="1" x14ac:dyDescent="0.3">
      <c r="A16" s="115" t="s">
        <v>104</v>
      </c>
      <c r="B16" s="86"/>
      <c r="C16" s="80"/>
      <c r="D16" s="80"/>
      <c r="E16" s="80"/>
      <c r="F16" s="80">
        <v>0</v>
      </c>
      <c r="G16" s="80"/>
      <c r="H16" s="76"/>
      <c r="I16" s="44">
        <f>G16+H16</f>
        <v>0</v>
      </c>
      <c r="J16" s="77"/>
      <c r="K16" s="77">
        <f t="shared" si="0"/>
        <v>0</v>
      </c>
    </row>
    <row r="17" spans="1:12" ht="15" thickBot="1" x14ac:dyDescent="0.35">
      <c r="A17" s="23" t="s">
        <v>128</v>
      </c>
      <c r="B17" s="87"/>
      <c r="C17" s="88">
        <f>C12+C8</f>
        <v>20753586</v>
      </c>
      <c r="D17" s="88">
        <f>D12+D8+D15</f>
        <v>1058765</v>
      </c>
      <c r="E17" s="88">
        <f>E12+E8+E16</f>
        <v>198052764</v>
      </c>
      <c r="F17" s="88">
        <f t="shared" ref="F17:G17" si="2">F12+F8+F16</f>
        <v>136513565</v>
      </c>
      <c r="G17" s="88">
        <f t="shared" si="2"/>
        <v>356378680</v>
      </c>
      <c r="H17" s="88">
        <f>H12+H8+H16+H15</f>
        <v>0</v>
      </c>
      <c r="I17" s="88">
        <f>I12+I8+I16+I15</f>
        <v>356378680</v>
      </c>
      <c r="J17" s="77"/>
      <c r="K17" s="77">
        <f t="shared" si="0"/>
        <v>0</v>
      </c>
    </row>
    <row r="18" spans="1:12" x14ac:dyDescent="0.3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3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" thickBot="1" x14ac:dyDescent="0.35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3">
      <c r="A21" s="151" t="s">
        <v>0</v>
      </c>
      <c r="B21" s="154"/>
      <c r="C21" s="154" t="s">
        <v>16</v>
      </c>
      <c r="D21" s="154" t="s">
        <v>109</v>
      </c>
      <c r="E21" s="154" t="s">
        <v>107</v>
      </c>
      <c r="F21" s="154" t="s">
        <v>17</v>
      </c>
      <c r="G21" s="154" t="s">
        <v>47</v>
      </c>
      <c r="H21" s="154" t="s">
        <v>20</v>
      </c>
      <c r="I21" s="154" t="s">
        <v>48</v>
      </c>
    </row>
    <row r="22" spans="1:12" x14ac:dyDescent="0.3">
      <c r="A22" s="152"/>
      <c r="B22" s="155"/>
      <c r="C22" s="155"/>
      <c r="D22" s="155"/>
      <c r="E22" s="155"/>
      <c r="F22" s="155"/>
      <c r="G22" s="155"/>
      <c r="H22" s="155"/>
      <c r="I22" s="155"/>
    </row>
    <row r="23" spans="1:12" ht="15" thickBot="1" x14ac:dyDescent="0.35">
      <c r="A23" s="153"/>
      <c r="B23" s="144"/>
      <c r="C23" s="144"/>
      <c r="D23" s="144"/>
      <c r="E23" s="144"/>
      <c r="F23" s="144"/>
      <c r="G23" s="144"/>
      <c r="H23" s="144"/>
      <c r="I23" s="144"/>
      <c r="J23" s="77"/>
      <c r="K23" s="77"/>
    </row>
    <row r="24" spans="1:12" ht="15" hidden="1" customHeight="1" x14ac:dyDescent="0.3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" hidden="1" thickBot="1" x14ac:dyDescent="0.35">
      <c r="A25" s="34"/>
      <c r="B25" s="122"/>
      <c r="C25" s="121">
        <f>Ф1!D38-C26</f>
        <v>0</v>
      </c>
      <c r="D25" s="121">
        <f>Ф1!D39-D26</f>
        <v>0</v>
      </c>
      <c r="E25" s="121">
        <f>Ф1!D41-E26</f>
        <v>0</v>
      </c>
      <c r="F25" s="121"/>
      <c r="G25" s="121"/>
      <c r="H25" s="88"/>
      <c r="I25" s="121"/>
      <c r="J25" s="77"/>
      <c r="K25" s="77"/>
    </row>
    <row r="26" spans="1:12" x14ac:dyDescent="0.3">
      <c r="A26" s="55" t="s">
        <v>126</v>
      </c>
      <c r="B26" s="75"/>
      <c r="C26" s="120">
        <v>20753586</v>
      </c>
      <c r="D26" s="120">
        <v>1058765</v>
      </c>
      <c r="E26" s="76">
        <v>237988994</v>
      </c>
      <c r="F26" s="120">
        <v>136513565</v>
      </c>
      <c r="G26" s="76">
        <f>SUM(C26:F26)</f>
        <v>396314910</v>
      </c>
      <c r="H26" s="76"/>
      <c r="I26" s="77">
        <f>G26+H26</f>
        <v>396314910</v>
      </c>
      <c r="J26" s="77"/>
      <c r="K26" s="77"/>
      <c r="L26" s="77">
        <f>G26+H26-I26</f>
        <v>0</v>
      </c>
    </row>
    <row r="27" spans="1:12" x14ac:dyDescent="0.3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3">
      <c r="A28" s="56" t="s">
        <v>49</v>
      </c>
      <c r="B28" s="80"/>
      <c r="C28" s="81"/>
      <c r="D28" s="81"/>
      <c r="E28" s="42">
        <f>Ф2!C44</f>
        <v>2851162</v>
      </c>
      <c r="F28" s="42"/>
      <c r="G28" s="42">
        <f>E28</f>
        <v>2851162</v>
      </c>
      <c r="H28" s="42">
        <f>Ф2!C53</f>
        <v>0</v>
      </c>
      <c r="I28" s="44">
        <f>H28+G28</f>
        <v>2851162</v>
      </c>
      <c r="J28" s="77">
        <f>Ф2!C29-I28</f>
        <v>0</v>
      </c>
      <c r="K28" s="77"/>
    </row>
    <row r="29" spans="1:12" x14ac:dyDescent="0.3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" hidden="1" thickBot="1" x14ac:dyDescent="0.35">
      <c r="A30" s="59" t="s">
        <v>78</v>
      </c>
      <c r="B30" s="92"/>
      <c r="C30" s="83"/>
      <c r="D30" s="83"/>
      <c r="E30" s="70">
        <f>E28</f>
        <v>2851162</v>
      </c>
      <c r="F30" s="70">
        <f t="shared" ref="F30:I30" si="3">F28</f>
        <v>0</v>
      </c>
      <c r="G30" s="70">
        <f t="shared" si="3"/>
        <v>2851162</v>
      </c>
      <c r="H30" s="70">
        <f t="shared" si="3"/>
        <v>0</v>
      </c>
      <c r="I30" s="70">
        <f t="shared" si="3"/>
        <v>2851162</v>
      </c>
      <c r="J30" s="77"/>
      <c r="K30" s="77"/>
    </row>
    <row r="31" spans="1:12" hidden="1" x14ac:dyDescent="0.3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hidden="1" x14ac:dyDescent="0.3">
      <c r="A32" s="56" t="s">
        <v>50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hidden="1" x14ac:dyDescent="0.3">
      <c r="A33" s="115" t="s">
        <v>101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hidden="1" x14ac:dyDescent="0.3">
      <c r="A34" s="56" t="s">
        <v>99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" thickBot="1" x14ac:dyDescent="0.35">
      <c r="A35" s="23" t="s">
        <v>129</v>
      </c>
      <c r="B35" s="93"/>
      <c r="C35" s="88">
        <f>C26</f>
        <v>20753586</v>
      </c>
      <c r="D35" s="88">
        <f>D26</f>
        <v>1058765</v>
      </c>
      <c r="E35" s="71">
        <f>E30+E26+E33</f>
        <v>240840156</v>
      </c>
      <c r="F35" s="71">
        <f>F30+F26+F34</f>
        <v>136513565</v>
      </c>
      <c r="G35" s="71">
        <f>G30+G26+G34</f>
        <v>399166072</v>
      </c>
      <c r="H35" s="71">
        <f>H30+H26+H33</f>
        <v>0</v>
      </c>
      <c r="I35" s="71">
        <f>I30+I26+I32+I34+I33</f>
        <v>399166072</v>
      </c>
      <c r="J35" s="77">
        <f>Ф1!C48-I35</f>
        <v>0</v>
      </c>
      <c r="K35" s="77"/>
    </row>
    <row r="36" spans="1:11" hidden="1" x14ac:dyDescent="0.3">
      <c r="B36" s="77"/>
      <c r="C36" s="77">
        <f>Ф1!C38-C35-D35+Ф1!C39</f>
        <v>0</v>
      </c>
      <c r="D36" s="77">
        <f>Ф1!C39-D35</f>
        <v>0</v>
      </c>
      <c r="E36" s="77">
        <f>Ф1!C41-E35</f>
        <v>0</v>
      </c>
      <c r="F36" s="77">
        <f>Ф1!C40-F35</f>
        <v>0</v>
      </c>
      <c r="G36" s="77">
        <f>Ф1!C43-G35</f>
        <v>0</v>
      </c>
      <c r="H36" s="77">
        <f>Ф1!C45-H35</f>
        <v>0</v>
      </c>
      <c r="I36" s="77"/>
      <c r="J36" s="77"/>
      <c r="K36" s="77"/>
    </row>
    <row r="37" spans="1:11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3"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x14ac:dyDescent="0.3"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5" thickBot="1" x14ac:dyDescent="0.35">
      <c r="A40" s="27"/>
      <c r="D40" s="77"/>
      <c r="E40" s="77"/>
    </row>
    <row r="41" spans="1:11" ht="21.75" customHeight="1" x14ac:dyDescent="0.3">
      <c r="A41" s="28" t="s">
        <v>123</v>
      </c>
      <c r="B41" s="140"/>
      <c r="D41" s="77"/>
      <c r="E41" s="77"/>
    </row>
    <row r="42" spans="1:11" ht="22.5" customHeight="1" x14ac:dyDescent="0.3">
      <c r="A42" s="99" t="s">
        <v>33</v>
      </c>
      <c r="B42" s="140"/>
      <c r="D42" s="77"/>
      <c r="E42" s="77"/>
    </row>
    <row r="43" spans="1:11" x14ac:dyDescent="0.3">
      <c r="D43" s="77"/>
      <c r="E43" s="77"/>
    </row>
    <row r="44" spans="1:11" ht="15" thickBot="1" x14ac:dyDescent="0.35"/>
    <row r="45" spans="1:11" x14ac:dyDescent="0.3">
      <c r="A45" s="28" t="s">
        <v>124</v>
      </c>
    </row>
    <row r="46" spans="1:11" x14ac:dyDescent="0.3">
      <c r="A46" s="111" t="s">
        <v>98</v>
      </c>
    </row>
  </sheetData>
  <mergeCells count="19">
    <mergeCell ref="A5:A7"/>
    <mergeCell ref="B5:B7"/>
    <mergeCell ref="C5:C7"/>
    <mergeCell ref="D5:D7"/>
    <mergeCell ref="E5:E7"/>
    <mergeCell ref="F5:F7"/>
    <mergeCell ref="G5:G7"/>
    <mergeCell ref="I5:I7"/>
    <mergeCell ref="H5:H7"/>
    <mergeCell ref="B41:B42"/>
    <mergeCell ref="F21:F23"/>
    <mergeCell ref="G21:G23"/>
    <mergeCell ref="H21:H23"/>
    <mergeCell ref="I21:I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9"/>
  <sheetViews>
    <sheetView tabSelected="1" zoomScale="70" zoomScaleNormal="70" workbookViewId="0">
      <selection activeCell="G17" sqref="G17"/>
    </sheetView>
  </sheetViews>
  <sheetFormatPr defaultColWidth="14.109375" defaultRowHeight="14.4" x14ac:dyDescent="0.3"/>
  <cols>
    <col min="1" max="1" width="62.6640625" customWidth="1"/>
    <col min="2" max="2" width="2.5546875" customWidth="1"/>
    <col min="3" max="4" width="15.88671875" customWidth="1"/>
  </cols>
  <sheetData>
    <row r="1" spans="1:6" x14ac:dyDescent="0.3">
      <c r="A1" s="131" t="s">
        <v>116</v>
      </c>
    </row>
    <row r="2" spans="1:6" x14ac:dyDescent="0.3">
      <c r="A2" s="40" t="s">
        <v>134</v>
      </c>
    </row>
    <row r="3" spans="1:6" ht="20.399999999999999" x14ac:dyDescent="0.3">
      <c r="A3" s="148" t="s">
        <v>0</v>
      </c>
      <c r="B3" s="143"/>
      <c r="C3" s="125" t="s">
        <v>117</v>
      </c>
      <c r="D3" s="129" t="s">
        <v>117</v>
      </c>
      <c r="F3" s="39"/>
    </row>
    <row r="4" spans="1:6" ht="36" customHeight="1" thickBot="1" x14ac:dyDescent="0.35">
      <c r="A4" s="149"/>
      <c r="B4" s="144"/>
      <c r="C4" s="130" t="s">
        <v>125</v>
      </c>
      <c r="D4" s="130" t="s">
        <v>118</v>
      </c>
      <c r="F4" s="39"/>
    </row>
    <row r="5" spans="1:6" x14ac:dyDescent="0.3">
      <c r="A5" s="6"/>
      <c r="B5" s="45"/>
      <c r="C5" s="35"/>
      <c r="D5" s="124"/>
      <c r="F5" s="39"/>
    </row>
    <row r="6" spans="1:6" x14ac:dyDescent="0.3">
      <c r="A6" s="51" t="s">
        <v>51</v>
      </c>
      <c r="B6" s="45"/>
      <c r="C6" s="33"/>
      <c r="D6" s="33"/>
    </row>
    <row r="7" spans="1:6" x14ac:dyDescent="0.3">
      <c r="A7" s="6" t="s">
        <v>115</v>
      </c>
      <c r="B7" s="45"/>
      <c r="C7" s="44">
        <f>Ф2!C24</f>
        <v>2910032</v>
      </c>
      <c r="D7" s="44">
        <f>Ф2!D24</f>
        <v>-782255</v>
      </c>
    </row>
    <row r="8" spans="1:6" x14ac:dyDescent="0.3">
      <c r="A8" s="6"/>
      <c r="B8" s="45"/>
      <c r="C8" s="17"/>
      <c r="D8" s="17"/>
    </row>
    <row r="9" spans="1:6" x14ac:dyDescent="0.3">
      <c r="A9" s="51" t="s">
        <v>52</v>
      </c>
      <c r="B9" s="45"/>
      <c r="C9" s="17"/>
      <c r="D9" s="17"/>
    </row>
    <row r="10" spans="1:6" x14ac:dyDescent="0.3">
      <c r="A10" s="6" t="s">
        <v>130</v>
      </c>
      <c r="B10" s="45"/>
      <c r="C10" s="42">
        <v>127</v>
      </c>
      <c r="D10" s="42">
        <v>24</v>
      </c>
    </row>
    <row r="11" spans="1:6" hidden="1" x14ac:dyDescent="0.3">
      <c r="A11" s="6" t="s">
        <v>53</v>
      </c>
      <c r="B11" s="45"/>
      <c r="C11" s="42">
        <v>0</v>
      </c>
      <c r="D11" s="42">
        <v>0</v>
      </c>
    </row>
    <row r="12" spans="1:6" hidden="1" x14ac:dyDescent="0.3">
      <c r="A12" s="6" t="s">
        <v>54</v>
      </c>
      <c r="B12" s="45"/>
      <c r="C12" s="42">
        <v>0</v>
      </c>
      <c r="D12" s="42"/>
    </row>
    <row r="13" spans="1:6" hidden="1" x14ac:dyDescent="0.3">
      <c r="A13" s="6" t="s">
        <v>55</v>
      </c>
      <c r="B13" s="45"/>
      <c r="C13" s="42">
        <v>0</v>
      </c>
      <c r="D13" s="42">
        <v>0</v>
      </c>
    </row>
    <row r="14" spans="1:6" hidden="1" x14ac:dyDescent="0.3">
      <c r="A14" s="6" t="s">
        <v>111</v>
      </c>
      <c r="B14" s="127"/>
      <c r="C14" s="42">
        <v>0</v>
      </c>
      <c r="D14" s="42"/>
    </row>
    <row r="15" spans="1:6" hidden="1" x14ac:dyDescent="0.3">
      <c r="A15" s="6" t="s">
        <v>112</v>
      </c>
      <c r="B15" s="128"/>
      <c r="C15" s="42">
        <v>0</v>
      </c>
      <c r="D15" s="42"/>
    </row>
    <row r="16" spans="1:6" x14ac:dyDescent="0.3">
      <c r="A16" s="6" t="s">
        <v>56</v>
      </c>
      <c r="B16" s="45"/>
      <c r="C16" s="42">
        <v>623491</v>
      </c>
      <c r="D16" s="42">
        <v>6485749</v>
      </c>
      <c r="E16" s="77"/>
    </row>
    <row r="17" spans="1:7" x14ac:dyDescent="0.3">
      <c r="A17" s="6" t="s">
        <v>41</v>
      </c>
      <c r="B17" s="45"/>
      <c r="C17" s="42">
        <v>-3580578</v>
      </c>
      <c r="D17" s="42">
        <v>-5581181</v>
      </c>
      <c r="E17" s="77"/>
    </row>
    <row r="18" spans="1:7" ht="7.5" customHeight="1" thickBot="1" x14ac:dyDescent="0.35">
      <c r="A18" s="11"/>
      <c r="B18" s="12"/>
      <c r="C18" s="61"/>
      <c r="D18" s="61"/>
    </row>
    <row r="19" spans="1:7" ht="7.5" customHeight="1" x14ac:dyDescent="0.3">
      <c r="A19" s="51"/>
      <c r="B19" s="45"/>
      <c r="C19" s="62"/>
      <c r="D19" s="33"/>
    </row>
    <row r="20" spans="1:7" ht="15" customHeight="1" x14ac:dyDescent="0.3">
      <c r="A20" s="150" t="s">
        <v>57</v>
      </c>
      <c r="B20" s="157"/>
      <c r="C20" s="156">
        <f>SUM(C7:C19)</f>
        <v>-46928</v>
      </c>
      <c r="D20" s="156">
        <f>SUM(D7:D19)</f>
        <v>122337</v>
      </c>
      <c r="E20" s="77"/>
      <c r="F20" s="42"/>
      <c r="G20" s="42"/>
    </row>
    <row r="21" spans="1:7" x14ac:dyDescent="0.3">
      <c r="A21" s="150"/>
      <c r="B21" s="157"/>
      <c r="C21" s="156"/>
      <c r="D21" s="156"/>
      <c r="F21" s="77"/>
    </row>
    <row r="22" spans="1:7" x14ac:dyDescent="0.3">
      <c r="A22" s="51" t="s">
        <v>58</v>
      </c>
      <c r="B22" s="45"/>
      <c r="C22" s="35"/>
      <c r="D22" s="35"/>
    </row>
    <row r="23" spans="1:7" x14ac:dyDescent="0.3">
      <c r="A23" s="6" t="s">
        <v>7</v>
      </c>
      <c r="B23" s="45"/>
      <c r="C23" s="42">
        <v>0</v>
      </c>
      <c r="D23" s="42">
        <v>-17</v>
      </c>
    </row>
    <row r="24" spans="1:7" x14ac:dyDescent="0.3">
      <c r="A24" s="6" t="s">
        <v>8</v>
      </c>
      <c r="B24" s="45"/>
      <c r="C24" s="42"/>
      <c r="D24" s="42">
        <v>-160910</v>
      </c>
    </row>
    <row r="25" spans="1:7" hidden="1" x14ac:dyDescent="0.3">
      <c r="A25" s="6" t="s">
        <v>97</v>
      </c>
      <c r="B25" s="103"/>
      <c r="C25" s="42">
        <v>0</v>
      </c>
      <c r="D25" s="42"/>
      <c r="F25" s="112"/>
    </row>
    <row r="26" spans="1:7" x14ac:dyDescent="0.3">
      <c r="A26" s="6" t="s">
        <v>11</v>
      </c>
      <c r="B26" s="45"/>
      <c r="C26" s="42">
        <v>5320</v>
      </c>
      <c r="D26" s="42">
        <v>-10743</v>
      </c>
    </row>
    <row r="27" spans="1:7" x14ac:dyDescent="0.3">
      <c r="A27" s="51" t="s">
        <v>59</v>
      </c>
      <c r="B27" s="45"/>
      <c r="C27" s="42"/>
      <c r="D27" s="42"/>
    </row>
    <row r="28" spans="1:7" x14ac:dyDescent="0.3">
      <c r="A28" s="6" t="s">
        <v>26</v>
      </c>
      <c r="B28" s="45"/>
      <c r="C28" s="42">
        <v>-25389</v>
      </c>
      <c r="D28" s="42">
        <f>-32903-24</f>
        <v>-32927</v>
      </c>
    </row>
    <row r="29" spans="1:7" hidden="1" x14ac:dyDescent="0.3">
      <c r="A29" s="6" t="s">
        <v>60</v>
      </c>
      <c r="B29" s="45"/>
      <c r="C29" s="42">
        <v>0</v>
      </c>
      <c r="D29" s="42">
        <v>0</v>
      </c>
    </row>
    <row r="30" spans="1:7" hidden="1" x14ac:dyDescent="0.3">
      <c r="A30" s="6" t="s">
        <v>61</v>
      </c>
      <c r="B30" s="45"/>
      <c r="C30" s="42"/>
      <c r="D30" s="42">
        <v>0</v>
      </c>
    </row>
    <row r="31" spans="1:7" hidden="1" x14ac:dyDescent="0.3">
      <c r="A31" s="6" t="s">
        <v>28</v>
      </c>
      <c r="B31" s="139"/>
      <c r="C31" s="42">
        <v>0</v>
      </c>
      <c r="D31" s="42">
        <v>0</v>
      </c>
    </row>
    <row r="32" spans="1:7" ht="7.5" customHeight="1" thickBot="1" x14ac:dyDescent="0.35">
      <c r="A32" s="11"/>
      <c r="B32" s="12"/>
      <c r="C32" s="43"/>
      <c r="D32" s="43"/>
    </row>
    <row r="33" spans="1:4" ht="20.399999999999999" x14ac:dyDescent="0.3">
      <c r="A33" s="51" t="s">
        <v>62</v>
      </c>
      <c r="B33" s="45"/>
      <c r="C33" s="44">
        <f>SUM(C20:C31)</f>
        <v>-66997</v>
      </c>
      <c r="D33" s="44">
        <f>SUM(D20:D31)</f>
        <v>-82260</v>
      </c>
    </row>
    <row r="34" spans="1:4" x14ac:dyDescent="0.3">
      <c r="A34" s="46"/>
      <c r="B34" s="45"/>
      <c r="C34" s="33"/>
      <c r="D34" s="33"/>
    </row>
    <row r="35" spans="1:4" x14ac:dyDescent="0.3">
      <c r="A35" s="46" t="s">
        <v>63</v>
      </c>
      <c r="B35" s="45"/>
      <c r="C35" s="42"/>
      <c r="D35" s="42">
        <v>255</v>
      </c>
    </row>
    <row r="36" spans="1:4" x14ac:dyDescent="0.3">
      <c r="A36" s="46" t="s">
        <v>64</v>
      </c>
      <c r="B36" s="45"/>
      <c r="C36" s="42">
        <v>-58774</v>
      </c>
      <c r="D36" s="42">
        <v>-3000</v>
      </c>
    </row>
    <row r="37" spans="1:4" x14ac:dyDescent="0.3">
      <c r="A37" s="133" t="s">
        <v>110</v>
      </c>
      <c r="B37" s="132"/>
      <c r="C37" s="42">
        <v>1650000</v>
      </c>
      <c r="D37" s="42">
        <v>2577544</v>
      </c>
    </row>
    <row r="38" spans="1:4" ht="15" hidden="1" thickBot="1" x14ac:dyDescent="0.35">
      <c r="A38" s="34" t="s">
        <v>65</v>
      </c>
      <c r="B38" s="12"/>
      <c r="C38" s="43">
        <v>0</v>
      </c>
      <c r="D38" s="43">
        <v>0</v>
      </c>
    </row>
    <row r="39" spans="1:4" ht="7.5" customHeight="1" thickBot="1" x14ac:dyDescent="0.35">
      <c r="A39" s="11"/>
      <c r="B39" s="12"/>
      <c r="C39" s="61"/>
      <c r="D39" s="61"/>
    </row>
    <row r="40" spans="1:4" ht="15" thickBot="1" x14ac:dyDescent="0.35">
      <c r="A40" s="24" t="s">
        <v>66</v>
      </c>
      <c r="B40" s="45"/>
      <c r="C40" s="44">
        <f>SUM(C33:C38)</f>
        <v>1524229</v>
      </c>
      <c r="D40" s="44">
        <f>SUM(D33:D38)</f>
        <v>2492539</v>
      </c>
    </row>
    <row r="41" spans="1:4" x14ac:dyDescent="0.3">
      <c r="A41" s="36"/>
      <c r="B41" s="28"/>
      <c r="C41" s="63"/>
      <c r="D41" s="63"/>
    </row>
    <row r="42" spans="1:4" x14ac:dyDescent="0.3">
      <c r="A42" s="51" t="s">
        <v>67</v>
      </c>
      <c r="B42" s="45"/>
      <c r="C42" s="17"/>
      <c r="D42" s="17"/>
    </row>
    <row r="43" spans="1:4" x14ac:dyDescent="0.3">
      <c r="A43" s="6" t="s">
        <v>119</v>
      </c>
      <c r="B43" s="45"/>
      <c r="C43" s="42"/>
      <c r="D43" s="42">
        <v>-75</v>
      </c>
    </row>
    <row r="44" spans="1:4" x14ac:dyDescent="0.3">
      <c r="A44" s="6" t="s">
        <v>105</v>
      </c>
      <c r="B44" s="45"/>
      <c r="C44" s="42">
        <v>-3818900</v>
      </c>
      <c r="D44" s="42">
        <v>-2577544</v>
      </c>
    </row>
    <row r="45" spans="1:4" x14ac:dyDescent="0.3">
      <c r="A45" s="6" t="s">
        <v>106</v>
      </c>
      <c r="B45" s="119"/>
      <c r="C45" s="42">
        <v>1250000</v>
      </c>
      <c r="D45" s="42">
        <v>77000</v>
      </c>
    </row>
    <row r="46" spans="1:4" ht="15" hidden="1" thickBot="1" x14ac:dyDescent="0.35">
      <c r="A46" s="6" t="s">
        <v>68</v>
      </c>
      <c r="B46" s="45"/>
      <c r="C46" s="42">
        <v>0</v>
      </c>
      <c r="D46" s="42">
        <v>0</v>
      </c>
    </row>
    <row r="47" spans="1:4" ht="7.5" customHeight="1" thickBot="1" x14ac:dyDescent="0.35">
      <c r="A47" s="11"/>
      <c r="B47" s="12"/>
      <c r="C47" s="61"/>
      <c r="D47" s="61"/>
    </row>
    <row r="48" spans="1:4" ht="5.25" customHeight="1" x14ac:dyDescent="0.3">
      <c r="A48" s="37"/>
      <c r="B48" s="28"/>
      <c r="C48" s="64"/>
      <c r="D48" s="65"/>
    </row>
    <row r="49" spans="1:6" x14ac:dyDescent="0.3">
      <c r="A49" s="51" t="s">
        <v>80</v>
      </c>
      <c r="B49" s="157"/>
      <c r="C49" s="156">
        <f>SUM(C43:C45)</f>
        <v>-2568900</v>
      </c>
      <c r="D49" s="156">
        <f>SUM(D43:D46)</f>
        <v>-2500619</v>
      </c>
      <c r="E49" s="77"/>
      <c r="F49" s="77"/>
    </row>
    <row r="50" spans="1:6" x14ac:dyDescent="0.3">
      <c r="A50" s="51" t="s">
        <v>81</v>
      </c>
      <c r="B50" s="157"/>
      <c r="C50" s="156"/>
      <c r="D50" s="156"/>
    </row>
    <row r="51" spans="1:6" ht="3.75" customHeight="1" thickBot="1" x14ac:dyDescent="0.35">
      <c r="A51" s="11"/>
      <c r="B51" s="12"/>
      <c r="C51" s="34"/>
      <c r="D51" s="34"/>
    </row>
    <row r="52" spans="1:6" x14ac:dyDescent="0.3">
      <c r="A52" s="38"/>
    </row>
    <row r="53" spans="1:6" x14ac:dyDescent="0.3">
      <c r="A53" s="51" t="s">
        <v>69</v>
      </c>
      <c r="B53" s="45"/>
      <c r="C53" s="46"/>
      <c r="D53" s="46"/>
    </row>
    <row r="54" spans="1:6" x14ac:dyDescent="0.3">
      <c r="A54" s="6" t="s">
        <v>70</v>
      </c>
      <c r="B54" s="45"/>
      <c r="C54" s="42">
        <v>1050000</v>
      </c>
      <c r="D54" s="42"/>
    </row>
    <row r="55" spans="1:6" hidden="1" x14ac:dyDescent="0.3">
      <c r="A55" s="6" t="s">
        <v>50</v>
      </c>
      <c r="B55" s="45"/>
      <c r="C55" s="42">
        <v>0</v>
      </c>
      <c r="D55" s="42">
        <v>0</v>
      </c>
    </row>
    <row r="56" spans="1:6" ht="6" customHeight="1" thickBot="1" x14ac:dyDescent="0.35">
      <c r="A56" s="11"/>
      <c r="B56" s="12"/>
      <c r="C56" s="61"/>
      <c r="D56" s="61"/>
    </row>
    <row r="57" spans="1:6" ht="4.5" customHeight="1" x14ac:dyDescent="0.3">
      <c r="A57" s="51"/>
      <c r="B57" s="45"/>
      <c r="C57" s="67"/>
      <c r="D57" s="67"/>
    </row>
    <row r="58" spans="1:6" x14ac:dyDescent="0.3">
      <c r="A58" s="51" t="s">
        <v>82</v>
      </c>
      <c r="B58" s="157"/>
      <c r="C58" s="44">
        <f>SUM(C54:C57)</f>
        <v>1050000</v>
      </c>
      <c r="D58" s="44">
        <f>SUM(D54:D57)</f>
        <v>0</v>
      </c>
    </row>
    <row r="59" spans="1:6" x14ac:dyDescent="0.3">
      <c r="A59" s="51" t="s">
        <v>83</v>
      </c>
      <c r="B59" s="157"/>
      <c r="C59" s="42"/>
      <c r="D59" s="42"/>
    </row>
    <row r="60" spans="1:6" ht="3.75" customHeight="1" thickBot="1" x14ac:dyDescent="0.35">
      <c r="A60" s="15"/>
      <c r="B60" s="12"/>
      <c r="C60" s="58"/>
      <c r="D60" s="58"/>
    </row>
    <row r="61" spans="1:6" x14ac:dyDescent="0.3">
      <c r="A61" s="51"/>
      <c r="B61" s="45"/>
      <c r="C61" s="67"/>
      <c r="D61" s="67"/>
    </row>
    <row r="62" spans="1:6" x14ac:dyDescent="0.3">
      <c r="A62" s="51" t="s">
        <v>71</v>
      </c>
      <c r="B62" s="45"/>
      <c r="C62" s="42">
        <f>C58+C49+C40</f>
        <v>5329</v>
      </c>
      <c r="D62" s="42">
        <f>D58+D49+D40</f>
        <v>-8080</v>
      </c>
    </row>
    <row r="63" spans="1:6" hidden="1" x14ac:dyDescent="0.3">
      <c r="A63" s="6" t="s">
        <v>72</v>
      </c>
      <c r="B63" s="45"/>
      <c r="C63" s="42">
        <f>C59+C50+C41</f>
        <v>0</v>
      </c>
      <c r="D63" s="42"/>
    </row>
    <row r="64" spans="1:6" ht="8.25" customHeight="1" x14ac:dyDescent="0.3">
      <c r="A64" s="6"/>
      <c r="B64" s="45"/>
      <c r="C64" s="33"/>
      <c r="D64" s="42">
        <v>0</v>
      </c>
    </row>
    <row r="65" spans="1:5" x14ac:dyDescent="0.3">
      <c r="A65" s="46" t="s">
        <v>73</v>
      </c>
      <c r="B65" s="45"/>
      <c r="C65" s="66">
        <f>Ф1!D26</f>
        <v>7014</v>
      </c>
      <c r="D65" s="42">
        <v>10950</v>
      </c>
    </row>
    <row r="66" spans="1:5" hidden="1" x14ac:dyDescent="0.3">
      <c r="A66" s="68"/>
    </row>
    <row r="67" spans="1:5" ht="15" thickBot="1" x14ac:dyDescent="0.35">
      <c r="A67" s="11"/>
      <c r="B67" s="12"/>
      <c r="C67" s="34"/>
      <c r="D67" s="34"/>
    </row>
    <row r="68" spans="1:5" x14ac:dyDescent="0.3">
      <c r="A68" s="6"/>
      <c r="B68" s="45"/>
      <c r="C68" s="46"/>
      <c r="D68" s="46"/>
    </row>
    <row r="69" spans="1:5" x14ac:dyDescent="0.3">
      <c r="A69" s="51" t="s">
        <v>74</v>
      </c>
      <c r="B69" s="47"/>
      <c r="C69" s="69">
        <f>SUM(C62:C65)</f>
        <v>12343</v>
      </c>
      <c r="D69" s="74">
        <f>SUM(D62:D65)</f>
        <v>2870</v>
      </c>
    </row>
    <row r="70" spans="1:5" ht="22.5" customHeight="1" thickBot="1" x14ac:dyDescent="0.35">
      <c r="A70" s="29"/>
      <c r="B70" s="50"/>
      <c r="C70" s="31"/>
      <c r="D70" s="31"/>
    </row>
    <row r="71" spans="1:5" ht="15" thickTop="1" x14ac:dyDescent="0.3">
      <c r="C71" s="134">
        <f>Ф1!C26-C69</f>
        <v>0</v>
      </c>
      <c r="D71" s="134">
        <f>D69-D72</f>
        <v>2870</v>
      </c>
      <c r="E71" s="135"/>
    </row>
    <row r="72" spans="1:5" x14ac:dyDescent="0.3">
      <c r="D72" s="52"/>
      <c r="E72" s="52"/>
    </row>
    <row r="73" spans="1:5" ht="15" thickBot="1" x14ac:dyDescent="0.35"/>
    <row r="74" spans="1:5" ht="15" customHeight="1" x14ac:dyDescent="0.3">
      <c r="A74" s="28" t="s">
        <v>123</v>
      </c>
      <c r="B74" s="140"/>
    </row>
    <row r="75" spans="1:5" ht="15" customHeight="1" x14ac:dyDescent="0.3">
      <c r="A75" s="99" t="s">
        <v>33</v>
      </c>
      <c r="B75" s="140"/>
    </row>
    <row r="77" spans="1:5" ht="15" thickBot="1" x14ac:dyDescent="0.35"/>
    <row r="78" spans="1:5" x14ac:dyDescent="0.3">
      <c r="A78" s="28" t="s">
        <v>124</v>
      </c>
    </row>
    <row r="79" spans="1:5" x14ac:dyDescent="0.3">
      <c r="A79" s="111" t="s">
        <v>98</v>
      </c>
    </row>
  </sheetData>
  <mergeCells count="11">
    <mergeCell ref="A3:A4"/>
    <mergeCell ref="B3:B4"/>
    <mergeCell ref="A20:A21"/>
    <mergeCell ref="B20:B21"/>
    <mergeCell ref="B58:B59"/>
    <mergeCell ref="B49:B50"/>
    <mergeCell ref="B74:B75"/>
    <mergeCell ref="C20:C21"/>
    <mergeCell ref="D20:D21"/>
    <mergeCell ref="C49:C50"/>
    <mergeCell ref="D49:D50"/>
  </mergeCells>
  <pageMargins left="0.7" right="0.7" top="0.75" bottom="0.75" header="0.3" footer="0.3"/>
  <pageSetup paperSize="9" orientation="portrait" verticalDpi="4294967295" r:id="rId1"/>
  <ignoredErrors>
    <ignoredError sqref="C4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admin</cp:lastModifiedBy>
  <cp:lastPrinted>2021-08-14T12:28:54Z</cp:lastPrinted>
  <dcterms:created xsi:type="dcterms:W3CDTF">2018-08-14T10:01:39Z</dcterms:created>
  <dcterms:modified xsi:type="dcterms:W3CDTF">2024-05-13T05:23:31Z</dcterms:modified>
</cp:coreProperties>
</file>