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azhen\Nextcloud2\S.Issakhanova\CONSOLIDATE\2025\3 март\KASE\"/>
    </mc:Choice>
  </mc:AlternateContent>
  <xr:revisionPtr revIDLastSave="0" documentId="13_ncr:1_{93F6B751-0B98-4277-858D-D80BBA22C463}" xr6:coauthVersionLast="36" xr6:coauthVersionMax="37" xr10:uidLastSave="{00000000-0000-0000-0000-000000000000}"/>
  <bookViews>
    <workbookView xWindow="0" yWindow="0" windowWidth="28800" windowHeight="12225" tabRatio="879" activeTab="1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definedNames>
    <definedName name="_Hlk14853644" localSheetId="1">Ф2!$A$12</definedName>
    <definedName name="OLE_LINK2" localSheetId="0">Ф1!$E$7</definedName>
  </definedNames>
  <calcPr calcId="191029"/>
</workbook>
</file>

<file path=xl/calcChain.xml><?xml version="1.0" encoding="utf-8"?>
<calcChain xmlns="http://schemas.openxmlformats.org/spreadsheetml/2006/main">
  <c r="D17" i="2" l="1"/>
  <c r="D32" i="3" l="1"/>
  <c r="D28" i="3"/>
  <c r="D20" i="3"/>
  <c r="D22" i="3" s="1"/>
  <c r="F42" i="4"/>
  <c r="E42" i="4"/>
  <c r="D42" i="4"/>
  <c r="F37" i="4"/>
  <c r="F34" i="4"/>
  <c r="F33" i="4"/>
  <c r="F30" i="4"/>
  <c r="E37" i="4"/>
  <c r="C42" i="4"/>
  <c r="D37" i="4"/>
  <c r="D13" i="2"/>
  <c r="D34" i="3" l="1"/>
  <c r="D37" i="3" s="1"/>
  <c r="C31" i="2"/>
  <c r="D12" i="2"/>
  <c r="D18" i="2" s="1"/>
  <c r="D22" i="2" s="1"/>
  <c r="D24" i="2" s="1"/>
  <c r="D32" i="2" s="1"/>
  <c r="D31" i="2"/>
  <c r="C17" i="1"/>
  <c r="C28" i="3" l="1"/>
  <c r="C12" i="2" l="1"/>
  <c r="C18" i="2" s="1"/>
  <c r="C22" i="2" s="1"/>
  <c r="C24" i="2" s="1"/>
  <c r="C32" i="2" s="1"/>
  <c r="C31" i="1"/>
  <c r="C25" i="1"/>
  <c r="C32" i="1" l="1"/>
  <c r="C32" i="3"/>
  <c r="C20" i="3"/>
  <c r="C22" i="3" s="1"/>
  <c r="C34" i="3" l="1"/>
  <c r="C37" i="3" s="1"/>
</calcChain>
</file>

<file path=xl/sharedStrings.xml><?xml version="1.0" encoding="utf-8"?>
<sst xmlns="http://schemas.openxmlformats.org/spreadsheetml/2006/main" count="153" uniqueCount="118">
  <si>
    <t>АКТИВЫ</t>
  </si>
  <si>
    <t>Денежные средства и их эквиваленты</t>
  </si>
  <si>
    <t>Суммы к получению от кредитных институтов</t>
  </si>
  <si>
    <t>- Инвестиции в совместные предприятия</t>
  </si>
  <si>
    <t>- Инвестиции в ассоциированные предприятия</t>
  </si>
  <si>
    <t>Инвестиционные финансовые активы</t>
  </si>
  <si>
    <t xml:space="preserve">Основные средства и нематериальные активы </t>
  </si>
  <si>
    <t xml:space="preserve">Прочие активы  </t>
  </si>
  <si>
    <t xml:space="preserve">Всего активов </t>
  </si>
  <si>
    <t xml:space="preserve">ОБЯЗАТЕЛЬСТВА </t>
  </si>
  <si>
    <t>Выпущенные долговые ценные бумаги</t>
  </si>
  <si>
    <t>Отложенные налоговые обязательства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</si>
  <si>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</si>
  <si>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</si>
  <si>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</si>
  <si>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</si>
  <si>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 xml:space="preserve">Резерв по переоценке инвестиционных финансовых активов </t>
  </si>
  <si>
    <t xml:space="preserve">Нераспределенная прибыль </t>
  </si>
  <si>
    <t>Всего собственного капитала</t>
  </si>
  <si>
    <t>Всего обязательств и собственного капитала</t>
  </si>
  <si>
    <t xml:space="preserve">Чистая прибыль/(убыток) от операций с иностранной валютой </t>
  </si>
  <si>
    <t>Операционные доходы</t>
  </si>
  <si>
    <t>Расходы на персонал</t>
  </si>
  <si>
    <t xml:space="preserve">Общие и административные расходы </t>
  </si>
  <si>
    <t>Прибыль до налогообложения</t>
  </si>
  <si>
    <t xml:space="preserve">Расход по подоходному налогу </t>
  </si>
  <si>
    <t>Прочий совокупный доход</t>
  </si>
  <si>
    <t>Резерв по переоценке инвестиционных финансовых активов:</t>
  </si>
  <si>
    <t>Чистый процентный доход</t>
  </si>
  <si>
    <t>ДВИЖЕНИЕ ДЕНЕЖНЫХ СРЕДСТВ ОТ ОПЕРАЦИОННОЙ ДЕЯТЕЛЬНОСТИ</t>
  </si>
  <si>
    <t>Расходы на персонал выплаченные</t>
  </si>
  <si>
    <t>Прочие общие и административные расходы (выплаты)</t>
  </si>
  <si>
    <t>(Увеличение)/уменьшение операционных активов</t>
  </si>
  <si>
    <t xml:space="preserve">Подоходный налог уплаченный </t>
  </si>
  <si>
    <t>ДВИЖЕНИЕ ДЕНЕЖНЫХ СРЕДСТВ ОТ ИНВЕСТИЦИОННОЙ ДЕЯТЕЛЬНОСТИ</t>
  </si>
  <si>
    <t>Приобретения инвестиционных финансовых активов</t>
  </si>
  <si>
    <t>ДВИЖЕНИЕ ДЕНЕЖНЫХ СРЕДСТВ ОТ ФИНАНСОВОЙ ДЕЯТЕЛЬНОСТИ</t>
  </si>
  <si>
    <t>Эмиссия обыкновенных акций</t>
  </si>
  <si>
    <t>Влияние изменения курсов обмена на денежные средства и их эквиваленты</t>
  </si>
  <si>
    <t>Резерв изменений справедливой стоимости ценных бумаг</t>
  </si>
  <si>
    <t>Всего</t>
  </si>
  <si>
    <t>Всего совокупного дохода</t>
  </si>
  <si>
    <t>Всего операций с собственниками</t>
  </si>
  <si>
    <t>Заместитель Председателя Правления</t>
  </si>
  <si>
    <t xml:space="preserve">Раухан Куттыбаева </t>
  </si>
  <si>
    <t>Главный бухгалтер</t>
  </si>
  <si>
    <t>Активы, оцениваемые по справедливой стоимости, изменения которой отражаются в составе прибыли или убытка за период</t>
  </si>
  <si>
    <t>Прибыль за период</t>
  </si>
  <si>
    <t>Всего совокупного дохода за период</t>
  </si>
  <si>
    <t xml:space="preserve"> </t>
  </si>
  <si>
    <t>Процентные доходы</t>
  </si>
  <si>
    <t>Прочие (выплаты)/поступления</t>
  </si>
  <si>
    <t xml:space="preserve">Продажа и погашение инвестиционных финансовых активов </t>
  </si>
  <si>
    <t>Чистая величина денежных средств (использованных в)/от операционной деятельности до уплаты подоходного налога</t>
  </si>
  <si>
    <t>Чистая величина денежных средств, (использованных в)/от операционной деятельности</t>
  </si>
  <si>
    <t xml:space="preserve">Чистый поток денежных средств, использованных в инвестиционной деятельности </t>
  </si>
  <si>
    <t>Чистый поток денежных средств от финансовой деятельности</t>
  </si>
  <si>
    <t>Нетто (уменьшение)/увеличение денежных средств и их эквивалентов</t>
  </si>
  <si>
    <t>Процентные расходы</t>
  </si>
  <si>
    <t>Государственные субсидии</t>
  </si>
  <si>
    <t xml:space="preserve">Займы выданные клиентам </t>
  </si>
  <si>
    <t>Статьи которые были или могут быть впоследствии реклассифицированы в состав прибыли или убытка:</t>
  </si>
  <si>
    <t>Чистое изменение справедливой стоимости за вычетом подоходного налога</t>
  </si>
  <si>
    <t>Чистое изменение справедливой стоимости переведенное в состав прибыли или убытка</t>
  </si>
  <si>
    <t>Операции с собственниками отраженные непосредственно в составе собственного капитала</t>
  </si>
  <si>
    <t>тыс.тенге</t>
  </si>
  <si>
    <t>Тимур Бегулиев</t>
  </si>
  <si>
    <t>Не аудировано</t>
  </si>
  <si>
    <t xml:space="preserve">за год, закончившийся </t>
  </si>
  <si>
    <t xml:space="preserve">Процентные доходы, рассчитанные с использованием метода эффективной ставки </t>
  </si>
  <si>
    <t>Чистая прибыль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</si>
  <si>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Прочие операционные доходы</t>
  </si>
  <si>
    <t>Восстановление/(формирование) убытков от обесценения в отнощении долговых финансовых активов</t>
  </si>
  <si>
    <t>Прибыль за год</t>
  </si>
  <si>
    <t>Статьи, которые были реклассифицированы или могут быть впоследствии реклассифицированы в состав прибыли или убытка:</t>
  </si>
  <si>
    <t>- чистое изменение справедливой стоимости, за вычетом подоходного налога</t>
  </si>
  <si>
    <t>- чистое изменение справедливой стоимости, перенесенное в состав прибыли или убытка за период</t>
  </si>
  <si>
    <t>- Резерв по пересчету иностранной Валюты</t>
  </si>
  <si>
    <t>Прочий совокупный (убыток)/доход за год, за вычетом подоходного налога</t>
  </si>
  <si>
    <t>Всего совокупного дохода за год</t>
  </si>
  <si>
    <t>Приобретения основных средств и нематериальных активов</t>
  </si>
  <si>
    <t>Денежные средства и их эквиваленты на начало года</t>
  </si>
  <si>
    <t>Денежные средства и их эквиваленты на конец года (Примечание )</t>
  </si>
  <si>
    <t xml:space="preserve">Прибыль за год </t>
  </si>
  <si>
    <t>Статьи, которые были или могут быть впоследствии реклассифицированы в состав прибыли или убытка:</t>
  </si>
  <si>
    <t>Приобретение дочерних организаций</t>
  </si>
  <si>
    <t>Чистое изменение справедливой стоимости, за вычетом подоходного налога</t>
  </si>
  <si>
    <t>Чистое изменение справедливой стоимости, переведенное в состав прибыли или убытка</t>
  </si>
  <si>
    <t>Всего прочего совокупного убытка</t>
  </si>
  <si>
    <t>Операции с собственниками, отраженные непосредственно в составе собственного капитала</t>
  </si>
  <si>
    <t>Дивиденды объявленные (Примечание )</t>
  </si>
  <si>
    <t xml:space="preserve">Выпуск акций </t>
  </si>
  <si>
    <t>31 марта 2024 года</t>
  </si>
  <si>
    <t xml:space="preserve">за три месяца закончившиеся 
31 марта 2024 года </t>
  </si>
  <si>
    <t>Продажа и погашение инвестиционных финансовых активов</t>
  </si>
  <si>
    <t xml:space="preserve">Займы выданные </t>
  </si>
  <si>
    <t>Резерв по пересчету иностранной Валюты</t>
  </si>
  <si>
    <t>Дивиденды объявленные</t>
  </si>
  <si>
    <t xml:space="preserve">Дивиденды объявленные </t>
  </si>
  <si>
    <t>Остаток на 31 марта 2023 года</t>
  </si>
  <si>
    <t>Остаток на 1 января 2024 года</t>
  </si>
  <si>
    <t>Остаток на 31 марта 2024 года</t>
  </si>
  <si>
    <t>- Долевые инструменты</t>
  </si>
  <si>
    <t>- Долговые инструменты</t>
  </si>
  <si>
    <t>Текущее налоговое обязательство</t>
  </si>
  <si>
    <t xml:space="preserve"> АО «Qazaqstan Investment Corporation» по состоянию на 31 марта 2025 года</t>
  </si>
  <si>
    <t xml:space="preserve"> АО «Qazaqstan Investment Corporation» за три месяца закончившихся 
31 марта 2025 года</t>
  </si>
  <si>
    <t>31 марта 2025 года</t>
  </si>
  <si>
    <t>Прочие процентные доходы</t>
  </si>
  <si>
    <t xml:space="preserve">АО «Qazaqstan Investment Corporation» за три месяца закончившихся 
31 марта 2025 года </t>
  </si>
  <si>
    <t>Остаток на 1 января 2025 года</t>
  </si>
  <si>
    <t xml:space="preserve"> АО «Qazaqstan Investment Corporation» за три месяца закончившихся 
31 марта 2025 года </t>
  </si>
  <si>
    <t xml:space="preserve">за три месяца закончившиеся 
31 марта 2025 года </t>
  </si>
  <si>
    <t xml:space="preserve">Консолидированный отчет о финансовом положении </t>
  </si>
  <si>
    <t xml:space="preserve">Консолидированный отчет о прибыли или убытке и прочем совокупном доходе </t>
  </si>
  <si>
    <t xml:space="preserve">Консолидированный отчет об изменениях в собственном капитале </t>
  </si>
  <si>
    <t xml:space="preserve">Консолидированный отчет о движении денежных средств  </t>
  </si>
  <si>
    <t>Чистый доход/(убыток) от операций с инвестиционными финансовыми активами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</si>
</sst>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.00\ _₽_-;\-* #,##0.00\ _₽_-;_-* &quot;-&quot;??\ _₽_-;_-@_-"/>
    <numFmt numFmtId="165" formatCode="_-* #,##0_р_._-;\-* #,##0_р_._-;_-* &quot;-&quot;??_р_._-;_-@_-"/>
    <numFmt numFmtId="166" formatCode="_-* #,##0.00_р_._-;\-* #,##0.00_р_._-;_-* &quot;-&quot;??_р_._-;_-@_-"/>
    <numFmt numFmtId="167" formatCode="_(* #,##0_);_(* \(#,##0\);_(* &quot;-&quot;??_);_(@_)"/>
    <numFmt numFmtId="168" formatCode="_-* #,##0\ _₽_-;\-* #,##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165" fontId="6" fillId="0" borderId="0" xfId="1" applyNumberFormat="1" applyFont="1" applyFill="1" applyAlignment="1"/>
    <xf numFmtId="165" fontId="6" fillId="0" borderId="0" xfId="0" applyNumberFormat="1" applyFont="1"/>
    <xf numFmtId="0" fontId="9" fillId="0" borderId="0" xfId="0" applyFont="1" applyAlignment="1">
      <alignment vertical="center" wrapText="1"/>
    </xf>
    <xf numFmtId="165" fontId="7" fillId="0" borderId="2" xfId="1" applyNumberFormat="1" applyFont="1" applyFill="1" applyBorder="1" applyAlignment="1"/>
    <xf numFmtId="3" fontId="6" fillId="0" borderId="0" xfId="0" applyNumberFormat="1" applyFont="1"/>
    <xf numFmtId="167" fontId="6" fillId="0" borderId="0" xfId="1" applyNumberFormat="1" applyFont="1" applyFill="1" applyAlignment="1"/>
    <xf numFmtId="165" fontId="7" fillId="0" borderId="3" xfId="0" applyNumberFormat="1" applyFont="1" applyFill="1" applyBorder="1" applyAlignment="1"/>
    <xf numFmtId="0" fontId="6" fillId="0" borderId="0" xfId="0" applyFont="1" applyAlignment="1">
      <alignment wrapText="1"/>
    </xf>
    <xf numFmtId="165" fontId="6" fillId="0" borderId="0" xfId="0" applyNumberFormat="1" applyFont="1" applyFill="1"/>
    <xf numFmtId="0" fontId="6" fillId="0" borderId="0" xfId="0" applyFont="1" applyFill="1"/>
    <xf numFmtId="167" fontId="6" fillId="0" borderId="0" xfId="1" applyNumberFormat="1" applyFont="1" applyFill="1"/>
    <xf numFmtId="167" fontId="6" fillId="0" borderId="0" xfId="1" applyNumberFormat="1" applyFont="1"/>
    <xf numFmtId="167" fontId="7" fillId="0" borderId="0" xfId="1" applyNumberFormat="1" applyFont="1" applyFill="1"/>
    <xf numFmtId="167" fontId="6" fillId="0" borderId="1" xfId="1" applyNumberFormat="1" applyFont="1" applyFill="1" applyBorder="1"/>
    <xf numFmtId="0" fontId="6" fillId="0" borderId="0" xfId="0" applyFont="1" applyBorder="1"/>
    <xf numFmtId="0" fontId="10" fillId="0" borderId="0" xfId="0" applyFont="1" applyBorder="1" applyAlignment="1">
      <alignment horizontal="right" wrapText="1"/>
    </xf>
    <xf numFmtId="167" fontId="6" fillId="0" borderId="0" xfId="0" applyNumberFormat="1" applyFont="1" applyFill="1"/>
    <xf numFmtId="167" fontId="6" fillId="0" borderId="0" xfId="0" applyNumberFormat="1" applyFont="1"/>
    <xf numFmtId="0" fontId="7" fillId="0" borderId="0" xfId="0" applyFont="1" applyAlignment="1">
      <alignment horizontal="center" vertical="center"/>
    </xf>
    <xf numFmtId="167" fontId="9" fillId="0" borderId="0" xfId="1" applyNumberFormat="1" applyFont="1" applyFill="1" applyAlignment="1"/>
    <xf numFmtId="0" fontId="0" fillId="0" borderId="0" xfId="0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167" fontId="9" fillId="0" borderId="0" xfId="1" applyNumberFormat="1" applyFont="1" applyFill="1" applyBorder="1" applyAlignment="1"/>
    <xf numFmtId="167" fontId="7" fillId="0" borderId="0" xfId="1" applyNumberFormat="1" applyFont="1" applyFill="1" applyBorder="1" applyAlignment="1"/>
    <xf numFmtId="167" fontId="8" fillId="0" borderId="0" xfId="0" applyNumberFormat="1" applyFont="1" applyFill="1" applyBorder="1" applyAlignment="1"/>
    <xf numFmtId="167" fontId="6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167" fontId="6" fillId="0" borderId="0" xfId="1" applyNumberFormat="1" applyFont="1" applyFill="1" applyBorder="1"/>
    <xf numFmtId="167" fontId="7" fillId="0" borderId="0" xfId="0" applyNumberFormat="1" applyFont="1" applyFill="1"/>
    <xf numFmtId="167" fontId="7" fillId="0" borderId="7" xfId="0" applyNumberFormat="1" applyFont="1" applyFill="1" applyBorder="1"/>
    <xf numFmtId="0" fontId="6" fillId="0" borderId="0" xfId="0" quotePrefix="1" applyFont="1" applyAlignment="1">
      <alignment vertical="center" wrapText="1"/>
    </xf>
    <xf numFmtId="167" fontId="7" fillId="0" borderId="0" xfId="0" applyNumberFormat="1" applyFont="1"/>
    <xf numFmtId="167" fontId="7" fillId="0" borderId="4" xfId="0" applyNumberFormat="1" applyFont="1" applyBorder="1"/>
    <xf numFmtId="14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67" fontId="7" fillId="0" borderId="5" xfId="1" applyNumberFormat="1" applyFont="1" applyBorder="1"/>
    <xf numFmtId="167" fontId="7" fillId="0" borderId="7" xfId="1" applyNumberFormat="1" applyFont="1" applyBorder="1"/>
    <xf numFmtId="0" fontId="7" fillId="0" borderId="1" xfId="0" applyFont="1" applyBorder="1" applyAlignment="1">
      <alignment vertical="center" wrapText="1"/>
    </xf>
    <xf numFmtId="167" fontId="7" fillId="0" borderId="0" xfId="0" applyNumberFormat="1" applyFont="1" applyAlignment="1">
      <alignment vertical="center" wrapText="1"/>
    </xf>
    <xf numFmtId="167" fontId="6" fillId="0" borderId="6" xfId="1" applyNumberFormat="1" applyFont="1" applyBorder="1"/>
    <xf numFmtId="167" fontId="6" fillId="0" borderId="0" xfId="1" applyNumberFormat="1" applyFont="1" applyBorder="1"/>
    <xf numFmtId="167" fontId="7" fillId="0" borderId="0" xfId="1" applyNumberFormat="1" applyFont="1" applyBorder="1"/>
    <xf numFmtId="167" fontId="7" fillId="0" borderId="6" xfId="1" applyNumberFormat="1" applyFont="1" applyBorder="1"/>
    <xf numFmtId="167" fontId="6" fillId="0" borderId="7" xfId="1" applyNumberFormat="1" applyFont="1" applyBorder="1"/>
    <xf numFmtId="0" fontId="2" fillId="0" borderId="8" xfId="0" applyFont="1" applyBorder="1" applyAlignment="1">
      <alignment horizontal="center" wrapText="1"/>
    </xf>
    <xf numFmtId="0" fontId="7" fillId="0" borderId="8" xfId="0" applyFont="1" applyBorder="1" applyAlignment="1">
      <alignment vertical="center" wrapText="1"/>
    </xf>
    <xf numFmtId="0" fontId="0" fillId="0" borderId="8" xfId="0" applyBorder="1"/>
    <xf numFmtId="168" fontId="6" fillId="0" borderId="8" xfId="1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1" fontId="6" fillId="0" borderId="8" xfId="1" applyNumberFormat="1" applyFont="1" applyBorder="1"/>
    <xf numFmtId="0" fontId="6" fillId="0" borderId="8" xfId="0" applyFont="1" applyFill="1" applyBorder="1" applyAlignment="1">
      <alignment vertical="center" wrapText="1"/>
    </xf>
    <xf numFmtId="0" fontId="0" fillId="0" borderId="8" xfId="0" applyFill="1" applyBorder="1"/>
    <xf numFmtId="41" fontId="0" fillId="0" borderId="8" xfId="1" applyNumberFormat="1" applyFont="1" applyFill="1" applyBorder="1"/>
    <xf numFmtId="41" fontId="2" fillId="0" borderId="8" xfId="1" applyNumberFormat="1" applyFont="1" applyFill="1" applyBorder="1"/>
    <xf numFmtId="41" fontId="2" fillId="0" borderId="8" xfId="1" applyNumberFormat="1" applyFont="1" applyBorder="1"/>
    <xf numFmtId="41" fontId="0" fillId="0" borderId="8" xfId="1" applyNumberFormat="1" applyFont="1" applyBorder="1"/>
    <xf numFmtId="41" fontId="1" fillId="0" borderId="8" xfId="1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167" fontId="7" fillId="0" borderId="2" xfId="1" applyNumberFormat="1" applyFont="1" applyFill="1" applyBorder="1"/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9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7">
    <cellStyle name="Comma" xfId="1" xr:uid="{00000000-0005-0000-0000-000000000000}"/>
    <cellStyle name="Normal" xfId="0" builtinId="0"/>
    <cellStyle name="Percent" xfId="6" xr:uid="{8D10BBC0-5CBC-4FA9-ABB4-F6F34DC7A127}"/>
    <cellStyle name="Процентный 3" xfId="4" xr:uid="{65E9F91C-E3D7-45F7-A9DF-AD55C361237A}"/>
    <cellStyle name="Процентный 3 2" xfId="5" xr:uid="{F5E0E04A-7A88-4204-8BA9-BA7AE21B6512}"/>
    <cellStyle name="Финансовый 10" xfId="3" xr:uid="{6289F5DD-566C-4666-9D4F-F51E854AD625}"/>
    <cellStyle name="Финансовый 3" xfId="2" xr:uid="{35DE9498-038C-4DE5-A97F-D8288C40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7"/>
  <sheetViews>
    <sheetView zoomScale="85" zoomScaleNormal="85" workbookViewId="0">
      <selection activeCell="D15" sqref="D15"/>
    </sheetView>
  </sheetViews>
  <sheetFormatPr defaultRowHeight="15" x14ac:dyDescent="0.25"/>
  <cols>
    <col min="1" max="1" width="56.140625" style="1" customWidth="1"/>
    <col min="2" max="2" width="7.28515625" style="1" customWidth="1"/>
    <col min="3" max="3" width="22.85546875" style="3" customWidth="1"/>
    <col min="4" max="4" width="21.7109375" customWidth="1"/>
    <col min="5" max="5" width="16.7109375" customWidth="1"/>
    <col min="6" max="7" width="14.140625" bestFit="1" customWidth="1"/>
    <col min="8" max="8" width="13.5703125" customWidth="1"/>
    <col min="9" max="9" width="15.28515625" customWidth="1"/>
  </cols>
  <sheetData>
    <row r="1" spans="1:10" ht="15.75" customHeight="1" x14ac:dyDescent="0.3">
      <c r="A1" s="112" t="s">
        <v>113</v>
      </c>
      <c r="B1" s="112"/>
      <c r="C1" s="112"/>
      <c r="D1" s="112"/>
      <c r="E1" s="5"/>
      <c r="F1" s="41"/>
      <c r="G1" s="41"/>
      <c r="H1" s="41"/>
      <c r="I1" s="41"/>
      <c r="J1" s="41"/>
    </row>
    <row r="2" spans="1:10" ht="18.75" x14ac:dyDescent="0.3">
      <c r="A2" s="113" t="s">
        <v>105</v>
      </c>
      <c r="B2" s="113"/>
      <c r="C2" s="113"/>
      <c r="D2" s="113"/>
      <c r="E2" s="6"/>
      <c r="F2" s="41"/>
      <c r="G2" s="41"/>
      <c r="H2" s="41"/>
      <c r="I2" s="41"/>
      <c r="J2" s="41"/>
    </row>
    <row r="3" spans="1:10" ht="18.75" x14ac:dyDescent="0.3">
      <c r="A3" s="17"/>
      <c r="B3" s="17"/>
      <c r="C3" s="17"/>
      <c r="D3" s="17"/>
      <c r="E3" s="6"/>
      <c r="F3" s="41"/>
      <c r="G3" s="41"/>
      <c r="H3" s="41"/>
      <c r="I3" s="41"/>
      <c r="J3" s="41"/>
    </row>
    <row r="4" spans="1:10" ht="18.75" x14ac:dyDescent="0.3">
      <c r="A4" s="4"/>
      <c r="B4" s="4"/>
      <c r="C4" s="7"/>
      <c r="D4" s="36" t="s">
        <v>65</v>
      </c>
      <c r="E4" s="4"/>
      <c r="F4" s="41"/>
      <c r="G4" s="41"/>
      <c r="H4" s="41"/>
      <c r="I4" s="41"/>
      <c r="J4" s="41"/>
    </row>
    <row r="5" spans="1:10" s="8" customFormat="1" ht="13.5" thickBot="1" x14ac:dyDescent="0.25">
      <c r="A5" s="18"/>
      <c r="B5" s="67"/>
      <c r="C5" s="19">
        <v>45747</v>
      </c>
      <c r="D5" s="19">
        <v>45657</v>
      </c>
      <c r="F5" s="42"/>
      <c r="G5" s="43"/>
      <c r="H5" s="44"/>
      <c r="I5" s="44"/>
      <c r="J5" s="45"/>
    </row>
    <row r="6" spans="1:10" s="8" customFormat="1" ht="13.5" thickTop="1" x14ac:dyDescent="0.2">
      <c r="A6" s="10" t="s">
        <v>0</v>
      </c>
      <c r="B6" s="68"/>
      <c r="D6" s="20"/>
      <c r="F6" s="46"/>
      <c r="G6" s="47"/>
      <c r="H6" s="48"/>
      <c r="I6" s="48"/>
      <c r="J6" s="45"/>
    </row>
    <row r="7" spans="1:10" s="8" customFormat="1" ht="12.75" x14ac:dyDescent="0.2">
      <c r="A7" s="11" t="s">
        <v>1</v>
      </c>
      <c r="B7" s="69"/>
      <c r="C7" s="26">
        <v>83717472</v>
      </c>
      <c r="D7" s="107">
        <v>38928100</v>
      </c>
      <c r="F7" s="49"/>
      <c r="G7" s="50"/>
      <c r="H7" s="51"/>
      <c r="I7" s="51"/>
      <c r="J7" s="45"/>
    </row>
    <row r="8" spans="1:10" s="8" customFormat="1" ht="25.5" x14ac:dyDescent="0.2">
      <c r="A8" s="11" t="s">
        <v>46</v>
      </c>
      <c r="B8" s="69"/>
      <c r="C8" s="26">
        <v>204259404</v>
      </c>
      <c r="D8" s="107">
        <v>207015453</v>
      </c>
      <c r="E8" s="22"/>
      <c r="F8" s="49"/>
      <c r="G8" s="50"/>
      <c r="H8" s="51"/>
      <c r="I8" s="51"/>
      <c r="J8" s="45"/>
    </row>
    <row r="9" spans="1:10" s="8" customFormat="1" ht="12.75" x14ac:dyDescent="0.2">
      <c r="A9" s="23" t="s">
        <v>3</v>
      </c>
      <c r="B9" s="70"/>
      <c r="C9" s="40">
        <v>68068426</v>
      </c>
      <c r="D9" s="108">
        <v>66868426</v>
      </c>
      <c r="F9" s="52"/>
      <c r="G9" s="49"/>
      <c r="H9" s="53"/>
      <c r="I9" s="53"/>
      <c r="J9" s="45"/>
    </row>
    <row r="10" spans="1:10" s="8" customFormat="1" ht="12.75" x14ac:dyDescent="0.2">
      <c r="A10" s="23" t="s">
        <v>4</v>
      </c>
      <c r="B10" s="70"/>
      <c r="C10" s="40">
        <v>37474701</v>
      </c>
      <c r="D10" s="108">
        <v>38617149</v>
      </c>
      <c r="F10" s="52"/>
      <c r="G10" s="49"/>
      <c r="H10" s="53"/>
      <c r="I10" s="53"/>
      <c r="J10" s="45"/>
    </row>
    <row r="11" spans="1:10" s="8" customFormat="1" ht="12.75" x14ac:dyDescent="0.2">
      <c r="A11" s="23" t="s">
        <v>102</v>
      </c>
      <c r="B11" s="70"/>
      <c r="C11" s="40">
        <v>43332157</v>
      </c>
      <c r="D11" s="108">
        <v>48108727</v>
      </c>
      <c r="F11" s="52"/>
      <c r="G11" s="49"/>
      <c r="H11" s="53"/>
      <c r="I11" s="53"/>
      <c r="J11" s="45"/>
    </row>
    <row r="12" spans="1:10" s="8" customFormat="1" ht="12.75" x14ac:dyDescent="0.2">
      <c r="A12" s="23" t="s">
        <v>103</v>
      </c>
      <c r="B12" s="70"/>
      <c r="C12" s="40">
        <v>55384120</v>
      </c>
      <c r="D12" s="108">
        <v>53421151</v>
      </c>
      <c r="F12" s="52"/>
      <c r="G12" s="49"/>
      <c r="H12" s="53"/>
      <c r="I12" s="53"/>
      <c r="J12" s="45"/>
    </row>
    <row r="13" spans="1:10" s="35" customFormat="1" ht="12.75" x14ac:dyDescent="0.2">
      <c r="A13" s="106" t="s">
        <v>60</v>
      </c>
      <c r="B13" s="69"/>
      <c r="C13" s="51">
        <v>24721888</v>
      </c>
      <c r="D13" s="107">
        <v>23550256</v>
      </c>
      <c r="F13" s="49"/>
      <c r="G13" s="50"/>
      <c r="H13" s="51"/>
      <c r="I13" s="53"/>
      <c r="J13" s="45"/>
    </row>
    <row r="14" spans="1:10" s="8" customFormat="1" ht="12.75" x14ac:dyDescent="0.2">
      <c r="A14" s="11" t="s">
        <v>5</v>
      </c>
      <c r="B14" s="69"/>
      <c r="C14" s="26">
        <v>6073131</v>
      </c>
      <c r="D14" s="107">
        <v>47854365</v>
      </c>
      <c r="F14" s="49"/>
      <c r="G14" s="50"/>
      <c r="H14" s="51"/>
      <c r="I14" s="51"/>
      <c r="J14" s="45"/>
    </row>
    <row r="15" spans="1:10" s="8" customFormat="1" ht="12.75" x14ac:dyDescent="0.2">
      <c r="A15" s="11" t="s">
        <v>6</v>
      </c>
      <c r="B15" s="69"/>
      <c r="C15" s="26">
        <v>227415</v>
      </c>
      <c r="D15" s="107">
        <v>248912</v>
      </c>
      <c r="F15" s="49"/>
      <c r="G15" s="49"/>
      <c r="H15" s="51"/>
      <c r="I15" s="51"/>
      <c r="J15" s="45"/>
    </row>
    <row r="16" spans="1:10" s="8" customFormat="1" ht="13.5" thickBot="1" x14ac:dyDescent="0.25">
      <c r="A16" s="11" t="s">
        <v>7</v>
      </c>
      <c r="B16" s="69"/>
      <c r="C16" s="26">
        <v>47597</v>
      </c>
      <c r="D16" s="109">
        <v>30341</v>
      </c>
      <c r="F16" s="49"/>
      <c r="G16" s="49"/>
      <c r="H16" s="51"/>
      <c r="I16" s="51"/>
      <c r="J16" s="45"/>
    </row>
    <row r="17" spans="1:10" s="8" customFormat="1" ht="14.25" thickTop="1" thickBot="1" x14ac:dyDescent="0.25">
      <c r="A17" s="10" t="s">
        <v>8</v>
      </c>
      <c r="B17" s="71"/>
      <c r="C17" s="105">
        <f>C7+C13+C15+C16+C14+C8</f>
        <v>319046907</v>
      </c>
      <c r="D17" s="110">
        <v>317627427</v>
      </c>
      <c r="E17" s="25"/>
      <c r="F17" s="46"/>
      <c r="G17" s="46"/>
      <c r="H17" s="54"/>
      <c r="I17" s="54"/>
      <c r="J17" s="45"/>
    </row>
    <row r="18" spans="1:10" s="8" customFormat="1" ht="12.75" x14ac:dyDescent="0.2">
      <c r="A18" s="10"/>
      <c r="B18" s="71"/>
      <c r="D18" s="21"/>
      <c r="F18" s="46"/>
      <c r="G18" s="46"/>
      <c r="H18" s="55"/>
      <c r="I18" s="51"/>
      <c r="J18" s="45"/>
    </row>
    <row r="19" spans="1:10" s="8" customFormat="1" ht="12.75" x14ac:dyDescent="0.2">
      <c r="A19" s="10" t="s">
        <v>9</v>
      </c>
      <c r="B19" s="71"/>
      <c r="D19" s="21"/>
      <c r="F19" s="46"/>
      <c r="G19" s="46"/>
      <c r="H19" s="56"/>
      <c r="I19" s="51"/>
      <c r="J19" s="45"/>
    </row>
    <row r="20" spans="1:10" s="8" customFormat="1" ht="12.75" x14ac:dyDescent="0.2">
      <c r="A20" s="11" t="s">
        <v>10</v>
      </c>
      <c r="B20" s="69"/>
      <c r="C20" s="26">
        <v>50696069</v>
      </c>
      <c r="D20" s="107">
        <v>50405943</v>
      </c>
      <c r="E20" s="22"/>
      <c r="F20" s="49"/>
      <c r="G20" s="49"/>
      <c r="H20" s="51"/>
      <c r="I20" s="51"/>
      <c r="J20" s="45"/>
    </row>
    <row r="21" spans="1:10" s="8" customFormat="1" ht="12.75" x14ac:dyDescent="0.2">
      <c r="A21" s="11" t="s">
        <v>59</v>
      </c>
      <c r="B21" s="69"/>
      <c r="C21" s="26">
        <v>1151108</v>
      </c>
      <c r="D21" s="107">
        <v>1193219</v>
      </c>
      <c r="F21" s="49"/>
      <c r="G21" s="50"/>
      <c r="H21" s="51"/>
      <c r="I21" s="51"/>
      <c r="J21" s="45"/>
    </row>
    <row r="22" spans="1:10" s="8" customFormat="1" ht="12.75" x14ac:dyDescent="0.2">
      <c r="A22" s="11" t="s">
        <v>11</v>
      </c>
      <c r="B22" s="69"/>
      <c r="C22" s="26">
        <v>241229</v>
      </c>
      <c r="D22" s="107">
        <v>663303</v>
      </c>
      <c r="F22" s="49"/>
      <c r="G22" s="49"/>
      <c r="H22" s="51"/>
      <c r="I22" s="51"/>
      <c r="J22" s="45"/>
    </row>
    <row r="23" spans="1:10" s="8" customFormat="1" ht="12.75" x14ac:dyDescent="0.2">
      <c r="A23" s="11" t="s">
        <v>104</v>
      </c>
      <c r="B23" s="69"/>
      <c r="C23" s="26">
        <v>798076</v>
      </c>
      <c r="D23" s="107">
        <v>492431</v>
      </c>
      <c r="F23" s="49"/>
      <c r="G23" s="50"/>
      <c r="H23" s="51"/>
      <c r="I23" s="51"/>
      <c r="J23" s="45"/>
    </row>
    <row r="24" spans="1:10" s="8" customFormat="1" ht="13.5" thickBot="1" x14ac:dyDescent="0.25">
      <c r="A24" s="11" t="s">
        <v>12</v>
      </c>
      <c r="B24" s="69"/>
      <c r="C24" s="26">
        <v>803914</v>
      </c>
      <c r="D24" s="109">
        <v>1192794</v>
      </c>
      <c r="F24" s="49"/>
      <c r="G24" s="49"/>
      <c r="H24" s="51"/>
      <c r="I24" s="51"/>
      <c r="J24" s="45"/>
    </row>
    <row r="25" spans="1:10" s="8" customFormat="1" ht="14.25" thickTop="1" thickBot="1" x14ac:dyDescent="0.25">
      <c r="A25" s="10" t="s">
        <v>13</v>
      </c>
      <c r="B25" s="71"/>
      <c r="C25" s="24">
        <f>SUM(C20:C24)</f>
        <v>53690396</v>
      </c>
      <c r="D25" s="111">
        <v>53947690</v>
      </c>
      <c r="F25" s="49"/>
      <c r="G25" s="49"/>
      <c r="H25" s="51"/>
      <c r="I25" s="51"/>
      <c r="J25" s="45"/>
    </row>
    <row r="26" spans="1:10" s="8" customFormat="1" ht="12.75" x14ac:dyDescent="0.2">
      <c r="A26" s="10"/>
      <c r="B26" s="71"/>
      <c r="D26" s="21"/>
      <c r="F26" s="46"/>
      <c r="G26" s="46"/>
      <c r="H26" s="54"/>
      <c r="I26" s="54"/>
      <c r="J26" s="45"/>
    </row>
    <row r="27" spans="1:10" s="8" customFormat="1" ht="12.75" x14ac:dyDescent="0.2">
      <c r="A27" s="10" t="s">
        <v>14</v>
      </c>
      <c r="B27" s="71"/>
      <c r="D27" s="21"/>
      <c r="F27" s="46"/>
      <c r="G27" s="46"/>
      <c r="H27" s="55"/>
      <c r="I27" s="51"/>
      <c r="J27" s="45"/>
    </row>
    <row r="28" spans="1:10" s="8" customFormat="1" ht="12.75" x14ac:dyDescent="0.2">
      <c r="A28" s="11" t="s">
        <v>15</v>
      </c>
      <c r="B28" s="69"/>
      <c r="C28" s="26">
        <v>197761730</v>
      </c>
      <c r="D28" s="107">
        <v>197761730</v>
      </c>
      <c r="F28" s="46"/>
      <c r="G28" s="46"/>
      <c r="H28" s="56"/>
      <c r="I28" s="51"/>
      <c r="J28" s="45"/>
    </row>
    <row r="29" spans="1:10" s="8" customFormat="1" ht="12.75" x14ac:dyDescent="0.2">
      <c r="A29" s="11" t="s">
        <v>16</v>
      </c>
      <c r="B29" s="69"/>
      <c r="C29" s="26">
        <v>-109865</v>
      </c>
      <c r="D29" s="107">
        <v>-390298</v>
      </c>
      <c r="F29" s="49"/>
      <c r="G29" s="49"/>
      <c r="H29" s="51"/>
      <c r="I29" s="51"/>
      <c r="J29" s="45"/>
    </row>
    <row r="30" spans="1:10" s="8" customFormat="1" ht="13.5" thickBot="1" x14ac:dyDescent="0.25">
      <c r="A30" s="11" t="s">
        <v>17</v>
      </c>
      <c r="B30" s="69"/>
      <c r="C30" s="26">
        <v>67704646</v>
      </c>
      <c r="D30" s="109">
        <v>66308305</v>
      </c>
      <c r="F30" s="49"/>
      <c r="G30" s="49"/>
      <c r="H30" s="51"/>
      <c r="I30" s="51"/>
      <c r="J30" s="45"/>
    </row>
    <row r="31" spans="1:10" s="8" customFormat="1" ht="14.25" thickTop="1" thickBot="1" x14ac:dyDescent="0.25">
      <c r="A31" s="10" t="s">
        <v>18</v>
      </c>
      <c r="B31" s="71"/>
      <c r="C31" s="24">
        <f>SUM(C28:C30)</f>
        <v>265356511</v>
      </c>
      <c r="D31" s="111">
        <v>263679737</v>
      </c>
      <c r="F31" s="49"/>
      <c r="G31" s="49"/>
      <c r="H31" s="51"/>
      <c r="I31" s="51"/>
      <c r="J31" s="45"/>
    </row>
    <row r="32" spans="1:10" s="8" customFormat="1" ht="13.5" thickBot="1" x14ac:dyDescent="0.25">
      <c r="A32" s="10" t="s">
        <v>19</v>
      </c>
      <c r="B32" s="68"/>
      <c r="C32" s="27">
        <f>C25+C31</f>
        <v>319046907</v>
      </c>
      <c r="D32" s="110">
        <v>317627427</v>
      </c>
      <c r="F32" s="46"/>
      <c r="G32" s="46"/>
      <c r="H32" s="54"/>
      <c r="I32" s="54"/>
      <c r="J32" s="45"/>
    </row>
    <row r="33" spans="1:10" s="8" customFormat="1" ht="12.75" x14ac:dyDescent="0.2">
      <c r="A33" s="28"/>
      <c r="B33" s="72"/>
      <c r="C33" s="29"/>
      <c r="D33" s="29"/>
      <c r="F33" s="46"/>
      <c r="G33" s="46"/>
      <c r="H33" s="57"/>
      <c r="I33" s="57"/>
      <c r="J33" s="45"/>
    </row>
    <row r="34" spans="1:10" s="8" customFormat="1" ht="12.75" x14ac:dyDescent="0.2">
      <c r="A34" s="28"/>
      <c r="B34" s="28"/>
      <c r="C34" s="30"/>
      <c r="F34" s="48"/>
      <c r="G34" s="58"/>
      <c r="H34" s="59"/>
      <c r="I34" s="59"/>
      <c r="J34" s="45"/>
    </row>
    <row r="35" spans="1:10" s="8" customFormat="1" x14ac:dyDescent="0.25">
      <c r="A35" s="12" t="s">
        <v>66</v>
      </c>
      <c r="B35" s="12"/>
      <c r="C35" s="15" t="s">
        <v>44</v>
      </c>
      <c r="F35"/>
      <c r="G35"/>
      <c r="H35"/>
      <c r="I35"/>
    </row>
    <row r="36" spans="1:10" s="8" customFormat="1" x14ac:dyDescent="0.25">
      <c r="A36" s="13" t="s">
        <v>43</v>
      </c>
      <c r="B36" s="13"/>
      <c r="C36" s="14" t="s">
        <v>45</v>
      </c>
      <c r="F36"/>
      <c r="G36"/>
      <c r="H36"/>
      <c r="I36"/>
    </row>
    <row r="37" spans="1:10" s="8" customFormat="1" x14ac:dyDescent="0.25">
      <c r="A37" s="1"/>
      <c r="B37" s="1"/>
      <c r="C37" s="3"/>
      <c r="D37"/>
      <c r="F37"/>
      <c r="G37"/>
      <c r="H37"/>
      <c r="I37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36"/>
  <sheetViews>
    <sheetView tabSelected="1" zoomScale="73" zoomScaleNormal="73" workbookViewId="0">
      <selection activeCell="A15" sqref="A15"/>
    </sheetView>
  </sheetViews>
  <sheetFormatPr defaultRowHeight="15" x14ac:dyDescent="0.25"/>
  <cols>
    <col min="1" max="1" width="57.28515625" style="1" customWidth="1"/>
    <col min="2" max="2" width="7.42578125" style="1" customWidth="1"/>
    <col min="3" max="3" width="21.85546875" customWidth="1"/>
    <col min="4" max="4" width="23.85546875" customWidth="1"/>
    <col min="5" max="5" width="9.28515625" customWidth="1"/>
    <col min="6" max="7" width="9.140625" customWidth="1"/>
  </cols>
  <sheetData>
    <row r="1" spans="1:12" ht="37.5" customHeight="1" x14ac:dyDescent="0.3">
      <c r="A1" s="112" t="s">
        <v>114</v>
      </c>
      <c r="B1" s="112"/>
      <c r="C1" s="112"/>
      <c r="D1" s="112"/>
      <c r="E1" s="6"/>
    </row>
    <row r="2" spans="1:12" ht="39" customHeight="1" x14ac:dyDescent="0.3">
      <c r="A2" s="112" t="s">
        <v>106</v>
      </c>
      <c r="B2" s="113"/>
      <c r="C2" s="113"/>
      <c r="D2" s="113"/>
      <c r="E2" s="113"/>
    </row>
    <row r="3" spans="1:12" ht="18" customHeight="1" x14ac:dyDescent="0.3">
      <c r="A3" s="16"/>
      <c r="B3" s="16"/>
      <c r="C3" s="16"/>
      <c r="D3" s="16"/>
      <c r="E3" s="16"/>
    </row>
    <row r="4" spans="1:12" x14ac:dyDescent="0.25">
      <c r="D4" s="36" t="s">
        <v>65</v>
      </c>
    </row>
    <row r="5" spans="1:12" s="8" customFormat="1" x14ac:dyDescent="0.25">
      <c r="B5" s="1"/>
      <c r="C5" s="39" t="s">
        <v>67</v>
      </c>
      <c r="D5" s="39" t="s">
        <v>67</v>
      </c>
    </row>
    <row r="6" spans="1:12" s="8" customFormat="1" x14ac:dyDescent="0.25">
      <c r="B6" s="1"/>
      <c r="C6" s="9" t="s">
        <v>68</v>
      </c>
      <c r="D6" s="9" t="s">
        <v>68</v>
      </c>
    </row>
    <row r="7" spans="1:12" s="8" customFormat="1" ht="15.75" thickBot="1" x14ac:dyDescent="0.3">
      <c r="B7" s="1"/>
      <c r="C7" s="60" t="s">
        <v>107</v>
      </c>
      <c r="D7" s="60" t="s">
        <v>92</v>
      </c>
    </row>
    <row r="8" spans="1:12" s="8" customFormat="1" ht="15.75" thickTop="1" x14ac:dyDescent="0.25">
      <c r="B8" s="1"/>
    </row>
    <row r="9" spans="1:12" s="8" customFormat="1" ht="25.5" x14ac:dyDescent="0.25">
      <c r="A9" s="11" t="s">
        <v>69</v>
      </c>
      <c r="B9" s="1"/>
      <c r="C9" s="31">
        <v>2667957</v>
      </c>
      <c r="D9" s="31">
        <v>2736040</v>
      </c>
      <c r="I9" s="8" t="s">
        <v>49</v>
      </c>
      <c r="L9" s="8" t="s">
        <v>49</v>
      </c>
    </row>
    <row r="10" spans="1:12" s="8" customFormat="1" x14ac:dyDescent="0.25">
      <c r="A10" s="11" t="s">
        <v>108</v>
      </c>
      <c r="B10" s="1"/>
      <c r="C10" s="31">
        <v>995314</v>
      </c>
      <c r="D10" s="31">
        <v>625454</v>
      </c>
    </row>
    <row r="11" spans="1:12" s="8" customFormat="1" x14ac:dyDescent="0.25">
      <c r="A11" s="11" t="s">
        <v>58</v>
      </c>
      <c r="B11" s="1"/>
      <c r="C11" s="31">
        <v>-290126</v>
      </c>
      <c r="D11" s="31">
        <v>-283081</v>
      </c>
    </row>
    <row r="12" spans="1:12" s="8" customFormat="1" x14ac:dyDescent="0.25">
      <c r="A12" s="10" t="s">
        <v>28</v>
      </c>
      <c r="B12" s="1"/>
      <c r="C12" s="33">
        <f>SUM(C9:C11)</f>
        <v>3373145</v>
      </c>
      <c r="D12" s="33">
        <f>SUM(D9:D11)</f>
        <v>3078413</v>
      </c>
      <c r="E12" s="11"/>
    </row>
    <row r="13" spans="1:12" s="8" customFormat="1" ht="38.25" x14ac:dyDescent="0.25">
      <c r="A13" s="11" t="s">
        <v>70</v>
      </c>
      <c r="B13" s="1"/>
      <c r="C13" s="31">
        <v>157116</v>
      </c>
      <c r="D13" s="31">
        <f>761417-625454</f>
        <v>135963</v>
      </c>
    </row>
    <row r="14" spans="1:12" s="8" customFormat="1" x14ac:dyDescent="0.25">
      <c r="A14" s="11" t="s">
        <v>20</v>
      </c>
      <c r="B14" s="1"/>
      <c r="C14" s="31">
        <v>-1755054</v>
      </c>
      <c r="D14" s="31">
        <v>-224111</v>
      </c>
    </row>
    <row r="15" spans="1:12" s="8" customFormat="1" ht="25.5" x14ac:dyDescent="0.25">
      <c r="A15" s="11" t="s">
        <v>117</v>
      </c>
      <c r="B15" s="1"/>
      <c r="C15" s="31">
        <v>-591694</v>
      </c>
      <c r="D15" s="31">
        <v>-24654</v>
      </c>
    </row>
    <row r="16" spans="1:12" s="8" customFormat="1" x14ac:dyDescent="0.25">
      <c r="A16" s="11" t="s">
        <v>59</v>
      </c>
      <c r="B16" s="1"/>
      <c r="C16" s="61">
        <v>42106</v>
      </c>
      <c r="D16" s="61">
        <v>58405</v>
      </c>
    </row>
    <row r="17" spans="1:7" s="8" customFormat="1" ht="15.75" thickBot="1" x14ac:dyDescent="0.3">
      <c r="A17" s="11" t="s">
        <v>71</v>
      </c>
      <c r="B17" s="1"/>
      <c r="C17" s="34">
        <v>13212</v>
      </c>
      <c r="D17" s="34">
        <f>19042+181100</f>
        <v>200142</v>
      </c>
    </row>
    <row r="18" spans="1:7" s="8" customFormat="1" ht="15.75" thickTop="1" x14ac:dyDescent="0.25">
      <c r="A18" s="10" t="s">
        <v>21</v>
      </c>
      <c r="B18" s="1"/>
      <c r="C18" s="62">
        <f>SUM(C12:C17)</f>
        <v>1238831</v>
      </c>
      <c r="D18" s="62">
        <f>SUM(D12:D17)</f>
        <v>3224158</v>
      </c>
    </row>
    <row r="19" spans="1:7" s="8" customFormat="1" ht="25.5" x14ac:dyDescent="0.25">
      <c r="A19" s="11" t="s">
        <v>72</v>
      </c>
      <c r="B19" s="1"/>
      <c r="C19" s="31">
        <v>1455966</v>
      </c>
      <c r="D19" s="31">
        <v>-11958</v>
      </c>
    </row>
    <row r="20" spans="1:7" s="8" customFormat="1" x14ac:dyDescent="0.25">
      <c r="A20" s="11" t="s">
        <v>22</v>
      </c>
      <c r="B20" s="1"/>
      <c r="C20" s="31">
        <v>-474999</v>
      </c>
      <c r="D20" s="31">
        <v>-406610</v>
      </c>
    </row>
    <row r="21" spans="1:7" s="8" customFormat="1" ht="15.75" thickBot="1" x14ac:dyDescent="0.3">
      <c r="A21" s="11" t="s">
        <v>23</v>
      </c>
      <c r="B21" s="1"/>
      <c r="C21" s="34">
        <v>-587071</v>
      </c>
      <c r="D21" s="34">
        <v>-673799</v>
      </c>
    </row>
    <row r="22" spans="1:7" s="8" customFormat="1" ht="15.75" thickTop="1" x14ac:dyDescent="0.25">
      <c r="A22" s="10" t="s">
        <v>24</v>
      </c>
      <c r="B22" s="1"/>
      <c r="C22" s="62">
        <f>SUM(C18:C21)</f>
        <v>1632727</v>
      </c>
      <c r="D22" s="62">
        <f>SUM(D18:D21)</f>
        <v>2131791</v>
      </c>
    </row>
    <row r="23" spans="1:7" s="8" customFormat="1" x14ac:dyDescent="0.25">
      <c r="A23" s="11" t="s">
        <v>25</v>
      </c>
      <c r="B23" s="1"/>
      <c r="C23" s="31">
        <v>-236386</v>
      </c>
      <c r="D23" s="31">
        <v>-169006</v>
      </c>
    </row>
    <row r="24" spans="1:7" s="8" customFormat="1" x14ac:dyDescent="0.25">
      <c r="A24" s="10" t="s">
        <v>73</v>
      </c>
      <c r="B24" s="1"/>
      <c r="C24" s="63">
        <f>SUM(C22:C23)</f>
        <v>1396341</v>
      </c>
      <c r="D24" s="63">
        <f>SUM(D22:D23)</f>
        <v>1962785</v>
      </c>
    </row>
    <row r="25" spans="1:7" s="8" customFormat="1" x14ac:dyDescent="0.25">
      <c r="A25" s="10" t="s">
        <v>26</v>
      </c>
      <c r="B25" s="1"/>
      <c r="C25" s="37"/>
      <c r="D25" s="37"/>
      <c r="G25" s="8" t="s">
        <v>49</v>
      </c>
    </row>
    <row r="26" spans="1:7" s="8" customFormat="1" ht="38.25" x14ac:dyDescent="0.25">
      <c r="A26" s="23" t="s">
        <v>74</v>
      </c>
      <c r="B26" s="1"/>
      <c r="C26" s="37"/>
      <c r="D26" s="37"/>
    </row>
    <row r="27" spans="1:7" s="8" customFormat="1" x14ac:dyDescent="0.25">
      <c r="A27" s="11" t="s">
        <v>27</v>
      </c>
      <c r="B27" s="1"/>
      <c r="C27" s="38"/>
      <c r="D27" s="38"/>
    </row>
    <row r="28" spans="1:7" s="8" customFormat="1" ht="25.5" x14ac:dyDescent="0.25">
      <c r="A28" s="11" t="s">
        <v>75</v>
      </c>
      <c r="B28" s="1"/>
      <c r="C28" s="32"/>
      <c r="D28" s="32"/>
    </row>
    <row r="29" spans="1:7" s="8" customFormat="1" ht="25.5" x14ac:dyDescent="0.25">
      <c r="A29" s="11" t="s">
        <v>76</v>
      </c>
      <c r="B29" s="1"/>
      <c r="C29" s="32">
        <v>280433</v>
      </c>
      <c r="D29" s="32">
        <v>-6844</v>
      </c>
    </row>
    <row r="30" spans="1:7" s="8" customFormat="1" x14ac:dyDescent="0.25">
      <c r="A30" s="64" t="s">
        <v>77</v>
      </c>
      <c r="B30" s="1"/>
      <c r="C30" s="31"/>
      <c r="D30" s="31">
        <v>0</v>
      </c>
      <c r="E30"/>
    </row>
    <row r="31" spans="1:7" ht="25.5" x14ac:dyDescent="0.25">
      <c r="A31" s="10" t="s">
        <v>78</v>
      </c>
      <c r="C31" s="65">
        <f>SUM(C29:C30)</f>
        <v>280433</v>
      </c>
      <c r="D31" s="65">
        <f>D29</f>
        <v>-6844</v>
      </c>
    </row>
    <row r="32" spans="1:7" ht="15.75" thickBot="1" x14ac:dyDescent="0.3">
      <c r="A32" s="10" t="s">
        <v>79</v>
      </c>
      <c r="C32" s="66">
        <f>C24+C31</f>
        <v>1676774</v>
      </c>
      <c r="D32" s="66">
        <f>D24+D31</f>
        <v>1955941</v>
      </c>
    </row>
    <row r="34" spans="1:3" x14ac:dyDescent="0.25">
      <c r="A34" s="12" t="s">
        <v>66</v>
      </c>
      <c r="B34" s="12"/>
      <c r="C34" s="15" t="s">
        <v>44</v>
      </c>
    </row>
    <row r="35" spans="1:3" x14ac:dyDescent="0.25">
      <c r="A35" s="13" t="s">
        <v>43</v>
      </c>
      <c r="B35" s="13"/>
      <c r="C35" s="14" t="s">
        <v>45</v>
      </c>
    </row>
    <row r="36" spans="1:3" x14ac:dyDescent="0.25">
      <c r="C36" s="3"/>
    </row>
  </sheetData>
  <mergeCells count="2">
    <mergeCell ref="A2:E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47"/>
  <sheetViews>
    <sheetView topLeftCell="A16" zoomScale="85" zoomScaleNormal="85" workbookViewId="0">
      <selection activeCell="F13" sqref="F13"/>
    </sheetView>
  </sheetViews>
  <sheetFormatPr defaultRowHeight="15" x14ac:dyDescent="0.25"/>
  <cols>
    <col min="1" max="1" width="63" style="1" customWidth="1"/>
    <col min="2" max="2" width="7.42578125" style="1" customWidth="1"/>
    <col min="3" max="3" width="21.42578125" customWidth="1"/>
    <col min="4" max="4" width="20" customWidth="1"/>
    <col min="5" max="5" width="16.140625" customWidth="1"/>
    <col min="6" max="6" width="19.42578125" customWidth="1"/>
    <col min="7" max="7" width="15.140625" customWidth="1"/>
  </cols>
  <sheetData>
    <row r="1" spans="1:7" ht="18.75" customHeight="1" x14ac:dyDescent="0.3">
      <c r="A1" s="112" t="s">
        <v>115</v>
      </c>
      <c r="B1" s="112"/>
      <c r="C1" s="112"/>
      <c r="D1" s="112"/>
      <c r="E1" s="112"/>
      <c r="F1" s="112"/>
    </row>
    <row r="2" spans="1:7" ht="42" customHeight="1" x14ac:dyDescent="0.3">
      <c r="A2" s="112" t="s">
        <v>109</v>
      </c>
      <c r="B2" s="112"/>
      <c r="C2" s="112"/>
      <c r="D2" s="112"/>
      <c r="E2" s="112"/>
      <c r="F2" s="112"/>
      <c r="G2" s="112"/>
    </row>
    <row r="3" spans="1:7" ht="16.5" customHeight="1" x14ac:dyDescent="0.3">
      <c r="A3" s="16"/>
      <c r="B3" s="16"/>
      <c r="C3" s="16"/>
      <c r="D3" s="16"/>
      <c r="E3" s="16"/>
      <c r="F3" s="16"/>
      <c r="G3" s="16"/>
    </row>
    <row r="4" spans="1:7" x14ac:dyDescent="0.25">
      <c r="A4" s="2"/>
      <c r="B4" s="2"/>
      <c r="C4" s="2"/>
      <c r="D4" s="2"/>
      <c r="E4" s="2"/>
      <c r="F4" s="36" t="s">
        <v>65</v>
      </c>
    </row>
    <row r="5" spans="1:7" s="8" customFormat="1" ht="60.75" thickBot="1" x14ac:dyDescent="0.3">
      <c r="A5" s="98"/>
      <c r="B5" s="98"/>
      <c r="C5" s="99" t="s">
        <v>15</v>
      </c>
      <c r="D5" s="99" t="s">
        <v>39</v>
      </c>
      <c r="E5" s="99" t="s">
        <v>17</v>
      </c>
      <c r="F5" s="99" t="s">
        <v>40</v>
      </c>
    </row>
    <row r="6" spans="1:7" ht="15.75" thickTop="1" x14ac:dyDescent="0.25">
      <c r="A6" s="98"/>
      <c r="B6" s="98"/>
      <c r="C6" s="100"/>
      <c r="D6" s="100"/>
      <c r="E6" s="100"/>
      <c r="F6" s="100"/>
    </row>
    <row r="7" spans="1:7" x14ac:dyDescent="0.25">
      <c r="A7" s="100" t="s">
        <v>100</v>
      </c>
      <c r="B7" s="100"/>
      <c r="C7" s="81">
        <v>147761730</v>
      </c>
      <c r="D7" s="81">
        <v>-100089</v>
      </c>
      <c r="E7" s="81">
        <v>65864010</v>
      </c>
      <c r="F7" s="81">
        <v>213525651</v>
      </c>
    </row>
    <row r="8" spans="1:7" x14ac:dyDescent="0.25">
      <c r="A8" s="100" t="s">
        <v>41</v>
      </c>
      <c r="B8" s="100"/>
      <c r="C8" s="32"/>
      <c r="D8" s="32"/>
      <c r="E8" s="32"/>
      <c r="F8" s="32">
        <v>0</v>
      </c>
    </row>
    <row r="9" spans="1:7" x14ac:dyDescent="0.25">
      <c r="A9" s="101" t="s">
        <v>47</v>
      </c>
      <c r="B9" s="101"/>
      <c r="C9" s="32"/>
      <c r="D9" s="32"/>
      <c r="E9" s="32">
        <v>1962787</v>
      </c>
      <c r="F9" s="79">
        <v>1962787</v>
      </c>
    </row>
    <row r="10" spans="1:7" x14ac:dyDescent="0.25">
      <c r="A10" s="100" t="s">
        <v>26</v>
      </c>
      <c r="B10" s="100"/>
      <c r="C10" s="80"/>
      <c r="D10" s="80"/>
      <c r="E10" s="80"/>
      <c r="F10" s="80"/>
    </row>
    <row r="11" spans="1:7" ht="30" x14ac:dyDescent="0.25">
      <c r="A11" s="102" t="s">
        <v>61</v>
      </c>
      <c r="B11" s="102"/>
      <c r="C11" s="32"/>
      <c r="D11" s="32"/>
      <c r="E11" s="32"/>
      <c r="F11" s="32"/>
    </row>
    <row r="12" spans="1:7" ht="30" x14ac:dyDescent="0.25">
      <c r="A12" s="101" t="s">
        <v>62</v>
      </c>
      <c r="B12" s="101"/>
      <c r="C12" s="32"/>
      <c r="D12" s="32"/>
      <c r="E12" s="31"/>
      <c r="F12" s="79">
        <v>0</v>
      </c>
    </row>
    <row r="13" spans="1:7" ht="30" x14ac:dyDescent="0.25">
      <c r="A13" s="101" t="s">
        <v>63</v>
      </c>
      <c r="B13" s="101"/>
      <c r="C13" s="32"/>
      <c r="D13" s="32">
        <v>-6844.3725500000046</v>
      </c>
      <c r="E13" s="32"/>
      <c r="F13" s="79">
        <v>-6844</v>
      </c>
    </row>
    <row r="14" spans="1:7" x14ac:dyDescent="0.25">
      <c r="A14" s="101" t="s">
        <v>96</v>
      </c>
      <c r="B14" s="101"/>
      <c r="C14" s="32"/>
      <c r="D14" s="32"/>
      <c r="E14" s="32"/>
      <c r="F14" s="79">
        <v>0</v>
      </c>
    </row>
    <row r="15" spans="1:7" x14ac:dyDescent="0.25">
      <c r="A15" s="100" t="s">
        <v>48</v>
      </c>
      <c r="B15" s="100"/>
      <c r="C15" s="32"/>
      <c r="D15" s="32"/>
      <c r="E15" s="32"/>
      <c r="F15" s="32"/>
    </row>
    <row r="16" spans="1:7" ht="30" x14ac:dyDescent="0.25">
      <c r="A16" s="100" t="s">
        <v>64</v>
      </c>
      <c r="B16" s="100"/>
      <c r="C16" s="75">
        <v>0</v>
      </c>
      <c r="D16" s="75">
        <v>-6844.3725500000046</v>
      </c>
      <c r="E16" s="75">
        <v>1962787</v>
      </c>
      <c r="F16" s="75">
        <v>1955943</v>
      </c>
    </row>
    <row r="17" spans="1:6" x14ac:dyDescent="0.25">
      <c r="A17" s="103" t="s">
        <v>97</v>
      </c>
      <c r="B17" s="100"/>
      <c r="C17" s="32"/>
      <c r="D17" s="32"/>
      <c r="E17" s="32"/>
      <c r="F17" s="32"/>
    </row>
    <row r="18" spans="1:6" x14ac:dyDescent="0.25">
      <c r="A18" s="103" t="s">
        <v>37</v>
      </c>
      <c r="B18" s="104"/>
      <c r="C18" s="78"/>
      <c r="D18" s="78"/>
      <c r="E18" s="81">
        <v>0</v>
      </c>
      <c r="F18" s="78">
        <v>0</v>
      </c>
    </row>
    <row r="19" spans="1:6" x14ac:dyDescent="0.25">
      <c r="A19" s="101" t="s">
        <v>98</v>
      </c>
      <c r="B19" s="101"/>
      <c r="C19" s="78"/>
      <c r="D19" s="78"/>
      <c r="E19" s="81"/>
      <c r="F19" s="78">
        <v>0</v>
      </c>
    </row>
    <row r="20" spans="1:6" x14ac:dyDescent="0.25">
      <c r="A20" s="100" t="s">
        <v>42</v>
      </c>
      <c r="B20" s="100"/>
      <c r="C20" s="82">
        <v>0</v>
      </c>
      <c r="D20" s="82">
        <v>0</v>
      </c>
      <c r="E20" s="75">
        <v>0</v>
      </c>
      <c r="F20" s="75">
        <v>0</v>
      </c>
    </row>
    <row r="21" spans="1:6" ht="15.75" thickBot="1" x14ac:dyDescent="0.3">
      <c r="A21" s="100" t="s">
        <v>99</v>
      </c>
      <c r="B21" s="100"/>
      <c r="C21" s="74">
        <v>147761730</v>
      </c>
      <c r="D21" s="74">
        <v>-106933.37255</v>
      </c>
      <c r="E21" s="74">
        <v>67826797</v>
      </c>
      <c r="F21" s="74">
        <v>215481594</v>
      </c>
    </row>
    <row r="22" spans="1:6" ht="15.75" thickTop="1" x14ac:dyDescent="0.25"/>
    <row r="26" spans="1:6" ht="51.75" thickBot="1" x14ac:dyDescent="0.3">
      <c r="A26" s="8"/>
      <c r="B26" s="8"/>
      <c r="C26" s="76" t="s">
        <v>15</v>
      </c>
      <c r="D26" s="76" t="s">
        <v>39</v>
      </c>
      <c r="E26" s="76" t="s">
        <v>17</v>
      </c>
      <c r="F26" s="76" t="s">
        <v>40</v>
      </c>
    </row>
    <row r="27" spans="1:6" ht="15.75" thickTop="1" x14ac:dyDescent="0.25">
      <c r="A27" s="8"/>
      <c r="B27" s="8"/>
      <c r="C27" s="77"/>
      <c r="D27" s="77"/>
      <c r="E27" s="77"/>
      <c r="F27" s="77"/>
    </row>
    <row r="28" spans="1:6" x14ac:dyDescent="0.25">
      <c r="A28" s="10" t="s">
        <v>110</v>
      </c>
      <c r="B28" s="8"/>
      <c r="C28" s="81">
        <v>197761730</v>
      </c>
      <c r="D28" s="81">
        <v>-390298</v>
      </c>
      <c r="E28" s="81">
        <v>66308305</v>
      </c>
      <c r="F28" s="81">
        <v>263679737</v>
      </c>
    </row>
    <row r="29" spans="1:6" x14ac:dyDescent="0.25">
      <c r="A29" s="10" t="s">
        <v>41</v>
      </c>
      <c r="B29" s="8"/>
      <c r="C29" s="32"/>
      <c r="D29" s="32"/>
      <c r="E29" s="32"/>
      <c r="F29" s="32">
        <v>0</v>
      </c>
    </row>
    <row r="30" spans="1:6" x14ac:dyDescent="0.25">
      <c r="A30" s="11" t="s">
        <v>83</v>
      </c>
      <c r="B30" s="8"/>
      <c r="C30" s="32"/>
      <c r="D30" s="32"/>
      <c r="E30" s="32">
        <v>1396341</v>
      </c>
      <c r="F30" s="79">
        <f>SUM(C30:E30)</f>
        <v>1396341</v>
      </c>
    </row>
    <row r="31" spans="1:6" x14ac:dyDescent="0.25">
      <c r="A31" s="10" t="s">
        <v>26</v>
      </c>
      <c r="B31" s="8"/>
      <c r="C31" s="80"/>
      <c r="D31" s="80"/>
      <c r="E31" s="80"/>
      <c r="F31" s="80"/>
    </row>
    <row r="32" spans="1:6" ht="25.5" x14ac:dyDescent="0.25">
      <c r="A32" s="23" t="s">
        <v>84</v>
      </c>
      <c r="B32" s="8"/>
      <c r="C32" s="32"/>
      <c r="D32" s="32"/>
      <c r="E32" s="32"/>
      <c r="F32" s="32"/>
    </row>
    <row r="33" spans="1:6" x14ac:dyDescent="0.25">
      <c r="A33" s="11" t="s">
        <v>85</v>
      </c>
      <c r="B33" s="8"/>
      <c r="C33" s="32"/>
      <c r="D33" s="32"/>
      <c r="E33" s="31"/>
      <c r="F33" s="79">
        <f>SUM(C33:E33)</f>
        <v>0</v>
      </c>
    </row>
    <row r="34" spans="1:6" ht="25.5" x14ac:dyDescent="0.25">
      <c r="A34" s="11" t="s">
        <v>86</v>
      </c>
      <c r="B34" s="8"/>
      <c r="C34" s="32"/>
      <c r="D34" s="32">
        <v>280433</v>
      </c>
      <c r="E34" s="32"/>
      <c r="F34" s="79">
        <f>SUM(C34:E34)</f>
        <v>280433</v>
      </c>
    </row>
    <row r="35" spans="1:6" ht="25.5" x14ac:dyDescent="0.25">
      <c r="A35" s="11" t="s">
        <v>87</v>
      </c>
      <c r="B35" s="8"/>
      <c r="C35" s="32"/>
      <c r="D35" s="32"/>
      <c r="E35" s="32"/>
      <c r="F35" s="79">
        <v>0</v>
      </c>
    </row>
    <row r="36" spans="1:6" x14ac:dyDescent="0.25">
      <c r="A36" s="11" t="s">
        <v>88</v>
      </c>
      <c r="B36" s="8"/>
      <c r="C36" s="32"/>
      <c r="D36" s="32"/>
      <c r="E36" s="32"/>
      <c r="F36" s="32"/>
    </row>
    <row r="37" spans="1:6" x14ac:dyDescent="0.25">
      <c r="A37" s="10" t="s">
        <v>79</v>
      </c>
      <c r="B37" s="8"/>
      <c r="C37" s="75">
        <v>0</v>
      </c>
      <c r="D37" s="75">
        <f>SUM(D34:D36)</f>
        <v>280433</v>
      </c>
      <c r="E37" s="75">
        <f>SUM(E30:E36)</f>
        <v>1396341</v>
      </c>
      <c r="F37" s="75">
        <f>SUM(F30:F36)</f>
        <v>1676774</v>
      </c>
    </row>
    <row r="38" spans="1:6" ht="25.5" x14ac:dyDescent="0.25">
      <c r="A38" s="10" t="s">
        <v>89</v>
      </c>
      <c r="B38" s="8"/>
      <c r="C38" s="32"/>
      <c r="D38" s="32"/>
      <c r="E38" s="32"/>
      <c r="F38" s="32"/>
    </row>
    <row r="39" spans="1:6" x14ac:dyDescent="0.25">
      <c r="A39" s="11" t="s">
        <v>90</v>
      </c>
      <c r="B39" s="8"/>
      <c r="C39" s="78"/>
      <c r="D39" s="78"/>
      <c r="E39" s="81">
        <v>0</v>
      </c>
      <c r="F39" s="78">
        <v>0</v>
      </c>
    </row>
    <row r="40" spans="1:6" x14ac:dyDescent="0.25">
      <c r="A40" s="11" t="s">
        <v>91</v>
      </c>
      <c r="B40" s="8"/>
      <c r="C40" s="78"/>
      <c r="D40" s="78"/>
      <c r="E40" s="81"/>
      <c r="F40" s="78">
        <v>0</v>
      </c>
    </row>
    <row r="41" spans="1:6" x14ac:dyDescent="0.25">
      <c r="A41" s="10" t="s">
        <v>42</v>
      </c>
      <c r="B41" s="8"/>
      <c r="C41" s="82">
        <v>0</v>
      </c>
      <c r="D41" s="82">
        <v>0</v>
      </c>
      <c r="E41" s="75">
        <v>0</v>
      </c>
      <c r="F41" s="75">
        <v>0</v>
      </c>
    </row>
    <row r="42" spans="1:6" ht="15.75" thickBot="1" x14ac:dyDescent="0.3">
      <c r="A42" s="10" t="s">
        <v>101</v>
      </c>
      <c r="B42" s="8"/>
      <c r="C42" s="74">
        <f>C28+C37</f>
        <v>197761730</v>
      </c>
      <c r="D42" s="74">
        <f>D28+D37</f>
        <v>-109865</v>
      </c>
      <c r="E42" s="74">
        <f>E28+E37</f>
        <v>67704646</v>
      </c>
      <c r="F42" s="74">
        <f>F28+F37</f>
        <v>265356511</v>
      </c>
    </row>
    <row r="43" spans="1:6" ht="15.75" thickTop="1" x14ac:dyDescent="0.25"/>
    <row r="46" spans="1:6" x14ac:dyDescent="0.25">
      <c r="A46" s="96" t="s">
        <v>66</v>
      </c>
      <c r="B46" s="96"/>
      <c r="C46" s="96" t="s">
        <v>44</v>
      </c>
    </row>
    <row r="47" spans="1:6" x14ac:dyDescent="0.25">
      <c r="A47" s="97" t="s">
        <v>43</v>
      </c>
      <c r="B47" s="97"/>
      <c r="C47" s="97" t="s">
        <v>45</v>
      </c>
    </row>
  </sheetData>
  <mergeCells count="2">
    <mergeCell ref="A1:F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41"/>
  <sheetViews>
    <sheetView zoomScale="85" zoomScaleNormal="85" workbookViewId="0">
      <selection activeCell="H26" sqref="H26"/>
    </sheetView>
  </sheetViews>
  <sheetFormatPr defaultRowHeight="15" outlineLevelRow="1" x14ac:dyDescent="0.25"/>
  <cols>
    <col min="1" max="1" width="65.5703125" style="1" customWidth="1"/>
    <col min="2" max="2" width="7.42578125" style="1" customWidth="1"/>
    <col min="3" max="3" width="21.28515625" style="3" customWidth="1"/>
    <col min="4" max="4" width="21.140625" customWidth="1"/>
    <col min="5" max="5" width="20.85546875" customWidth="1"/>
  </cols>
  <sheetData>
    <row r="1" spans="1:5" ht="15.75" customHeight="1" x14ac:dyDescent="0.3">
      <c r="A1" s="112" t="s">
        <v>116</v>
      </c>
      <c r="B1" s="112"/>
      <c r="C1" s="112"/>
      <c r="D1" s="112"/>
      <c r="E1" s="112"/>
    </row>
    <row r="2" spans="1:5" ht="36.75" customHeight="1" x14ac:dyDescent="0.3">
      <c r="A2" s="112" t="s">
        <v>111</v>
      </c>
      <c r="B2" s="113"/>
      <c r="C2" s="113"/>
      <c r="D2" s="113"/>
      <c r="E2" s="113"/>
    </row>
    <row r="3" spans="1:5" ht="15" customHeight="1" x14ac:dyDescent="0.3">
      <c r="A3" s="16"/>
      <c r="B3" s="17"/>
      <c r="C3" s="17"/>
      <c r="D3" s="17"/>
      <c r="E3" s="17"/>
    </row>
    <row r="4" spans="1:5" x14ac:dyDescent="0.25">
      <c r="D4" s="36"/>
    </row>
    <row r="5" spans="1:5" s="8" customFormat="1" ht="12.75" x14ac:dyDescent="0.2">
      <c r="A5" s="72"/>
      <c r="B5" s="67"/>
      <c r="C5" s="73"/>
      <c r="D5" s="36" t="s">
        <v>65</v>
      </c>
    </row>
    <row r="6" spans="1:5" s="8" customFormat="1" ht="45" outlineLevel="1" x14ac:dyDescent="0.25">
      <c r="B6" s="9"/>
      <c r="C6" s="83" t="s">
        <v>112</v>
      </c>
      <c r="D6" s="83" t="s">
        <v>93</v>
      </c>
      <c r="E6" s="35"/>
    </row>
    <row r="7" spans="1:5" ht="25.5" x14ac:dyDescent="0.25">
      <c r="A7" s="84" t="s">
        <v>29</v>
      </c>
      <c r="B7" s="85"/>
      <c r="C7" s="85"/>
      <c r="D7" s="86"/>
    </row>
    <row r="8" spans="1:5" x14ac:dyDescent="0.25">
      <c r="A8" s="87" t="s">
        <v>50</v>
      </c>
      <c r="B8" s="85"/>
      <c r="C8" s="88">
        <v>2811401</v>
      </c>
      <c r="D8" s="88">
        <v>2131070</v>
      </c>
    </row>
    <row r="9" spans="1:5" x14ac:dyDescent="0.25">
      <c r="A9" s="87" t="s">
        <v>30</v>
      </c>
      <c r="B9" s="85"/>
      <c r="C9" s="88">
        <v>-494177</v>
      </c>
      <c r="D9" s="88">
        <v>-378381</v>
      </c>
    </row>
    <row r="10" spans="1:5" x14ac:dyDescent="0.25">
      <c r="A10" s="87" t="s">
        <v>31</v>
      </c>
      <c r="B10" s="85"/>
      <c r="C10" s="88">
        <v>-819309</v>
      </c>
      <c r="D10" s="88">
        <v>-603257</v>
      </c>
    </row>
    <row r="11" spans="1:5" x14ac:dyDescent="0.25">
      <c r="A11" s="89" t="s">
        <v>51</v>
      </c>
      <c r="B11" s="90"/>
      <c r="C11" s="88">
        <v>84949</v>
      </c>
      <c r="D11" s="88">
        <v>17881</v>
      </c>
    </row>
    <row r="12" spans="1:5" x14ac:dyDescent="0.25">
      <c r="A12" s="84"/>
      <c r="B12" s="85"/>
      <c r="C12" s="88"/>
      <c r="D12" s="88"/>
    </row>
    <row r="13" spans="1:5" x14ac:dyDescent="0.25">
      <c r="A13" s="84" t="s">
        <v>32</v>
      </c>
      <c r="B13" s="85"/>
      <c r="C13" s="88"/>
      <c r="D13" s="88"/>
    </row>
    <row r="14" spans="1:5" ht="25.5" x14ac:dyDescent="0.25">
      <c r="A14" s="87" t="s">
        <v>46</v>
      </c>
      <c r="B14" s="85"/>
      <c r="C14" s="88">
        <v>3522405</v>
      </c>
      <c r="D14" s="88">
        <v>2392244</v>
      </c>
    </row>
    <row r="15" spans="1:5" x14ac:dyDescent="0.25">
      <c r="A15" s="87" t="s">
        <v>35</v>
      </c>
      <c r="B15" s="85"/>
      <c r="C15" s="88"/>
      <c r="D15" s="88"/>
    </row>
    <row r="16" spans="1:5" x14ac:dyDescent="0.25">
      <c r="A16" s="8" t="s">
        <v>94</v>
      </c>
      <c r="B16" s="85"/>
      <c r="C16" s="88"/>
      <c r="D16" s="88"/>
    </row>
    <row r="17" spans="1:4" x14ac:dyDescent="0.25">
      <c r="A17" s="87" t="s">
        <v>95</v>
      </c>
      <c r="B17" s="85"/>
      <c r="C17" s="88">
        <v>918582</v>
      </c>
      <c r="D17" s="88">
        <v>877787</v>
      </c>
    </row>
    <row r="18" spans="1:4" x14ac:dyDescent="0.25">
      <c r="A18" s="87" t="s">
        <v>2</v>
      </c>
      <c r="B18" s="85"/>
      <c r="C18" s="88"/>
      <c r="D18" s="88"/>
    </row>
    <row r="19" spans="1:4" x14ac:dyDescent="0.25">
      <c r="A19" s="87" t="s">
        <v>12</v>
      </c>
      <c r="B19" s="85"/>
      <c r="C19" s="88">
        <v>5785</v>
      </c>
      <c r="D19" s="88">
        <v>-614</v>
      </c>
    </row>
    <row r="20" spans="1:4" ht="25.5" x14ac:dyDescent="0.25">
      <c r="A20" s="84" t="s">
        <v>53</v>
      </c>
      <c r="B20" s="85"/>
      <c r="C20" s="92">
        <f>SUM(C8:C19)</f>
        <v>6029636</v>
      </c>
      <c r="D20" s="92">
        <f>SUM(D8:D19)</f>
        <v>4436730</v>
      </c>
    </row>
    <row r="21" spans="1:4" x14ac:dyDescent="0.25">
      <c r="A21" s="87" t="s">
        <v>33</v>
      </c>
      <c r="B21" s="85"/>
      <c r="C21" s="88">
        <v>-295745</v>
      </c>
      <c r="D21" s="88">
        <v>-1049745</v>
      </c>
    </row>
    <row r="22" spans="1:4" ht="25.5" x14ac:dyDescent="0.25">
      <c r="A22" s="84" t="s">
        <v>54</v>
      </c>
      <c r="B22" s="85"/>
      <c r="C22" s="92">
        <f>C20+C21</f>
        <v>5733891</v>
      </c>
      <c r="D22" s="92">
        <f>D20+D21</f>
        <v>3386985</v>
      </c>
    </row>
    <row r="23" spans="1:4" x14ac:dyDescent="0.25">
      <c r="A23" s="84"/>
      <c r="B23" s="85"/>
      <c r="C23" s="91"/>
      <c r="D23" s="91"/>
    </row>
    <row r="24" spans="1:4" ht="25.5" x14ac:dyDescent="0.25">
      <c r="A24" s="84" t="s">
        <v>34</v>
      </c>
      <c r="B24" s="85"/>
      <c r="C24" s="88"/>
      <c r="D24" s="88"/>
    </row>
    <row r="25" spans="1:4" x14ac:dyDescent="0.25">
      <c r="A25" s="87" t="s">
        <v>52</v>
      </c>
      <c r="B25" s="85"/>
      <c r="C25" s="88">
        <v>74033840</v>
      </c>
      <c r="D25" s="88">
        <v>424</v>
      </c>
    </row>
    <row r="26" spans="1:4" x14ac:dyDescent="0.25">
      <c r="A26" s="11" t="s">
        <v>35</v>
      </c>
      <c r="B26" s="85"/>
      <c r="C26" s="88">
        <v>-34777751</v>
      </c>
      <c r="D26" s="88"/>
    </row>
    <row r="27" spans="1:4" x14ac:dyDescent="0.25">
      <c r="A27" s="87" t="s">
        <v>80</v>
      </c>
      <c r="B27" s="85"/>
      <c r="C27" s="88">
        <v>-72800</v>
      </c>
      <c r="D27" s="88">
        <v>-45469</v>
      </c>
    </row>
    <row r="28" spans="1:4" ht="25.5" x14ac:dyDescent="0.25">
      <c r="A28" s="84" t="s">
        <v>55</v>
      </c>
      <c r="B28" s="85"/>
      <c r="C28" s="93">
        <f>SUM(C25:C27)</f>
        <v>39183289</v>
      </c>
      <c r="D28" s="93">
        <f>SUM(D25:D27)</f>
        <v>-45045</v>
      </c>
    </row>
    <row r="29" spans="1:4" x14ac:dyDescent="0.25">
      <c r="A29" s="84"/>
      <c r="B29" s="85"/>
      <c r="C29" s="94"/>
      <c r="D29" s="94"/>
    </row>
    <row r="30" spans="1:4" ht="25.5" x14ac:dyDescent="0.25">
      <c r="A30" s="84" t="s">
        <v>36</v>
      </c>
      <c r="B30" s="85"/>
      <c r="C30" s="94"/>
      <c r="D30" s="94"/>
    </row>
    <row r="31" spans="1:4" x14ac:dyDescent="0.25">
      <c r="A31" s="87" t="s">
        <v>37</v>
      </c>
      <c r="B31" s="85"/>
      <c r="C31" s="88"/>
      <c r="D31" s="88"/>
    </row>
    <row r="32" spans="1:4" x14ac:dyDescent="0.25">
      <c r="A32" s="84" t="s">
        <v>56</v>
      </c>
      <c r="B32" s="85"/>
      <c r="C32" s="93">
        <f>C31</f>
        <v>0</v>
      </c>
      <c r="D32" s="93">
        <f>D31</f>
        <v>0</v>
      </c>
    </row>
    <row r="33" spans="1:4" x14ac:dyDescent="0.25">
      <c r="A33" s="84"/>
      <c r="B33" s="85"/>
      <c r="C33" s="94"/>
      <c r="D33" s="94"/>
    </row>
    <row r="34" spans="1:4" x14ac:dyDescent="0.25">
      <c r="A34" s="84" t="s">
        <v>57</v>
      </c>
      <c r="B34" s="85"/>
      <c r="C34" s="93">
        <f>C32+C28+C22</f>
        <v>44917180</v>
      </c>
      <c r="D34" s="93">
        <f>D32+D28+D22</f>
        <v>3341940</v>
      </c>
    </row>
    <row r="35" spans="1:4" x14ac:dyDescent="0.25">
      <c r="A35" s="87" t="s">
        <v>81</v>
      </c>
      <c r="B35" s="85"/>
      <c r="C35" s="95">
        <v>38928100</v>
      </c>
      <c r="D35" s="95">
        <v>68953306</v>
      </c>
    </row>
    <row r="36" spans="1:4" x14ac:dyDescent="0.25">
      <c r="A36" s="87" t="s">
        <v>38</v>
      </c>
      <c r="B36" s="85"/>
      <c r="C36" s="88">
        <v>-127808</v>
      </c>
      <c r="D36" s="88">
        <v>-194114</v>
      </c>
    </row>
    <row r="37" spans="1:4" x14ac:dyDescent="0.25">
      <c r="A37" s="84" t="s">
        <v>82</v>
      </c>
      <c r="B37" s="85"/>
      <c r="C37" s="93">
        <f>C34+C35+C36</f>
        <v>83717472</v>
      </c>
      <c r="D37" s="93">
        <f>D34+D35+D36</f>
        <v>72101132</v>
      </c>
    </row>
    <row r="40" spans="1:4" x14ac:dyDescent="0.25">
      <c r="A40" s="96" t="s">
        <v>66</v>
      </c>
      <c r="B40" s="96"/>
      <c r="C40" s="96" t="s">
        <v>44</v>
      </c>
    </row>
    <row r="41" spans="1:4" x14ac:dyDescent="0.25">
      <c r="A41" s="97" t="s">
        <v>43</v>
      </c>
      <c r="B41" s="97"/>
      <c r="C41" s="97" t="s">
        <v>45</v>
      </c>
    </row>
  </sheetData>
  <mergeCells count="2">
    <mergeCell ref="A1:E1"/>
    <mergeCell ref="A2:E2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Ф2!_Hlk14853644</vt:lpstr>
      <vt:lpstr>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Madina Kazhen</cp:lastModifiedBy>
  <cp:lastPrinted>2022-11-04T06:19:58Z</cp:lastPrinted>
  <dcterms:created xsi:type="dcterms:W3CDTF">2022-05-11T17:51:21Z</dcterms:created>
  <dcterms:modified xsi:type="dcterms:W3CDTF">2025-05-12T11:25:42Z</dcterms:modified>
</cp:coreProperties>
</file>