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KCM\3.Back office\3.СК\05-02 Департамент казначейства\05-02-08 Переписка с другими организациями\KASE\размещение для KASE КСМ\2022\ФО 9 мес 2022\"/>
    </mc:Choice>
  </mc:AlternateContent>
  <xr:revisionPtr revIDLastSave="0" documentId="8_{E1B51507-3AE2-4B4D-8CC5-48E623B1FBBA}" xr6:coauthVersionLast="36" xr6:coauthVersionMax="36" xr10:uidLastSave="{00000000-0000-0000-0000-000000000000}"/>
  <bookViews>
    <workbookView xWindow="0" yWindow="0" windowWidth="28800" windowHeight="11925" tabRatio="879" activeTab="3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definedNames>
    <definedName name="_Hlk14853644" localSheetId="1">Ф2!$A$14</definedName>
    <definedName name="OLE_LINK2" localSheetId="0">Ф1!$E$6</definedName>
  </definedNames>
  <calcPr calcId="191029"/>
</workbook>
</file>

<file path=xl/calcChain.xml><?xml version="1.0" encoding="utf-8"?>
<calcChain xmlns="http://schemas.openxmlformats.org/spreadsheetml/2006/main">
  <c r="F22" i="4" l="1"/>
  <c r="G22" i="4" s="1"/>
  <c r="D31" i="3"/>
  <c r="C31" i="3"/>
  <c r="C22" i="3"/>
  <c r="C24" i="3" s="1"/>
  <c r="D7" i="2" l="1"/>
  <c r="D16" i="2" s="1"/>
  <c r="D22" i="3" l="1"/>
  <c r="D36" i="3" l="1"/>
  <c r="D24" i="3"/>
  <c r="C36" i="3"/>
  <c r="D38" i="3" l="1"/>
  <c r="D41" i="3" s="1"/>
  <c r="C38" i="3"/>
  <c r="C41" i="3" s="1"/>
  <c r="C23" i="4" l="1"/>
  <c r="D28" i="2" l="1"/>
  <c r="D20" i="2"/>
  <c r="D22" i="2" s="1"/>
  <c r="D29" i="2" l="1"/>
  <c r="C28" i="2"/>
  <c r="E15" i="4" l="1"/>
  <c r="E23" i="4" s="1"/>
  <c r="G12" i="4"/>
  <c r="C7" i="2" l="1"/>
  <c r="C16" i="2" l="1"/>
  <c r="C20" i="2" s="1"/>
  <c r="C22" i="2" s="1"/>
  <c r="C29" i="2" s="1"/>
  <c r="C19" i="1"/>
  <c r="F15" i="4" l="1"/>
  <c r="F23" i="4" s="1"/>
  <c r="G8" i="4" l="1"/>
  <c r="G15" i="4" s="1"/>
  <c r="G23" i="4" s="1"/>
  <c r="C33" i="1" l="1"/>
  <c r="C26" i="1"/>
  <c r="C34" i="1" l="1"/>
  <c r="D41" i="4"/>
  <c r="C41" i="4"/>
  <c r="G39" i="4"/>
  <c r="G35" i="4" l="1"/>
  <c r="G34" i="4"/>
  <c r="G31" i="4"/>
  <c r="G29" i="4"/>
  <c r="F37" i="4"/>
  <c r="F41" i="4" s="1"/>
  <c r="E37" i="4"/>
  <c r="E41" i="4" s="1"/>
  <c r="G37" i="4" l="1"/>
  <c r="G41" i="4" s="1"/>
</calcChain>
</file>

<file path=xl/sharedStrings.xml><?xml version="1.0" encoding="utf-8"?>
<sst xmlns="http://schemas.openxmlformats.org/spreadsheetml/2006/main" count="167" uniqueCount="123">
  <si>
    <t>АКТИВЫ</t>
  </si>
  <si>
    <t>Денежные средства и их эквиваленты</t>
  </si>
  <si>
    <t>Суммы к получению от кредитных институтов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</si>
  <si>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</si>
  <si>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- Инвестиции в совместные предприятия</t>
  </si>
  <si>
    <t>- Инвестиции в ассоциированные предприятия</t>
  </si>
  <si>
    <t>- Прочие финансовые активы</t>
  </si>
  <si>
    <t xml:space="preserve">Займы, выданные клиентам </t>
  </si>
  <si>
    <t>Инвестиционные финансовые активы</t>
  </si>
  <si>
    <t>Отложенный налоговый актив</t>
  </si>
  <si>
    <t xml:space="preserve">Текущий налоговый актив </t>
  </si>
  <si>
    <t xml:space="preserve">Инвестиционная собственность </t>
  </si>
  <si>
    <t xml:space="preserve">Основные средства и нематериальные активы </t>
  </si>
  <si>
    <t xml:space="preserve">Прочие активы  </t>
  </si>
  <si>
    <t xml:space="preserve">Всего активов </t>
  </si>
  <si>
    <t xml:space="preserve">ОБЯЗАТЕЛЬСТВА </t>
  </si>
  <si>
    <t>Выпущенные долговые ценные бумаги</t>
  </si>
  <si>
    <t>Государственным субсидиям</t>
  </si>
  <si>
    <t>Отложенные налоговые обязательства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</si>
  <si>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</si>
  <si>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</si>
  <si>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</si>
  <si>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</si>
  <si>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 xml:space="preserve">Резерв по переоценке инвестиционных финансовых активов </t>
  </si>
  <si>
    <t>Резерв по пересчету иностранной валюты</t>
  </si>
  <si>
    <t xml:space="preserve">Нераспределенная прибыль </t>
  </si>
  <si>
    <t>Всего собственного капитала</t>
  </si>
  <si>
    <t>Всего обязательств и собственного капитала</t>
  </si>
  <si>
    <t>Чистая прибыль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</si>
  <si>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Дивидендные доходы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</si>
  <si>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 xml:space="preserve">Чистая прибыль/(убыток) от операций с иностранной валютой </t>
  </si>
  <si>
    <t>Операционные доходы</t>
  </si>
  <si>
    <t>Доход от востановления /расход резервов под ожидаемые кредитные убытки по долговым финансовым активам</t>
  </si>
  <si>
    <t>Расходы на персонал</t>
  </si>
  <si>
    <t xml:space="preserve">Общие и административные расходы </t>
  </si>
  <si>
    <t>Прибыль до налогообложения</t>
  </si>
  <si>
    <t xml:space="preserve">Расход по подоходному налогу </t>
  </si>
  <si>
    <t>Прочий совокупный доход</t>
  </si>
  <si>
    <t>Статьи, которые были реклассифицированы или могут быть впоследствии реклассифицированы в состав прибыли или убытка:</t>
  </si>
  <si>
    <t>Резерв по переоценке инвестиционных финансовых активов:</t>
  </si>
  <si>
    <t>- чистое изменение справедливой стоимости, за вычетом подоходного налога</t>
  </si>
  <si>
    <t>- чистое изменение справедливой стоимости, перенесенное в состав прибыли или убытка за период</t>
  </si>
  <si>
    <t>Прочий совокупный (убыток)/доход за год, за вычетом подоходного налога</t>
  </si>
  <si>
    <t>Чистый процентный доход</t>
  </si>
  <si>
    <t xml:space="preserve">Всего совокупного дохода </t>
  </si>
  <si>
    <t>ДВИЖЕНИЕ ДЕНЕЖНЫХ СРЕДСТВ ОТ ОПЕРАЦИОННОЙ ДЕЯТЕЛЬНОСТИ</t>
  </si>
  <si>
    <t>Дивиденды полученные</t>
  </si>
  <si>
    <t>Расходы на персонал выплаченные</t>
  </si>
  <si>
    <t>Прочие общие и административные расходы (выплаты)</t>
  </si>
  <si>
    <t>(Увеличение)/уменьшение операционных активов</t>
  </si>
  <si>
    <t xml:space="preserve">Подоходный налог уплаченный </t>
  </si>
  <si>
    <t>ДВИЖЕНИЕ ДЕНЕЖНЫХ СРЕДСТВ ОТ ИНВЕСТИЦИОННОЙ ДЕЯТЕЛЬНОСТИ</t>
  </si>
  <si>
    <t>Приобретения инвестиционных финансовых активов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</si>
  <si>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</si>
  <si>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</si>
  <si>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Эмиссия обыкновенных акций</t>
  </si>
  <si>
    <t>Влияние изменения курсов обмена на денежные средства и их эквиваленты</t>
  </si>
  <si>
    <t>Резерв изменений справедливой стоимости ценных бумаг</t>
  </si>
  <si>
    <t>Всего</t>
  </si>
  <si>
    <t>Остаток на 1 января 2022 года</t>
  </si>
  <si>
    <t>Всего совокупного дохода</t>
  </si>
  <si>
    <t>Статьи, которые были или могут быть впоследствии реклассифицированы в состав прибыли или убытка:</t>
  </si>
  <si>
    <t>Чистое изменение справедливой стоимости, за вычетом подоходного налога</t>
  </si>
  <si>
    <t>Чистое изменение справедливой стоимости, переведенное в состав прибыли или убытка</t>
  </si>
  <si>
    <t>Резерв по пересчету иностранной Валюты</t>
  </si>
  <si>
    <t>Всего прочего совокупного убытка</t>
  </si>
  <si>
    <t>Операции с собственниками, отраженные непосредственно в составе собственного капитала</t>
  </si>
  <si>
    <t xml:space="preserve">Продажа неконтрольных долей участия в дочерних организациях </t>
  </si>
  <si>
    <t xml:space="preserve">Сделки с акционером, действующим в качестве акционера </t>
  </si>
  <si>
    <t>Всего операций с собственниками</t>
  </si>
  <si>
    <t>Дивиденды объявленные (Примечание )</t>
  </si>
  <si>
    <t>2022 год</t>
  </si>
  <si>
    <t>2021 год</t>
  </si>
  <si>
    <t xml:space="preserve">Гульнара Маканалина   </t>
  </si>
  <si>
    <t>Заместитель Председателя Правления</t>
  </si>
  <si>
    <t>Остаток на 1 января 2021 года</t>
  </si>
  <si>
    <t>примечание</t>
  </si>
  <si>
    <t xml:space="preserve">Раухан Куттыбаева </t>
  </si>
  <si>
    <t>Главный бухгалтер</t>
  </si>
  <si>
    <t>Доходы по государственной субсидии</t>
  </si>
  <si>
    <t>Прочие операционные (расходы)/ доходы</t>
  </si>
  <si>
    <t>Активы, оцениваемые по справедливой стоимости, изменения которой отражаются в составе прибыли или убытка за период</t>
  </si>
  <si>
    <t>Выручка от реализации инвестиционного имущества</t>
  </si>
  <si>
    <t>Дивиденды объявленные</t>
  </si>
  <si>
    <t>Прибыль за период</t>
  </si>
  <si>
    <t>Всего совокупного дохода за период</t>
  </si>
  <si>
    <t>Выпуск акций, связанный с приобретением бизнеса</t>
  </si>
  <si>
    <t>Неоплаченный капитал</t>
  </si>
  <si>
    <t>18(б)</t>
  </si>
  <si>
    <t xml:space="preserve"> </t>
  </si>
  <si>
    <t xml:space="preserve"> АО «Казына Капитал Менеджмент» по состоянию на 30 сентября 2022 года</t>
  </si>
  <si>
    <t>Процентные доходы</t>
  </si>
  <si>
    <t xml:space="preserve">за шесть месяцев, закончившихся 
30 сентября 2022 года </t>
  </si>
  <si>
    <t>Чистый доход/ (расход) от операций с финансовыми производными инструментами</t>
  </si>
  <si>
    <t xml:space="preserve">Чистый доход/ (убыток) от операций с инвестиционными финансовыми активами  </t>
  </si>
  <si>
    <t xml:space="preserve">за шесть месяцев, закончившихся 
30 сентября 2021 года </t>
  </si>
  <si>
    <t xml:space="preserve">Остаток на 30 сентября 2022 </t>
  </si>
  <si>
    <t>Остаток на 30 сентября 2021</t>
  </si>
  <si>
    <t xml:space="preserve"> АО «Казына Капитал Менеджмент» за девять месяцев, закончившихся 
30 сентября 2022 года </t>
  </si>
  <si>
    <t>Комиссии полученные</t>
  </si>
  <si>
    <t xml:space="preserve"> АО «Казына Капитал Менеджмент» за шесть месяцев, закончившихся 
30 сентября 2022 года </t>
  </si>
  <si>
    <t>Проценты уплаченные</t>
  </si>
  <si>
    <t>Поступление денежных средств от клиентов</t>
  </si>
  <si>
    <t>Прочие (выплаты)/поступления</t>
  </si>
  <si>
    <t xml:space="preserve">Продажа и погашение инвестиционных финансовых активов </t>
  </si>
  <si>
    <t>Чистая величина денежных средств (использованных в)/от операционной деятельности до уплаты подоходного налога</t>
  </si>
  <si>
    <t>Чистая величина денежных средств, (использованных в)/от операционной деятельности</t>
  </si>
  <si>
    <t>Поступление денежных средств в результате присоединение ДО</t>
  </si>
  <si>
    <t xml:space="preserve">Чистый поток денежных средств, использованных в инвестиционной деятельности </t>
  </si>
  <si>
    <r>
      <t xml:space="preserve">Дивиденды выплаченные </t>
    </r>
    <r>
      <rPr>
        <u/>
        <sz val="10"/>
        <color rgb="FF008080"/>
        <rFont val="Times New Roman"/>
        <family val="1"/>
        <charset val="204"/>
      </rPr>
      <t>(Примечание )</t>
    </r>
  </si>
  <si>
    <t>Чистый поток денежных средств от финансовой деятельности</t>
  </si>
  <si>
    <t>Нетто (уменьшение)/увеличение денежных средств и их эквивалентов</t>
  </si>
  <si>
    <r>
      <t>Денежные средства и их эквиваленты на начало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года</t>
    </r>
  </si>
  <si>
    <r>
      <t xml:space="preserve">Денежные средства и их эквиваленты на конец года </t>
    </r>
    <r>
      <rPr>
        <sz val="10"/>
        <color theme="1"/>
        <rFont val="Times New Roman"/>
        <family val="1"/>
        <charset val="204"/>
      </rPr>
      <t>(Примечание )</t>
    </r>
  </si>
  <si>
    <t xml:space="preserve">Прочие финансовые активы </t>
  </si>
  <si>
    <t xml:space="preserve">Займы выданные </t>
  </si>
  <si>
    <t>Процентные доходы, рассчитанные с использованием метода эффективной процентной ставки</t>
  </si>
  <si>
    <t>Процентные расходы</t>
  </si>
  <si>
    <t>Чистый доход/(расход) по финансовым инструментам, оцениваемыми по амортизированной стоимости</t>
  </si>
  <si>
    <t xml:space="preserve">Консолидированный промежуточный отчет о финансовом положении </t>
  </si>
  <si>
    <t xml:space="preserve">Консолидированный промежуточный отчет о прибыли или убытке и прочем совокупном доходе </t>
  </si>
  <si>
    <t xml:space="preserve">Консолидированный промежуточный отчет об изменениях в собственном капитале </t>
  </si>
  <si>
    <t xml:space="preserve">Консолидированный промежуточный  отчет о движении денежных средств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</si>
</sst>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\ _₸_-;\-* #,##0\ _₸_-;_-* &quot;-&quot;\ _₸_-;_-@_-"/>
    <numFmt numFmtId="165" formatCode="_-* #,##0.00_-;\-* #,##0.00_-;_-* &quot;-&quot;??_-;_-@_-"/>
    <numFmt numFmtId="166" formatCode="_-* #,##0_р_._-;\-* #,##0_р_._-;_-* &quot;-&quot;??_р_._-;_-@_-"/>
    <numFmt numFmtId="167" formatCode="_-* #,##0.00_р_._-;\-* #,##0.00_р_._-;_-* &quot;-&quot;??_р_._-;_-@_-"/>
    <numFmt numFmtId="168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u/>
      <sz val="10"/>
      <color rgb="FF00808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</cellStyleXfs>
  <cellXfs count="92">
    <xf numFmtId="0" fontId="0" fillId="0" borderId="0" xfId="0"/>
    <xf numFmtId="166" fontId="0" fillId="0" borderId="0" xfId="1" applyNumberFormat="1" applyFont="1"/>
    <xf numFmtId="166" fontId="0" fillId="0" borderId="0" xfId="1" applyNumberFormat="1" applyFont="1" applyFill="1"/>
    <xf numFmtId="166" fontId="0" fillId="0" borderId="0" xfId="1" applyNumberFormat="1" applyFont="1" applyAlignment="1"/>
    <xf numFmtId="0" fontId="0" fillId="0" borderId="0" xfId="0" applyAlignment="1">
      <alignment wrapText="1"/>
    </xf>
    <xf numFmtId="166" fontId="2" fillId="0" borderId="2" xfId="1" applyNumberFormat="1" applyFont="1" applyBorder="1" applyAlignment="1"/>
    <xf numFmtId="166" fontId="2" fillId="0" borderId="3" xfId="0" applyNumberFormat="1" applyFont="1" applyBorder="1" applyAlignment="1"/>
    <xf numFmtId="0" fontId="2" fillId="0" borderId="0" xfId="0" applyFont="1" applyAlignment="1">
      <alignment horizontal="center"/>
    </xf>
    <xf numFmtId="0" fontId="0" fillId="0" borderId="0" xfId="0" applyFill="1"/>
    <xf numFmtId="166" fontId="0" fillId="0" borderId="0" xfId="1" applyNumberFormat="1" applyFont="1" applyFill="1" applyAlignment="1">
      <alignment wrapText="1"/>
    </xf>
    <xf numFmtId="166" fontId="2" fillId="0" borderId="6" xfId="1" applyNumberFormat="1" applyFont="1" applyBorder="1" applyAlignment="1">
      <alignment wrapText="1"/>
    </xf>
    <xf numFmtId="166" fontId="0" fillId="0" borderId="0" xfId="1" applyNumberFormat="1" applyFont="1" applyAlignment="1">
      <alignment wrapText="1"/>
    </xf>
    <xf numFmtId="166" fontId="2" fillId="0" borderId="4" xfId="1" applyNumberFormat="1" applyFont="1" applyBorder="1" applyAlignment="1">
      <alignment wrapText="1"/>
    </xf>
    <xf numFmtId="166" fontId="0" fillId="0" borderId="7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6" fontId="0" fillId="0" borderId="0" xfId="1" applyNumberFormat="1" applyFont="1" applyBorder="1" applyAlignment="1">
      <alignment wrapText="1"/>
    </xf>
    <xf numFmtId="166" fontId="2" fillId="0" borderId="7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0" fillId="0" borderId="7" xfId="1" applyNumberFormat="1" applyFont="1" applyBorder="1"/>
    <xf numFmtId="166" fontId="2" fillId="0" borderId="7" xfId="1" applyNumberFormat="1" applyFont="1" applyBorder="1"/>
    <xf numFmtId="166" fontId="2" fillId="0" borderId="0" xfId="1" applyNumberFormat="1" applyFont="1" applyBorder="1"/>
    <xf numFmtId="166" fontId="0" fillId="0" borderId="0" xfId="1" applyNumberFormat="1" applyFont="1" applyBorder="1"/>
    <xf numFmtId="166" fontId="2" fillId="0" borderId="4" xfId="1" applyNumberFormat="1" applyFont="1" applyBorder="1"/>
    <xf numFmtId="166" fontId="0" fillId="0" borderId="4" xfId="1" applyNumberFormat="1" applyFont="1" applyBorder="1"/>
    <xf numFmtId="166" fontId="2" fillId="0" borderId="6" xfId="1" applyNumberFormat="1" applyFont="1" applyBorder="1"/>
    <xf numFmtId="0" fontId="0" fillId="0" borderId="0" xfId="0" applyFont="1"/>
    <xf numFmtId="0" fontId="0" fillId="0" borderId="0" xfId="0" applyFont="1" applyAlignment="1"/>
    <xf numFmtId="166" fontId="6" fillId="0" borderId="0" xfId="1" applyNumberFormat="1" applyFont="1" applyAlignment="1"/>
    <xf numFmtId="0" fontId="6" fillId="0" borderId="0" xfId="0" applyFont="1" applyAlignment="1">
      <alignment horizontal="left" vertic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6" fontId="0" fillId="0" borderId="0" xfId="0" applyNumberFormat="1" applyFont="1"/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 applyFont="1"/>
    <xf numFmtId="166" fontId="0" fillId="0" borderId="0" xfId="0" applyNumberFormat="1"/>
    <xf numFmtId="0" fontId="3" fillId="0" borderId="0" xfId="0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/>
    <xf numFmtId="166" fontId="0" fillId="0" borderId="0" xfId="1" applyNumberFormat="1" applyFont="1" applyFill="1" applyAlignment="1"/>
    <xf numFmtId="166" fontId="6" fillId="0" borderId="0" xfId="1" applyNumberFormat="1" applyFont="1" applyFill="1" applyAlignment="1"/>
    <xf numFmtId="166" fontId="2" fillId="0" borderId="2" xfId="1" applyNumberFormat="1" applyFont="1" applyFill="1" applyBorder="1" applyAlignment="1"/>
    <xf numFmtId="166" fontId="2" fillId="0" borderId="3" xfId="0" applyNumberFormat="1" applyFont="1" applyFill="1" applyBorder="1" applyAlignment="1"/>
    <xf numFmtId="166" fontId="0" fillId="0" borderId="0" xfId="0" applyNumberForma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168" fontId="0" fillId="0" borderId="0" xfId="2" applyNumberFormat="1" applyFont="1"/>
    <xf numFmtId="168" fontId="0" fillId="0" borderId="1" xfId="2" applyNumberFormat="1" applyFont="1" applyFill="1" applyBorder="1"/>
    <xf numFmtId="168" fontId="2" fillId="0" borderId="0" xfId="2" applyNumberFormat="1" applyFont="1"/>
    <xf numFmtId="168" fontId="0" fillId="0" borderId="0" xfId="2" applyNumberFormat="1" applyFont="1" applyFill="1"/>
    <xf numFmtId="168" fontId="2" fillId="0" borderId="4" xfId="2" applyNumberFormat="1" applyFont="1" applyBorder="1"/>
    <xf numFmtId="168" fontId="2" fillId="0" borderId="0" xfId="2" applyNumberFormat="1" applyFont="1" applyFill="1"/>
    <xf numFmtId="168" fontId="2" fillId="0" borderId="5" xfId="2" applyNumberFormat="1" applyFont="1" applyBorder="1"/>
    <xf numFmtId="164" fontId="0" fillId="0" borderId="0" xfId="0" applyNumberFormat="1" applyFill="1"/>
    <xf numFmtId="0" fontId="0" fillId="0" borderId="0" xfId="0" applyBorder="1"/>
    <xf numFmtId="166" fontId="11" fillId="0" borderId="0" xfId="0" applyNumberFormat="1" applyFont="1" applyBorder="1"/>
    <xf numFmtId="0" fontId="11" fillId="0" borderId="0" xfId="0" applyFont="1" applyBorder="1"/>
    <xf numFmtId="0" fontId="2" fillId="0" borderId="0" xfId="0" applyFont="1" applyAlignment="1">
      <alignment wrapText="1"/>
    </xf>
    <xf numFmtId="0" fontId="0" fillId="0" borderId="8" xfId="0" applyFont="1" applyBorder="1" applyAlignment="1">
      <alignment wrapText="1"/>
    </xf>
    <xf numFmtId="14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vertical="center" wrapText="1"/>
    </xf>
    <xf numFmtId="0" fontId="0" fillId="0" borderId="8" xfId="0" applyBorder="1"/>
    <xf numFmtId="0" fontId="10" fillId="0" borderId="8" xfId="0" applyFont="1" applyBorder="1" applyAlignment="1">
      <alignment vertical="center" wrapText="1"/>
    </xf>
    <xf numFmtId="168" fontId="10" fillId="0" borderId="8" xfId="2" applyNumberFormat="1" applyFont="1" applyBorder="1"/>
    <xf numFmtId="168" fontId="10" fillId="0" borderId="8" xfId="2" applyNumberFormat="1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8" xfId="0" applyFill="1" applyBorder="1"/>
    <xf numFmtId="166" fontId="0" fillId="0" borderId="8" xfId="1" applyNumberFormat="1" applyFont="1" applyFill="1" applyBorder="1"/>
    <xf numFmtId="166" fontId="2" fillId="0" borderId="8" xfId="1" applyNumberFormat="1" applyFont="1" applyFill="1" applyBorder="1"/>
    <xf numFmtId="166" fontId="2" fillId="0" borderId="8" xfId="1" applyNumberFormat="1" applyFont="1" applyBorder="1"/>
    <xf numFmtId="166" fontId="0" fillId="0" borderId="8" xfId="1" applyNumberFormat="1" applyFont="1" applyBorder="1"/>
    <xf numFmtId="166" fontId="1" fillId="0" borderId="8" xfId="1" applyNumberFormat="1" applyFont="1" applyBorder="1"/>
    <xf numFmtId="43" fontId="0" fillId="0" borderId="0" xfId="2" applyFont="1" applyFill="1"/>
    <xf numFmtId="43" fontId="0" fillId="0" borderId="0" xfId="0" applyNumberForma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7">
    <cellStyle name="Comma" xfId="1" xr:uid="{00000000-0005-0000-0000-000000000000}"/>
    <cellStyle name="Normal_1_1.4.1" xfId="5" xr:uid="{A83D7229-1A8F-4A0D-A923-38D0F35B2139}"/>
    <cellStyle name="Обычный" xfId="0" builtinId="0"/>
    <cellStyle name="Процентный 3" xfId="6" xr:uid="{65E9F91C-E3D7-45F7-A9DF-AD55C361237A}"/>
    <cellStyle name="Финансовый" xfId="2" builtinId="3"/>
    <cellStyle name="Финансовый 10" xfId="4" xr:uid="{6289F5DD-566C-4666-9D4F-F51E854AD625}"/>
    <cellStyle name="Финансовый 3" xfId="3" xr:uid="{35DE9498-038C-4DE5-A97F-D8288C40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5"/>
  <sheetViews>
    <sheetView workbookViewId="0">
      <selection activeCell="F9" sqref="F9"/>
    </sheetView>
  </sheetViews>
  <sheetFormatPr defaultRowHeight="15" x14ac:dyDescent="0.25"/>
  <cols>
    <col min="1" max="1" width="56.140625" style="4" customWidth="1"/>
    <col min="2" max="2" width="7.28515625" style="4" customWidth="1"/>
    <col min="3" max="3" width="30.28515625" style="8" customWidth="1"/>
    <col min="4" max="4" width="24.7109375" customWidth="1"/>
    <col min="5" max="5" width="16.7109375" customWidth="1"/>
    <col min="6" max="7" width="14.140625" bestFit="1" customWidth="1"/>
  </cols>
  <sheetData>
    <row r="1" spans="1:5" ht="15.75" customHeight="1" x14ac:dyDescent="0.3">
      <c r="A1" s="90" t="s">
        <v>119</v>
      </c>
      <c r="B1" s="90"/>
      <c r="C1" s="90"/>
      <c r="D1" s="90"/>
      <c r="E1" s="19"/>
    </row>
    <row r="2" spans="1:5" ht="18.75" x14ac:dyDescent="0.3">
      <c r="A2" s="91" t="s">
        <v>90</v>
      </c>
      <c r="B2" s="91"/>
      <c r="C2" s="91"/>
      <c r="D2" s="91"/>
      <c r="E2" s="20"/>
    </row>
    <row r="3" spans="1:5" ht="18.75" x14ac:dyDescent="0.3">
      <c r="A3" s="18"/>
      <c r="B3" s="18"/>
      <c r="C3" s="50"/>
      <c r="D3" s="18"/>
      <c r="E3" s="18"/>
    </row>
    <row r="4" spans="1:5" s="30" customFormat="1" ht="30.75" thickBot="1" x14ac:dyDescent="0.3">
      <c r="A4" s="33"/>
      <c r="B4" s="34" t="s">
        <v>76</v>
      </c>
      <c r="C4" s="51" t="s">
        <v>71</v>
      </c>
      <c r="D4" s="35" t="s">
        <v>72</v>
      </c>
    </row>
    <row r="5" spans="1:5" s="30" customFormat="1" ht="15.75" thickTop="1" x14ac:dyDescent="0.25">
      <c r="A5" s="36" t="s">
        <v>0</v>
      </c>
      <c r="B5" s="36"/>
      <c r="C5" s="52"/>
      <c r="D5" s="31"/>
    </row>
    <row r="6" spans="1:5" s="30" customFormat="1" x14ac:dyDescent="0.25">
      <c r="A6" s="37" t="s">
        <v>1</v>
      </c>
      <c r="B6" s="38">
        <v>7</v>
      </c>
      <c r="C6" s="53">
        <v>36154438.951449998</v>
      </c>
      <c r="D6" s="3">
        <v>21492027</v>
      </c>
    </row>
    <row r="7" spans="1:5" s="30" customFormat="1" x14ac:dyDescent="0.25">
      <c r="A7" s="37" t="s">
        <v>2</v>
      </c>
      <c r="B7" s="38">
        <v>8</v>
      </c>
      <c r="C7" s="53">
        <v>7452915</v>
      </c>
      <c r="D7" s="3">
        <v>5417308</v>
      </c>
    </row>
    <row r="8" spans="1:5" s="30" customFormat="1" ht="45" x14ac:dyDescent="0.25">
      <c r="A8" s="37" t="s">
        <v>3</v>
      </c>
      <c r="B8" s="38">
        <v>9</v>
      </c>
      <c r="C8" s="53">
        <v>166617125.15628505</v>
      </c>
      <c r="D8" s="3">
        <v>165529982</v>
      </c>
      <c r="E8" s="43"/>
    </row>
    <row r="9" spans="1:5" s="30" customFormat="1" x14ac:dyDescent="0.25">
      <c r="A9" s="39" t="s">
        <v>4</v>
      </c>
      <c r="B9" s="40"/>
      <c r="C9" s="54">
        <v>53444954.798794232</v>
      </c>
      <c r="D9" s="32">
        <v>52486752.967155598</v>
      </c>
    </row>
    <row r="10" spans="1:5" s="30" customFormat="1" x14ac:dyDescent="0.25">
      <c r="A10" s="39" t="s">
        <v>5</v>
      </c>
      <c r="B10" s="40"/>
      <c r="C10" s="54">
        <v>30125342.453992292</v>
      </c>
      <c r="D10" s="32">
        <v>31494551.850391891</v>
      </c>
    </row>
    <row r="11" spans="1:5" s="30" customFormat="1" x14ac:dyDescent="0.25">
      <c r="A11" s="39" t="s">
        <v>6</v>
      </c>
      <c r="B11" s="40"/>
      <c r="C11" s="54">
        <v>83046827.90349853</v>
      </c>
      <c r="D11" s="32">
        <v>81548677.125500411</v>
      </c>
    </row>
    <row r="12" spans="1:5" s="30" customFormat="1" x14ac:dyDescent="0.25">
      <c r="A12" s="37" t="s">
        <v>7</v>
      </c>
      <c r="B12" s="38"/>
      <c r="C12" s="53">
        <v>3732412</v>
      </c>
      <c r="D12" s="3">
        <v>5867054</v>
      </c>
    </row>
    <row r="13" spans="1:5" s="30" customFormat="1" x14ac:dyDescent="0.25">
      <c r="A13" s="37" t="s">
        <v>8</v>
      </c>
      <c r="B13" s="38">
        <v>10</v>
      </c>
      <c r="C13" s="53">
        <v>4742243</v>
      </c>
      <c r="D13" s="3">
        <v>13528179</v>
      </c>
    </row>
    <row r="14" spans="1:5" s="30" customFormat="1" x14ac:dyDescent="0.25">
      <c r="A14" s="37" t="s">
        <v>9</v>
      </c>
      <c r="B14" s="38"/>
      <c r="C14" s="53">
        <v>14926</v>
      </c>
      <c r="D14" s="3">
        <v>0</v>
      </c>
    </row>
    <row r="15" spans="1:5" s="30" customFormat="1" x14ac:dyDescent="0.25">
      <c r="A15" s="37" t="s">
        <v>10</v>
      </c>
      <c r="B15" s="38"/>
      <c r="C15" s="53">
        <v>1536049</v>
      </c>
      <c r="D15" s="3">
        <v>1881907</v>
      </c>
    </row>
    <row r="16" spans="1:5" s="30" customFormat="1" x14ac:dyDescent="0.25">
      <c r="A16" s="37" t="s">
        <v>11</v>
      </c>
      <c r="B16" s="38"/>
      <c r="C16" s="53">
        <v>0</v>
      </c>
      <c r="D16" s="3">
        <v>133539</v>
      </c>
    </row>
    <row r="17" spans="1:5" s="30" customFormat="1" x14ac:dyDescent="0.25">
      <c r="A17" s="37" t="s">
        <v>12</v>
      </c>
      <c r="B17" s="38"/>
      <c r="C17" s="53">
        <v>90764</v>
      </c>
      <c r="D17" s="3">
        <v>126861</v>
      </c>
    </row>
    <row r="18" spans="1:5" s="30" customFormat="1" ht="15.75" thickBot="1" x14ac:dyDescent="0.3">
      <c r="A18" s="37" t="s">
        <v>13</v>
      </c>
      <c r="B18" s="38"/>
      <c r="C18" s="53">
        <v>192133</v>
      </c>
      <c r="D18" s="3">
        <v>250369</v>
      </c>
    </row>
    <row r="19" spans="1:5" s="30" customFormat="1" ht="16.5" thickTop="1" thickBot="1" x14ac:dyDescent="0.3">
      <c r="A19" s="36" t="s">
        <v>14</v>
      </c>
      <c r="B19" s="41"/>
      <c r="C19" s="55">
        <f>C6+C7+C8+C12+C13+C14+C15+C16+C17+C18</f>
        <v>220533006.10773504</v>
      </c>
      <c r="D19" s="5">
        <v>214227225.94304788</v>
      </c>
      <c r="E19" s="48"/>
    </row>
    <row r="20" spans="1:5" s="30" customFormat="1" x14ac:dyDescent="0.25">
      <c r="A20" s="36"/>
      <c r="B20" s="41"/>
      <c r="C20" s="53"/>
      <c r="D20" s="3"/>
    </row>
    <row r="21" spans="1:5" s="30" customFormat="1" x14ac:dyDescent="0.25">
      <c r="A21" s="36" t="s">
        <v>15</v>
      </c>
      <c r="B21" s="41"/>
      <c r="C21" s="53"/>
      <c r="D21" s="3"/>
    </row>
    <row r="22" spans="1:5" s="30" customFormat="1" x14ac:dyDescent="0.25">
      <c r="A22" s="37" t="s">
        <v>16</v>
      </c>
      <c r="B22" s="38">
        <v>11</v>
      </c>
      <c r="C22" s="53">
        <v>50567942</v>
      </c>
      <c r="D22" s="3">
        <v>49732173</v>
      </c>
    </row>
    <row r="23" spans="1:5" s="30" customFormat="1" x14ac:dyDescent="0.25">
      <c r="A23" s="37" t="s">
        <v>17</v>
      </c>
      <c r="B23" s="38"/>
      <c r="C23" s="53">
        <v>1634208</v>
      </c>
      <c r="D23" s="3">
        <v>1423476</v>
      </c>
    </row>
    <row r="24" spans="1:5" s="30" customFormat="1" x14ac:dyDescent="0.25">
      <c r="A24" s="37" t="s">
        <v>18</v>
      </c>
      <c r="B24" s="38"/>
      <c r="C24" s="2">
        <v>0</v>
      </c>
      <c r="D24" s="3">
        <v>148286</v>
      </c>
    </row>
    <row r="25" spans="1:5" s="30" customFormat="1" ht="15.75" thickBot="1" x14ac:dyDescent="0.3">
      <c r="A25" s="37" t="s">
        <v>19</v>
      </c>
      <c r="B25" s="38"/>
      <c r="C25" s="53">
        <v>366699</v>
      </c>
      <c r="D25" s="3">
        <v>920097</v>
      </c>
    </row>
    <row r="26" spans="1:5" s="30" customFormat="1" ht="16.5" thickTop="1" thickBot="1" x14ac:dyDescent="0.3">
      <c r="A26" s="36" t="s">
        <v>20</v>
      </c>
      <c r="B26" s="41"/>
      <c r="C26" s="55">
        <f>C22+C23+C24+C25</f>
        <v>52568849</v>
      </c>
      <c r="D26" s="5">
        <v>52224032</v>
      </c>
    </row>
    <row r="27" spans="1:5" s="30" customFormat="1" x14ac:dyDescent="0.25">
      <c r="A27" s="36"/>
      <c r="B27" s="41"/>
      <c r="C27" s="53"/>
      <c r="D27" s="3"/>
    </row>
    <row r="28" spans="1:5" s="30" customFormat="1" x14ac:dyDescent="0.25">
      <c r="A28" s="36" t="s">
        <v>21</v>
      </c>
      <c r="B28" s="41"/>
      <c r="C28" s="53"/>
      <c r="D28" s="3"/>
    </row>
    <row r="29" spans="1:5" s="30" customFormat="1" x14ac:dyDescent="0.25">
      <c r="A29" s="37" t="s">
        <v>22</v>
      </c>
      <c r="B29" s="38">
        <v>13</v>
      </c>
      <c r="C29" s="53">
        <v>112761730</v>
      </c>
      <c r="D29" s="3">
        <v>107761730</v>
      </c>
    </row>
    <row r="30" spans="1:5" s="30" customFormat="1" ht="30" x14ac:dyDescent="0.25">
      <c r="A30" s="37" t="s">
        <v>23</v>
      </c>
      <c r="B30" s="38"/>
      <c r="C30" s="53">
        <v>-185094</v>
      </c>
      <c r="D30" s="53">
        <v>-923</v>
      </c>
    </row>
    <row r="31" spans="1:5" s="30" customFormat="1" x14ac:dyDescent="0.25">
      <c r="A31" s="37" t="s">
        <v>24</v>
      </c>
      <c r="B31" s="38"/>
      <c r="C31" s="53">
        <v>0</v>
      </c>
      <c r="D31" s="3">
        <v>0</v>
      </c>
    </row>
    <row r="32" spans="1:5" s="30" customFormat="1" ht="15.75" thickBot="1" x14ac:dyDescent="0.3">
      <c r="A32" s="37" t="s">
        <v>25</v>
      </c>
      <c r="B32" s="38"/>
      <c r="C32" s="53">
        <v>55387521</v>
      </c>
      <c r="D32" s="3">
        <v>54242387</v>
      </c>
    </row>
    <row r="33" spans="1:7" s="30" customFormat="1" ht="16.5" thickTop="1" thickBot="1" x14ac:dyDescent="0.3">
      <c r="A33" s="36" t="s">
        <v>26</v>
      </c>
      <c r="B33" s="41"/>
      <c r="C33" s="55">
        <f>C29+C30+C31+C32</f>
        <v>167964157</v>
      </c>
      <c r="D33" s="5">
        <v>162003194</v>
      </c>
      <c r="F33" s="43"/>
      <c r="G33" s="43"/>
    </row>
    <row r="34" spans="1:7" s="30" customFormat="1" ht="15.75" thickBot="1" x14ac:dyDescent="0.3">
      <c r="A34" s="36" t="s">
        <v>27</v>
      </c>
      <c r="B34" s="36"/>
      <c r="C34" s="56">
        <f>C26+C33</f>
        <v>220533006</v>
      </c>
      <c r="D34" s="6">
        <v>214227226</v>
      </c>
    </row>
    <row r="35" spans="1:7" x14ac:dyDescent="0.25">
      <c r="C35" s="57"/>
    </row>
    <row r="37" spans="1:7" x14ac:dyDescent="0.25">
      <c r="A37" s="21" t="s">
        <v>73</v>
      </c>
      <c r="B37" s="21"/>
      <c r="C37" s="58" t="s">
        <v>77</v>
      </c>
    </row>
    <row r="38" spans="1:7" x14ac:dyDescent="0.25">
      <c r="A38" s="22" t="s">
        <v>74</v>
      </c>
      <c r="B38" s="22"/>
      <c r="C38" s="59" t="s">
        <v>78</v>
      </c>
    </row>
    <row r="43" spans="1:7" x14ac:dyDescent="0.25">
      <c r="C43" s="88"/>
    </row>
    <row r="45" spans="1:7" x14ac:dyDescent="0.25">
      <c r="C45" s="89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33"/>
  <sheetViews>
    <sheetView workbookViewId="0">
      <selection activeCell="F4" sqref="F4"/>
    </sheetView>
  </sheetViews>
  <sheetFormatPr defaultRowHeight="15" x14ac:dyDescent="0.25"/>
  <cols>
    <col min="1" max="1" width="64.85546875" style="4" customWidth="1"/>
    <col min="2" max="2" width="7.42578125" style="4" customWidth="1"/>
    <col min="3" max="3" width="24.85546875" customWidth="1"/>
    <col min="4" max="4" width="23.85546875" customWidth="1"/>
    <col min="5" max="5" width="9.28515625" customWidth="1"/>
    <col min="6" max="7" width="9.140625" customWidth="1"/>
  </cols>
  <sheetData>
    <row r="1" spans="1:12" ht="37.5" customHeight="1" x14ac:dyDescent="0.3">
      <c r="A1" s="90" t="s">
        <v>120</v>
      </c>
      <c r="B1" s="90"/>
      <c r="C1" s="90"/>
      <c r="D1" s="90"/>
      <c r="E1" s="20"/>
    </row>
    <row r="2" spans="1:12" ht="39" customHeight="1" x14ac:dyDescent="0.3">
      <c r="A2" s="90" t="s">
        <v>98</v>
      </c>
      <c r="B2" s="91"/>
      <c r="C2" s="91"/>
      <c r="D2" s="91"/>
      <c r="E2" s="91"/>
    </row>
    <row r="4" spans="1:12" s="30" customFormat="1" ht="45.75" thickBot="1" x14ac:dyDescent="0.3">
      <c r="A4" s="42"/>
      <c r="B4" s="34" t="s">
        <v>76</v>
      </c>
      <c r="C4" s="44" t="s">
        <v>92</v>
      </c>
      <c r="D4" s="44" t="s">
        <v>95</v>
      </c>
    </row>
    <row r="5" spans="1:12" s="30" customFormat="1" ht="30.75" thickTop="1" x14ac:dyDescent="0.25">
      <c r="A5" s="42" t="s">
        <v>116</v>
      </c>
      <c r="B5" s="45">
        <v>4</v>
      </c>
      <c r="C5" s="61">
        <v>3914426</v>
      </c>
      <c r="D5" s="61">
        <v>1689107</v>
      </c>
    </row>
    <row r="6" spans="1:12" s="30" customFormat="1" x14ac:dyDescent="0.25">
      <c r="A6" s="42" t="s">
        <v>117</v>
      </c>
      <c r="B6" s="45"/>
      <c r="C6" s="61">
        <v>-840866</v>
      </c>
      <c r="D6" s="61"/>
    </row>
    <row r="7" spans="1:12" s="30" customFormat="1" x14ac:dyDescent="0.25">
      <c r="A7" s="72" t="s">
        <v>43</v>
      </c>
      <c r="B7" s="45"/>
      <c r="C7" s="63">
        <f>SUM(C5:C6)</f>
        <v>3073560</v>
      </c>
      <c r="D7" s="63">
        <f>SUM(D5:D6)</f>
        <v>1689107</v>
      </c>
    </row>
    <row r="8" spans="1:12" s="30" customFormat="1" ht="45" x14ac:dyDescent="0.25">
      <c r="A8" s="37" t="s">
        <v>28</v>
      </c>
      <c r="B8" s="38" t="s">
        <v>88</v>
      </c>
      <c r="C8" s="61">
        <v>89570</v>
      </c>
      <c r="D8" s="61">
        <v>3320743</v>
      </c>
      <c r="I8" s="30" t="s">
        <v>89</v>
      </c>
      <c r="L8" s="30" t="s">
        <v>89</v>
      </c>
    </row>
    <row r="9" spans="1:12" s="30" customFormat="1" ht="30" x14ac:dyDescent="0.25">
      <c r="A9" s="37" t="s">
        <v>118</v>
      </c>
      <c r="B9" s="38"/>
      <c r="C9" s="61">
        <v>-493404</v>
      </c>
      <c r="D9" s="61"/>
    </row>
    <row r="10" spans="1:12" s="30" customFormat="1" ht="30" x14ac:dyDescent="0.25">
      <c r="A10" s="37" t="s">
        <v>93</v>
      </c>
      <c r="B10" s="38"/>
      <c r="C10" s="61"/>
      <c r="D10" s="61">
        <v>324325</v>
      </c>
    </row>
    <row r="11" spans="1:12" s="30" customFormat="1" ht="45" x14ac:dyDescent="0.25">
      <c r="A11" s="42" t="s">
        <v>29</v>
      </c>
      <c r="B11" s="45"/>
      <c r="C11" s="61">
        <v>740093</v>
      </c>
      <c r="D11" s="61">
        <v>2041910</v>
      </c>
    </row>
    <row r="12" spans="1:12" s="30" customFormat="1" x14ac:dyDescent="0.25">
      <c r="A12" s="37" t="s">
        <v>30</v>
      </c>
      <c r="B12" s="38">
        <v>5</v>
      </c>
      <c r="C12" s="61">
        <v>1004895</v>
      </c>
      <c r="D12" s="61">
        <v>391573</v>
      </c>
    </row>
    <row r="13" spans="1:12" s="30" customFormat="1" x14ac:dyDescent="0.25">
      <c r="A13" s="37" t="s">
        <v>79</v>
      </c>
      <c r="B13" s="38"/>
      <c r="C13" s="61">
        <v>71174</v>
      </c>
      <c r="D13" s="61">
        <v>0</v>
      </c>
    </row>
    <row r="14" spans="1:12" s="30" customFormat="1" ht="30" x14ac:dyDescent="0.25">
      <c r="A14" s="37" t="s">
        <v>94</v>
      </c>
      <c r="B14" s="38"/>
      <c r="C14" s="61"/>
      <c r="D14" s="61">
        <v>-10773</v>
      </c>
      <c r="E14" s="60"/>
    </row>
    <row r="15" spans="1:12" s="30" customFormat="1" ht="15.75" thickBot="1" x14ac:dyDescent="0.3">
      <c r="A15" s="37" t="s">
        <v>80</v>
      </c>
      <c r="B15" s="38"/>
      <c r="C15" s="62">
        <v>-113585</v>
      </c>
      <c r="D15" s="62">
        <v>18133</v>
      </c>
    </row>
    <row r="16" spans="1:12" s="30" customFormat="1" ht="15.75" thickTop="1" x14ac:dyDescent="0.25">
      <c r="A16" s="36" t="s">
        <v>31</v>
      </c>
      <c r="B16" s="36"/>
      <c r="C16" s="63">
        <f>SUM(C7:C15)</f>
        <v>4372303</v>
      </c>
      <c r="D16" s="63">
        <f>SUM(D7:D15)</f>
        <v>7775018</v>
      </c>
    </row>
    <row r="17" spans="1:4" s="30" customFormat="1" ht="30" x14ac:dyDescent="0.25">
      <c r="A17" s="37" t="s">
        <v>32</v>
      </c>
      <c r="B17" s="37"/>
      <c r="C17" s="61">
        <v>26590</v>
      </c>
      <c r="D17" s="61">
        <v>218642</v>
      </c>
    </row>
    <row r="18" spans="1:4" s="30" customFormat="1" x14ac:dyDescent="0.25">
      <c r="A18" s="37" t="s">
        <v>33</v>
      </c>
      <c r="B18" s="37"/>
      <c r="C18" s="64">
        <v>-930997.24962999998</v>
      </c>
      <c r="D18" s="64">
        <v>-619653</v>
      </c>
    </row>
    <row r="19" spans="1:4" s="30" customFormat="1" ht="15.75" thickBot="1" x14ac:dyDescent="0.3">
      <c r="A19" s="37" t="s">
        <v>34</v>
      </c>
      <c r="B19" s="37"/>
      <c r="C19" s="62">
        <v>-751492.75037000002</v>
      </c>
      <c r="D19" s="62">
        <v>-554935</v>
      </c>
    </row>
    <row r="20" spans="1:4" s="30" customFormat="1" ht="15.75" thickTop="1" x14ac:dyDescent="0.25">
      <c r="A20" s="36" t="s">
        <v>35</v>
      </c>
      <c r="B20" s="36"/>
      <c r="C20" s="63">
        <f>SUM(C16:C19)</f>
        <v>2716403</v>
      </c>
      <c r="D20" s="63">
        <f>SUM(D16:D19)</f>
        <v>6819072</v>
      </c>
    </row>
    <row r="21" spans="1:4" s="30" customFormat="1" ht="15.75" thickBot="1" x14ac:dyDescent="0.3">
      <c r="A21" s="37" t="s">
        <v>36</v>
      </c>
      <c r="B21" s="37"/>
      <c r="C21" s="62">
        <v>-481454</v>
      </c>
      <c r="D21" s="62">
        <v>-2693157</v>
      </c>
    </row>
    <row r="22" spans="1:4" s="30" customFormat="1" ht="15.75" thickTop="1" x14ac:dyDescent="0.25">
      <c r="A22" s="36" t="s">
        <v>84</v>
      </c>
      <c r="B22" s="36"/>
      <c r="C22" s="65">
        <f>C20+C21</f>
        <v>2234949</v>
      </c>
      <c r="D22" s="65">
        <f>D20+D21</f>
        <v>4125915</v>
      </c>
    </row>
    <row r="23" spans="1:4" s="30" customFormat="1" x14ac:dyDescent="0.25">
      <c r="A23" s="36" t="s">
        <v>37</v>
      </c>
      <c r="B23" s="36"/>
      <c r="C23" s="61"/>
      <c r="D23" s="61"/>
    </row>
    <row r="24" spans="1:4" s="30" customFormat="1" ht="45" x14ac:dyDescent="0.25">
      <c r="A24" s="39" t="s">
        <v>38</v>
      </c>
      <c r="B24" s="39"/>
      <c r="C24" s="61"/>
      <c r="D24" s="61"/>
    </row>
    <row r="25" spans="1:4" s="30" customFormat="1" x14ac:dyDescent="0.25">
      <c r="A25" s="37" t="s">
        <v>39</v>
      </c>
      <c r="B25" s="37"/>
      <c r="C25" s="61"/>
      <c r="D25" s="61"/>
    </row>
    <row r="26" spans="1:4" s="30" customFormat="1" ht="30" x14ac:dyDescent="0.25">
      <c r="A26" s="37" t="s">
        <v>40</v>
      </c>
      <c r="B26" s="37"/>
      <c r="C26" s="61">
        <v>0</v>
      </c>
      <c r="D26" s="61">
        <v>-16480</v>
      </c>
    </row>
    <row r="27" spans="1:4" s="30" customFormat="1" ht="30" x14ac:dyDescent="0.25">
      <c r="A27" s="37" t="s">
        <v>41</v>
      </c>
      <c r="B27" s="37"/>
      <c r="C27" s="61">
        <v>-184171.76181</v>
      </c>
      <c r="D27" s="61">
        <v>-766</v>
      </c>
    </row>
    <row r="28" spans="1:4" s="30" customFormat="1" ht="30" x14ac:dyDescent="0.25">
      <c r="A28" s="36" t="s">
        <v>42</v>
      </c>
      <c r="B28" s="36"/>
      <c r="C28" s="66">
        <f>C27</f>
        <v>-184171.76181</v>
      </c>
      <c r="D28" s="66">
        <f>D26+D27</f>
        <v>-17246</v>
      </c>
    </row>
    <row r="29" spans="1:4" s="30" customFormat="1" ht="15.75" thickBot="1" x14ac:dyDescent="0.3">
      <c r="A29" s="36" t="s">
        <v>44</v>
      </c>
      <c r="B29" s="36"/>
      <c r="C29" s="67">
        <f>C28+C22</f>
        <v>2050777.2381899999</v>
      </c>
      <c r="D29" s="67">
        <f>D22+D28</f>
        <v>4108669</v>
      </c>
    </row>
    <row r="30" spans="1:4" x14ac:dyDescent="0.25">
      <c r="C30" s="49"/>
    </row>
    <row r="32" spans="1:4" x14ac:dyDescent="0.25">
      <c r="A32" s="21" t="s">
        <v>73</v>
      </c>
      <c r="B32" s="21"/>
      <c r="C32" s="21" t="s">
        <v>77</v>
      </c>
    </row>
    <row r="33" spans="1:3" x14ac:dyDescent="0.25">
      <c r="A33" s="22" t="s">
        <v>74</v>
      </c>
      <c r="B33" s="22"/>
      <c r="C33" s="22" t="s">
        <v>78</v>
      </c>
    </row>
  </sheetData>
  <mergeCells count="2">
    <mergeCell ref="A2:E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45"/>
  <sheetViews>
    <sheetView workbookViewId="0">
      <selection activeCell="K4" sqref="K4"/>
    </sheetView>
  </sheetViews>
  <sheetFormatPr defaultRowHeight="15" x14ac:dyDescent="0.25"/>
  <cols>
    <col min="1" max="1" width="63" style="4" customWidth="1"/>
    <col min="2" max="2" width="11.28515625" style="4" customWidth="1"/>
    <col min="3" max="3" width="25.28515625" customWidth="1"/>
    <col min="4" max="4" width="20" customWidth="1"/>
    <col min="5" max="5" width="16.140625" customWidth="1"/>
    <col min="6" max="6" width="32" customWidth="1"/>
    <col min="7" max="7" width="15.140625" customWidth="1"/>
  </cols>
  <sheetData>
    <row r="1" spans="1:7" ht="18.75" customHeight="1" x14ac:dyDescent="0.3">
      <c r="A1" s="90" t="s">
        <v>121</v>
      </c>
      <c r="B1" s="90"/>
      <c r="C1" s="90"/>
      <c r="D1" s="90"/>
      <c r="E1" s="90"/>
      <c r="F1" s="90"/>
    </row>
    <row r="2" spans="1:7" ht="42" customHeight="1" x14ac:dyDescent="0.3">
      <c r="A2" s="90" t="s">
        <v>98</v>
      </c>
      <c r="B2" s="90"/>
      <c r="C2" s="90"/>
      <c r="D2" s="90"/>
      <c r="E2" s="90"/>
      <c r="F2" s="90"/>
      <c r="G2" s="90"/>
    </row>
    <row r="3" spans="1:7" x14ac:dyDescent="0.25">
      <c r="A3" s="7"/>
      <c r="B3" s="7"/>
      <c r="C3" s="7"/>
      <c r="D3" s="7"/>
      <c r="E3" s="7"/>
      <c r="F3" s="7"/>
    </row>
    <row r="4" spans="1:7" s="30" customFormat="1" ht="75.75" thickBot="1" x14ac:dyDescent="0.3">
      <c r="A4" s="42"/>
      <c r="B4" s="34" t="s">
        <v>76</v>
      </c>
      <c r="C4" s="47" t="s">
        <v>22</v>
      </c>
      <c r="D4" s="47" t="s">
        <v>87</v>
      </c>
      <c r="E4" s="47" t="s">
        <v>57</v>
      </c>
      <c r="F4" s="47" t="s">
        <v>25</v>
      </c>
      <c r="G4" s="47" t="s">
        <v>58</v>
      </c>
    </row>
    <row r="5" spans="1:7" s="30" customFormat="1" ht="15.75" thickTop="1" x14ac:dyDescent="0.25">
      <c r="A5" s="42"/>
      <c r="B5" s="42"/>
      <c r="C5" s="36"/>
      <c r="D5" s="36"/>
      <c r="E5" s="36"/>
      <c r="F5" s="36"/>
      <c r="G5" s="36"/>
    </row>
    <row r="6" spans="1:7" s="30" customFormat="1" x14ac:dyDescent="0.25">
      <c r="A6" s="36" t="s">
        <v>59</v>
      </c>
      <c r="B6" s="36"/>
      <c r="C6" s="13">
        <v>107761730</v>
      </c>
      <c r="D6" s="13"/>
      <c r="E6" s="13">
        <v>-923</v>
      </c>
      <c r="F6" s="13">
        <v>54242386.701472998</v>
      </c>
      <c r="G6" s="13">
        <v>162003194</v>
      </c>
    </row>
    <row r="7" spans="1:7" s="30" customFormat="1" x14ac:dyDescent="0.25">
      <c r="A7" s="36" t="s">
        <v>60</v>
      </c>
      <c r="B7" s="36"/>
      <c r="C7" s="11"/>
      <c r="D7" s="11"/>
      <c r="E7" s="11"/>
      <c r="F7" s="11"/>
      <c r="G7" s="11">
        <v>0</v>
      </c>
    </row>
    <row r="8" spans="1:7" s="30" customFormat="1" x14ac:dyDescent="0.25">
      <c r="A8" s="37" t="s">
        <v>84</v>
      </c>
      <c r="B8" s="37"/>
      <c r="C8" s="11"/>
      <c r="D8" s="11"/>
      <c r="E8" s="11"/>
      <c r="F8" s="11">
        <v>2234949</v>
      </c>
      <c r="G8" s="15">
        <f>F8</f>
        <v>2234949</v>
      </c>
    </row>
    <row r="9" spans="1:7" s="30" customFormat="1" x14ac:dyDescent="0.25">
      <c r="A9" s="36" t="s">
        <v>37</v>
      </c>
      <c r="B9" s="36"/>
      <c r="C9" s="14"/>
      <c r="D9" s="14"/>
      <c r="E9" s="14"/>
      <c r="F9" s="14"/>
      <c r="G9" s="14"/>
    </row>
    <row r="10" spans="1:7" s="30" customFormat="1" ht="30" x14ac:dyDescent="0.25">
      <c r="A10" s="39" t="s">
        <v>61</v>
      </c>
      <c r="B10" s="39"/>
      <c r="C10" s="11"/>
      <c r="D10" s="11"/>
      <c r="E10" s="11"/>
      <c r="F10" s="11"/>
      <c r="G10" s="11"/>
    </row>
    <row r="11" spans="1:7" s="30" customFormat="1" ht="30" x14ac:dyDescent="0.25">
      <c r="A11" s="37" t="s">
        <v>62</v>
      </c>
      <c r="B11" s="37"/>
      <c r="C11" s="11"/>
      <c r="D11" s="11"/>
      <c r="E11" s="11"/>
      <c r="F11" s="11"/>
      <c r="G11" s="15">
        <v>0</v>
      </c>
    </row>
    <row r="12" spans="1:7" s="30" customFormat="1" ht="30" x14ac:dyDescent="0.25">
      <c r="A12" s="37" t="s">
        <v>63</v>
      </c>
      <c r="B12" s="37"/>
      <c r="C12" s="11"/>
      <c r="D12" s="11"/>
      <c r="E12" s="11">
        <v>-184171.76181</v>
      </c>
      <c r="F12" s="11"/>
      <c r="G12" s="15">
        <f>E12</f>
        <v>-184171.76181</v>
      </c>
    </row>
    <row r="13" spans="1:7" s="30" customFormat="1" x14ac:dyDescent="0.25">
      <c r="A13" s="37" t="s">
        <v>64</v>
      </c>
      <c r="B13" s="37"/>
      <c r="C13" s="11"/>
      <c r="D13" s="11"/>
      <c r="E13" s="11"/>
      <c r="F13" s="11"/>
      <c r="G13" s="15">
        <v>0</v>
      </c>
    </row>
    <row r="14" spans="1:7" s="30" customFormat="1" x14ac:dyDescent="0.25">
      <c r="A14" s="37" t="s">
        <v>65</v>
      </c>
      <c r="B14" s="37"/>
      <c r="C14" s="11"/>
      <c r="D14" s="11"/>
      <c r="E14" s="11"/>
      <c r="F14" s="11"/>
      <c r="G14" s="11"/>
    </row>
    <row r="15" spans="1:7" s="30" customFormat="1" x14ac:dyDescent="0.25">
      <c r="A15" s="36" t="s">
        <v>85</v>
      </c>
      <c r="B15" s="36"/>
      <c r="C15" s="12">
        <v>0</v>
      </c>
      <c r="D15" s="12"/>
      <c r="E15" s="12">
        <f>E6+E12</f>
        <v>-185094.76181</v>
      </c>
      <c r="F15" s="12">
        <f>F8</f>
        <v>2234949</v>
      </c>
      <c r="G15" s="12">
        <f>G8+G12</f>
        <v>2050777.2381899999</v>
      </c>
    </row>
    <row r="16" spans="1:7" s="30" customFormat="1" ht="30" x14ac:dyDescent="0.25">
      <c r="A16" s="36" t="s">
        <v>66</v>
      </c>
      <c r="B16" s="36"/>
      <c r="C16" s="11"/>
      <c r="D16" s="11"/>
      <c r="E16" s="11"/>
      <c r="F16" s="11"/>
      <c r="G16" s="11"/>
    </row>
    <row r="17" spans="1:7" s="30" customFormat="1" x14ac:dyDescent="0.25">
      <c r="A17" s="42" t="s">
        <v>83</v>
      </c>
      <c r="B17" s="36"/>
      <c r="C17" s="11"/>
      <c r="D17" s="11"/>
      <c r="E17" s="11"/>
      <c r="F17" s="11">
        <v>-1089814</v>
      </c>
      <c r="G17" s="11">
        <v>-1089814</v>
      </c>
    </row>
    <row r="18" spans="1:7" s="30" customFormat="1" x14ac:dyDescent="0.25">
      <c r="A18" s="42" t="s">
        <v>55</v>
      </c>
      <c r="B18" s="45"/>
      <c r="C18" s="11">
        <v>5000000</v>
      </c>
      <c r="D18" s="11"/>
      <c r="E18" s="11"/>
      <c r="F18" s="9"/>
      <c r="G18" s="15">
        <v>5000000</v>
      </c>
    </row>
    <row r="19" spans="1:7" s="30" customFormat="1" x14ac:dyDescent="0.25">
      <c r="A19" s="42" t="s">
        <v>67</v>
      </c>
      <c r="B19" s="42"/>
      <c r="C19" s="11"/>
      <c r="D19" s="11"/>
      <c r="E19" s="11"/>
      <c r="F19" s="9"/>
      <c r="G19" s="15"/>
    </row>
    <row r="20" spans="1:7" s="30" customFormat="1" x14ac:dyDescent="0.25">
      <c r="A20" s="37" t="s">
        <v>68</v>
      </c>
      <c r="B20" s="37"/>
      <c r="C20" s="11"/>
      <c r="D20" s="11"/>
      <c r="E20" s="11"/>
      <c r="F20" s="9"/>
      <c r="G20" s="15"/>
    </row>
    <row r="21" spans="1:7" s="30" customFormat="1" x14ac:dyDescent="0.25">
      <c r="A21" s="37" t="s">
        <v>70</v>
      </c>
      <c r="B21" s="37"/>
      <c r="C21" s="13"/>
      <c r="D21" s="13"/>
      <c r="E21" s="13"/>
      <c r="F21" s="16"/>
      <c r="G21" s="13"/>
    </row>
    <row r="22" spans="1:7" s="30" customFormat="1" x14ac:dyDescent="0.25">
      <c r="A22" s="36" t="s">
        <v>69</v>
      </c>
      <c r="B22" s="36"/>
      <c r="C22" s="12">
        <v>5000000</v>
      </c>
      <c r="D22" s="17"/>
      <c r="E22" s="17">
        <v>0</v>
      </c>
      <c r="F22" s="12">
        <f>F17</f>
        <v>-1089814</v>
      </c>
      <c r="G22" s="12">
        <f>C22+F22</f>
        <v>3910186</v>
      </c>
    </row>
    <row r="23" spans="1:7" s="30" customFormat="1" ht="15.75" thickBot="1" x14ac:dyDescent="0.3">
      <c r="A23" s="36" t="s">
        <v>96</v>
      </c>
      <c r="B23" s="36"/>
      <c r="C23" s="10">
        <f>C6+C22</f>
        <v>112761730</v>
      </c>
      <c r="D23" s="10"/>
      <c r="E23" s="10">
        <f>E15</f>
        <v>-185094.76181</v>
      </c>
      <c r="F23" s="10">
        <f>F15+F22+F6</f>
        <v>55387521.701472998</v>
      </c>
      <c r="G23" s="10">
        <f>G15+G22+G6</f>
        <v>167964157.23819</v>
      </c>
    </row>
    <row r="24" spans="1:7" s="30" customFormat="1" ht="15.75" thickTop="1" x14ac:dyDescent="0.25">
      <c r="A24" s="42"/>
      <c r="B24" s="42"/>
    </row>
    <row r="25" spans="1:7" s="30" customFormat="1" x14ac:dyDescent="0.25">
      <c r="A25" s="42"/>
      <c r="B25" s="42"/>
      <c r="G25" s="43"/>
    </row>
    <row r="26" spans="1:7" s="30" customFormat="1" x14ac:dyDescent="0.25">
      <c r="A26" s="42"/>
      <c r="B26" s="42"/>
    </row>
    <row r="27" spans="1:7" s="30" customFormat="1" ht="75.75" thickBot="1" x14ac:dyDescent="0.3">
      <c r="C27" s="47" t="s">
        <v>22</v>
      </c>
      <c r="D27" s="47" t="s">
        <v>87</v>
      </c>
      <c r="E27" s="47" t="s">
        <v>57</v>
      </c>
      <c r="F27" s="47" t="s">
        <v>25</v>
      </c>
      <c r="G27" s="47" t="s">
        <v>58</v>
      </c>
    </row>
    <row r="28" spans="1:7" s="30" customFormat="1" ht="15.75" thickTop="1" x14ac:dyDescent="0.25">
      <c r="C28" s="36"/>
      <c r="D28" s="36"/>
      <c r="E28" s="36"/>
      <c r="F28" s="36"/>
      <c r="G28" s="36"/>
    </row>
    <row r="29" spans="1:7" s="30" customFormat="1" x14ac:dyDescent="0.25">
      <c r="A29" s="36" t="s">
        <v>75</v>
      </c>
      <c r="B29" s="36"/>
      <c r="C29" s="23">
        <v>87440000</v>
      </c>
      <c r="D29" s="23"/>
      <c r="E29" s="23">
        <v>18676</v>
      </c>
      <c r="F29" s="23">
        <v>53871387</v>
      </c>
      <c r="G29" s="24">
        <f>SUM(C29:F29)</f>
        <v>141330063</v>
      </c>
    </row>
    <row r="30" spans="1:7" s="30" customFormat="1" x14ac:dyDescent="0.25">
      <c r="A30" s="36" t="s">
        <v>60</v>
      </c>
      <c r="B30" s="36"/>
      <c r="C30" s="1"/>
      <c r="D30" s="1"/>
      <c r="E30" s="1"/>
      <c r="F30" s="1"/>
      <c r="G30" s="1">
        <v>0</v>
      </c>
    </row>
    <row r="31" spans="1:7" s="30" customFormat="1" x14ac:dyDescent="0.25">
      <c r="A31" s="37" t="s">
        <v>84</v>
      </c>
      <c r="B31" s="37"/>
      <c r="C31" s="1"/>
      <c r="D31" s="1"/>
      <c r="E31" s="1"/>
      <c r="F31" s="1">
        <v>4125915</v>
      </c>
      <c r="G31" s="26">
        <f>SUM(C31:F31)</f>
        <v>4125915</v>
      </c>
    </row>
    <row r="32" spans="1:7" s="30" customFormat="1" x14ac:dyDescent="0.25">
      <c r="A32" s="36" t="s">
        <v>37</v>
      </c>
      <c r="B32" s="36"/>
      <c r="C32" s="25"/>
      <c r="D32" s="25"/>
      <c r="E32" s="25"/>
      <c r="F32" s="25"/>
      <c r="G32" s="25"/>
    </row>
    <row r="33" spans="1:7" s="30" customFormat="1" ht="30" x14ac:dyDescent="0.25">
      <c r="A33" s="39" t="s">
        <v>61</v>
      </c>
      <c r="B33" s="39"/>
      <c r="C33" s="1"/>
      <c r="D33" s="1"/>
      <c r="E33" s="1"/>
      <c r="F33" s="1"/>
      <c r="G33" s="1"/>
    </row>
    <row r="34" spans="1:7" s="30" customFormat="1" ht="30" x14ac:dyDescent="0.25">
      <c r="A34" s="37" t="s">
        <v>62</v>
      </c>
      <c r="B34" s="37"/>
      <c r="C34" s="1"/>
      <c r="D34" s="1"/>
      <c r="E34" s="1"/>
      <c r="F34" s="1"/>
      <c r="G34" s="26">
        <f>SUM(C34:F34)</f>
        <v>0</v>
      </c>
    </row>
    <row r="35" spans="1:7" s="30" customFormat="1" ht="30" x14ac:dyDescent="0.25">
      <c r="A35" s="37" t="s">
        <v>63</v>
      </c>
      <c r="B35" s="37"/>
      <c r="C35" s="1"/>
      <c r="D35" s="1"/>
      <c r="E35" s="1">
        <v>-17245</v>
      </c>
      <c r="F35" s="1"/>
      <c r="G35" s="26">
        <f>SUM(C35:F35)</f>
        <v>-17245</v>
      </c>
    </row>
    <row r="36" spans="1:7" s="30" customFormat="1" x14ac:dyDescent="0.25">
      <c r="A36" s="37" t="s">
        <v>64</v>
      </c>
      <c r="B36" s="37"/>
      <c r="C36" s="1"/>
      <c r="D36" s="1"/>
      <c r="E36" s="1"/>
      <c r="F36" s="1"/>
      <c r="G36" s="26">
        <v>0</v>
      </c>
    </row>
    <row r="37" spans="1:7" s="30" customFormat="1" x14ac:dyDescent="0.25">
      <c r="A37" s="36" t="s">
        <v>85</v>
      </c>
      <c r="B37" s="36"/>
      <c r="C37" s="27">
        <v>0</v>
      </c>
      <c r="D37" s="27"/>
      <c r="E37" s="27">
        <f>SUM(E34:E35)</f>
        <v>-17245</v>
      </c>
      <c r="F37" s="27">
        <f>SUM(F31:F36)</f>
        <v>4125915</v>
      </c>
      <c r="G37" s="27">
        <f>SUM(G31:G36)</f>
        <v>4108670</v>
      </c>
    </row>
    <row r="38" spans="1:7" s="30" customFormat="1" ht="30" x14ac:dyDescent="0.25">
      <c r="A38" s="36" t="s">
        <v>66</v>
      </c>
      <c r="B38" s="36"/>
      <c r="C38" s="1"/>
      <c r="D38" s="1"/>
      <c r="E38" s="1"/>
      <c r="F38" s="1"/>
      <c r="G38" s="1"/>
    </row>
    <row r="39" spans="1:7" s="30" customFormat="1" x14ac:dyDescent="0.25">
      <c r="A39" s="37" t="s">
        <v>86</v>
      </c>
      <c r="B39" s="37"/>
      <c r="C39" s="23">
        <v>19269423</v>
      </c>
      <c r="D39" s="23"/>
      <c r="E39" s="23"/>
      <c r="F39" s="24">
        <v>-448202</v>
      </c>
      <c r="G39" s="25">
        <f>SUM(C39:F39)</f>
        <v>18821221</v>
      </c>
    </row>
    <row r="40" spans="1:7" s="30" customFormat="1" x14ac:dyDescent="0.25">
      <c r="A40" s="36" t="s">
        <v>69</v>
      </c>
      <c r="B40" s="36"/>
      <c r="C40" s="28"/>
      <c r="D40" s="28"/>
      <c r="E40" s="28"/>
      <c r="F40" s="27"/>
      <c r="G40" s="27"/>
    </row>
    <row r="41" spans="1:7" s="30" customFormat="1" ht="15.75" thickBot="1" x14ac:dyDescent="0.3">
      <c r="A41" s="36" t="s">
        <v>97</v>
      </c>
      <c r="B41" s="36"/>
      <c r="C41" s="29">
        <f>SUM(C37+C29+C39)</f>
        <v>106709423</v>
      </c>
      <c r="D41" s="29">
        <f>SUM(D37+D29+D39)</f>
        <v>0</v>
      </c>
      <c r="E41" s="29">
        <f>SUM(E37+E29+E39)</f>
        <v>1431</v>
      </c>
      <c r="F41" s="29">
        <f>SUM(F37+F29+F39)</f>
        <v>57549100</v>
      </c>
      <c r="G41" s="29">
        <f>SUM(G37+G29)+G39</f>
        <v>164259954</v>
      </c>
    </row>
    <row r="42" spans="1:7" ht="15.75" thickTop="1" x14ac:dyDescent="0.25">
      <c r="A42"/>
      <c r="B42"/>
    </row>
    <row r="43" spans="1:7" x14ac:dyDescent="0.25">
      <c r="A43"/>
      <c r="B43"/>
    </row>
    <row r="44" spans="1:7" x14ac:dyDescent="0.25">
      <c r="A44" s="21" t="s">
        <v>73</v>
      </c>
      <c r="B44" s="21"/>
      <c r="C44" s="21" t="s">
        <v>77</v>
      </c>
    </row>
    <row r="45" spans="1:7" x14ac:dyDescent="0.25">
      <c r="A45" s="22" t="s">
        <v>74</v>
      </c>
      <c r="B45" s="22"/>
      <c r="C45" s="22" t="s">
        <v>78</v>
      </c>
    </row>
  </sheetData>
  <mergeCells count="2">
    <mergeCell ref="A1:F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I47"/>
  <sheetViews>
    <sheetView tabSelected="1" workbookViewId="0">
      <selection activeCell="H4" sqref="H4"/>
    </sheetView>
  </sheetViews>
  <sheetFormatPr defaultRowHeight="15" outlineLevelRow="1" x14ac:dyDescent="0.25"/>
  <cols>
    <col min="1" max="1" width="65.5703125" style="4" customWidth="1"/>
    <col min="2" max="2" width="7.42578125" style="4" customWidth="1"/>
    <col min="3" max="3" width="24.85546875" style="8" customWidth="1"/>
    <col min="4" max="4" width="21.140625" customWidth="1"/>
    <col min="5" max="5" width="20.85546875" customWidth="1"/>
  </cols>
  <sheetData>
    <row r="1" spans="1:9" ht="15.75" customHeight="1" x14ac:dyDescent="0.3">
      <c r="A1" s="90" t="s">
        <v>122</v>
      </c>
      <c r="B1" s="90"/>
      <c r="C1" s="90"/>
      <c r="D1" s="90"/>
      <c r="E1" s="90"/>
    </row>
    <row r="2" spans="1:9" ht="22.5" customHeight="1" x14ac:dyDescent="0.3">
      <c r="A2" s="90" t="s">
        <v>100</v>
      </c>
      <c r="B2" s="91"/>
      <c r="C2" s="91"/>
      <c r="D2" s="91"/>
      <c r="E2" s="91"/>
    </row>
    <row r="4" spans="1:9" ht="45" x14ac:dyDescent="0.25">
      <c r="A4" s="73"/>
      <c r="B4" s="74" t="s">
        <v>76</v>
      </c>
      <c r="C4" s="75" t="s">
        <v>92</v>
      </c>
      <c r="D4" s="75" t="s">
        <v>95</v>
      </c>
    </row>
    <row r="5" spans="1:9" ht="25.5" outlineLevel="1" x14ac:dyDescent="0.25">
      <c r="A5" s="76" t="s">
        <v>45</v>
      </c>
      <c r="B5" s="77"/>
      <c r="C5" s="77"/>
      <c r="D5" s="77"/>
      <c r="E5" s="69"/>
    </row>
    <row r="6" spans="1:9" outlineLevel="1" x14ac:dyDescent="0.25">
      <c r="A6" s="78" t="s">
        <v>91</v>
      </c>
      <c r="B6" s="77"/>
      <c r="C6" s="79">
        <v>3066083</v>
      </c>
      <c r="D6" s="80">
        <v>1388650</v>
      </c>
      <c r="E6" s="70"/>
    </row>
    <row r="7" spans="1:9" outlineLevel="1" x14ac:dyDescent="0.25">
      <c r="A7" s="78" t="s">
        <v>101</v>
      </c>
      <c r="B7" s="77"/>
      <c r="C7" s="79"/>
      <c r="D7" s="80">
        <v>-173589</v>
      </c>
      <c r="E7" s="70"/>
    </row>
    <row r="8" spans="1:9" outlineLevel="1" x14ac:dyDescent="0.25">
      <c r="A8" s="78" t="s">
        <v>99</v>
      </c>
      <c r="B8" s="77"/>
      <c r="C8" s="79"/>
      <c r="D8" s="80">
        <v>57232</v>
      </c>
      <c r="E8" s="70"/>
    </row>
    <row r="9" spans="1:9" outlineLevel="1" x14ac:dyDescent="0.25">
      <c r="A9" s="78" t="s">
        <v>46</v>
      </c>
      <c r="B9" s="77"/>
      <c r="C9" s="79">
        <v>735364</v>
      </c>
      <c r="D9" s="80">
        <v>41910</v>
      </c>
      <c r="E9" s="70"/>
    </row>
    <row r="10" spans="1:9" outlineLevel="1" x14ac:dyDescent="0.25">
      <c r="A10" s="78" t="s">
        <v>47</v>
      </c>
      <c r="B10" s="77"/>
      <c r="C10" s="79">
        <v>-978198</v>
      </c>
      <c r="D10" s="80">
        <v>-869480</v>
      </c>
      <c r="E10" s="70"/>
    </row>
    <row r="11" spans="1:9" outlineLevel="1" x14ac:dyDescent="0.25">
      <c r="A11" s="78" t="s">
        <v>48</v>
      </c>
      <c r="B11" s="77"/>
      <c r="C11" s="79">
        <v>-1258796</v>
      </c>
      <c r="D11" s="80">
        <v>-766821</v>
      </c>
      <c r="E11" s="70"/>
    </row>
    <row r="12" spans="1:9" outlineLevel="1" x14ac:dyDescent="0.25">
      <c r="A12" s="78" t="s">
        <v>102</v>
      </c>
      <c r="B12" s="77"/>
      <c r="C12" s="79">
        <v>161508</v>
      </c>
      <c r="D12" s="80">
        <v>32767</v>
      </c>
      <c r="E12" s="70"/>
    </row>
    <row r="13" spans="1:9" outlineLevel="1" x14ac:dyDescent="0.25">
      <c r="A13" s="81" t="s">
        <v>103</v>
      </c>
      <c r="B13" s="82"/>
      <c r="C13" s="79">
        <v>0</v>
      </c>
      <c r="D13" s="80">
        <v>69071</v>
      </c>
      <c r="E13" s="70"/>
      <c r="I13" t="s">
        <v>89</v>
      </c>
    </row>
    <row r="14" spans="1:9" outlineLevel="1" x14ac:dyDescent="0.25">
      <c r="A14" s="76"/>
      <c r="B14" s="77"/>
      <c r="C14" s="79"/>
      <c r="D14" s="83"/>
      <c r="E14" s="70"/>
    </row>
    <row r="15" spans="1:9" outlineLevel="1" x14ac:dyDescent="0.25">
      <c r="A15" s="76" t="s">
        <v>49</v>
      </c>
      <c r="B15" s="77"/>
      <c r="C15" s="79"/>
      <c r="D15" s="83"/>
      <c r="E15" s="70"/>
    </row>
    <row r="16" spans="1:9" ht="25.5" outlineLevel="1" x14ac:dyDescent="0.25">
      <c r="A16" s="78" t="s">
        <v>81</v>
      </c>
      <c r="B16" s="77"/>
      <c r="C16" s="79">
        <v>-3267883</v>
      </c>
      <c r="D16" s="79">
        <v>-18130735.641460001</v>
      </c>
      <c r="E16" s="70"/>
    </row>
    <row r="17" spans="1:7" outlineLevel="1" x14ac:dyDescent="0.25">
      <c r="A17" s="78" t="s">
        <v>52</v>
      </c>
      <c r="B17" s="77"/>
      <c r="C17" s="79">
        <v>-7991739</v>
      </c>
      <c r="D17" s="79">
        <v>-15029700</v>
      </c>
      <c r="E17" s="70"/>
      <c r="G17" t="s">
        <v>89</v>
      </c>
    </row>
    <row r="18" spans="1:7" outlineLevel="1" x14ac:dyDescent="0.25">
      <c r="A18" s="78" t="s">
        <v>115</v>
      </c>
      <c r="B18" s="77"/>
      <c r="C18" s="79">
        <v>4399607</v>
      </c>
      <c r="D18" s="79">
        <v>1913869.6414599998</v>
      </c>
      <c r="E18" s="70"/>
    </row>
    <row r="19" spans="1:7" outlineLevel="1" x14ac:dyDescent="0.25">
      <c r="A19" s="78" t="s">
        <v>2</v>
      </c>
      <c r="B19" s="77"/>
      <c r="C19" s="79">
        <v>-1424866</v>
      </c>
      <c r="D19" s="79">
        <v>23697998</v>
      </c>
      <c r="E19" s="70"/>
    </row>
    <row r="20" spans="1:7" outlineLevel="1" x14ac:dyDescent="0.25">
      <c r="A20" s="78" t="s">
        <v>114</v>
      </c>
      <c r="B20" s="77"/>
      <c r="C20" s="79">
        <v>75530</v>
      </c>
      <c r="D20" s="79">
        <v>-9000000</v>
      </c>
      <c r="E20" s="70"/>
    </row>
    <row r="21" spans="1:7" outlineLevel="1" x14ac:dyDescent="0.25">
      <c r="A21" s="78" t="s">
        <v>19</v>
      </c>
      <c r="B21" s="77"/>
      <c r="C21" s="79">
        <v>287185</v>
      </c>
      <c r="D21" s="79"/>
      <c r="E21" s="70"/>
    </row>
    <row r="22" spans="1:7" ht="25.5" outlineLevel="1" x14ac:dyDescent="0.25">
      <c r="A22" s="76" t="s">
        <v>105</v>
      </c>
      <c r="B22" s="77"/>
      <c r="C22" s="84">
        <f>SUM(C6:C21)</f>
        <v>-6196205</v>
      </c>
      <c r="D22" s="84">
        <f>SUM(D6:D20)</f>
        <v>-16768828</v>
      </c>
      <c r="E22" s="70"/>
    </row>
    <row r="23" spans="1:7" outlineLevel="1" x14ac:dyDescent="0.25">
      <c r="A23" s="78" t="s">
        <v>50</v>
      </c>
      <c r="B23" s="77"/>
      <c r="C23" s="79">
        <v>-228760</v>
      </c>
      <c r="D23" s="79">
        <v>-714209</v>
      </c>
      <c r="E23" s="70"/>
    </row>
    <row r="24" spans="1:7" ht="25.5" outlineLevel="1" x14ac:dyDescent="0.25">
      <c r="A24" s="76" t="s">
        <v>106</v>
      </c>
      <c r="B24" s="77"/>
      <c r="C24" s="84">
        <f>C22+C23</f>
        <v>-6424965</v>
      </c>
      <c r="D24" s="84">
        <f>D22+D23</f>
        <v>-17483037</v>
      </c>
      <c r="E24" s="70"/>
    </row>
    <row r="25" spans="1:7" outlineLevel="1" x14ac:dyDescent="0.25">
      <c r="A25" s="76"/>
      <c r="B25" s="77"/>
      <c r="C25" s="83"/>
      <c r="D25" s="83"/>
      <c r="E25" s="71"/>
    </row>
    <row r="26" spans="1:7" ht="25.5" outlineLevel="1" x14ac:dyDescent="0.25">
      <c r="A26" s="76" t="s">
        <v>51</v>
      </c>
      <c r="B26" s="77"/>
      <c r="C26" s="79"/>
      <c r="D26" s="83"/>
      <c r="E26" s="71"/>
    </row>
    <row r="27" spans="1:7" outlineLevel="1" x14ac:dyDescent="0.25">
      <c r="A27" s="78" t="s">
        <v>53</v>
      </c>
      <c r="B27" s="77"/>
      <c r="C27" s="79">
        <v>0</v>
      </c>
      <c r="D27" s="79">
        <v>-7705</v>
      </c>
      <c r="E27" s="70"/>
    </row>
    <row r="28" spans="1:7" outlineLevel="1" x14ac:dyDescent="0.25">
      <c r="A28" s="78" t="s">
        <v>104</v>
      </c>
      <c r="B28" s="77"/>
      <c r="C28" s="79">
        <v>17220738</v>
      </c>
      <c r="D28" s="79">
        <v>11514260</v>
      </c>
      <c r="E28" s="70"/>
    </row>
    <row r="29" spans="1:7" outlineLevel="1" x14ac:dyDescent="0.25">
      <c r="A29" s="78" t="s">
        <v>82</v>
      </c>
      <c r="B29" s="77"/>
      <c r="C29" s="79">
        <v>223700</v>
      </c>
      <c r="D29" s="79"/>
      <c r="E29" s="70"/>
    </row>
    <row r="30" spans="1:7" outlineLevel="1" x14ac:dyDescent="0.25">
      <c r="A30" s="78" t="s">
        <v>107</v>
      </c>
      <c r="B30" s="77"/>
      <c r="C30" s="79">
        <v>0</v>
      </c>
      <c r="D30" s="79">
        <v>2843002</v>
      </c>
      <c r="E30" s="70"/>
    </row>
    <row r="31" spans="1:7" ht="25.5" outlineLevel="1" x14ac:dyDescent="0.25">
      <c r="A31" s="76" t="s">
        <v>108</v>
      </c>
      <c r="B31" s="77"/>
      <c r="C31" s="85">
        <f>SUM(C27:C30)</f>
        <v>17444438</v>
      </c>
      <c r="D31" s="85">
        <f>SUM(D27:D30)</f>
        <v>14349557</v>
      </c>
      <c r="E31" s="70"/>
    </row>
    <row r="32" spans="1:7" outlineLevel="1" x14ac:dyDescent="0.25">
      <c r="A32" s="76"/>
      <c r="B32" s="77"/>
      <c r="C32" s="86"/>
      <c r="D32" s="86"/>
      <c r="E32" s="71"/>
    </row>
    <row r="33" spans="1:7" outlineLevel="1" x14ac:dyDescent="0.25">
      <c r="A33" s="76" t="s">
        <v>54</v>
      </c>
      <c r="B33" s="77"/>
      <c r="C33" s="86"/>
      <c r="D33" s="86"/>
      <c r="E33" s="71"/>
    </row>
    <row r="34" spans="1:7" outlineLevel="1" x14ac:dyDescent="0.25">
      <c r="A34" s="78" t="s">
        <v>109</v>
      </c>
      <c r="B34" s="77"/>
      <c r="C34" s="79">
        <v>-1089814</v>
      </c>
      <c r="D34" s="86">
        <v>0</v>
      </c>
      <c r="E34" s="70"/>
    </row>
    <row r="35" spans="1:7" outlineLevel="1" x14ac:dyDescent="0.25">
      <c r="A35" s="78" t="s">
        <v>55</v>
      </c>
      <c r="B35" s="77"/>
      <c r="C35" s="79">
        <v>5000000</v>
      </c>
      <c r="D35" s="86"/>
      <c r="E35" s="70"/>
    </row>
    <row r="36" spans="1:7" outlineLevel="1" x14ac:dyDescent="0.25">
      <c r="A36" s="76" t="s">
        <v>110</v>
      </c>
      <c r="B36" s="77"/>
      <c r="C36" s="85">
        <f>C34+C35</f>
        <v>3910186</v>
      </c>
      <c r="D36" s="85">
        <f>D34+D35</f>
        <v>0</v>
      </c>
      <c r="E36" s="70"/>
    </row>
    <row r="37" spans="1:7" outlineLevel="1" x14ac:dyDescent="0.25">
      <c r="A37" s="76"/>
      <c r="B37" s="77"/>
      <c r="C37" s="86"/>
      <c r="D37" s="86"/>
      <c r="E37" s="71"/>
    </row>
    <row r="38" spans="1:7" outlineLevel="1" x14ac:dyDescent="0.25">
      <c r="A38" s="76" t="s">
        <v>111</v>
      </c>
      <c r="B38" s="77"/>
      <c r="C38" s="85">
        <f>C36+C31+C24</f>
        <v>14929659</v>
      </c>
      <c r="D38" s="85">
        <f>D36+D31+D24</f>
        <v>-3133480</v>
      </c>
      <c r="E38" s="70"/>
    </row>
    <row r="39" spans="1:7" outlineLevel="1" x14ac:dyDescent="0.25">
      <c r="A39" s="78" t="s">
        <v>112</v>
      </c>
      <c r="B39" s="77"/>
      <c r="C39" s="87">
        <v>21492027</v>
      </c>
      <c r="D39" s="79">
        <v>16586479</v>
      </c>
      <c r="E39" s="70"/>
      <c r="G39" t="s">
        <v>89</v>
      </c>
    </row>
    <row r="40" spans="1:7" outlineLevel="1" x14ac:dyDescent="0.25">
      <c r="A40" s="78" t="s">
        <v>56</v>
      </c>
      <c r="B40" s="77"/>
      <c r="C40" s="79">
        <v>-267247</v>
      </c>
      <c r="D40" s="83">
        <v>152661</v>
      </c>
      <c r="E40" s="70"/>
    </row>
    <row r="41" spans="1:7" outlineLevel="1" x14ac:dyDescent="0.25">
      <c r="A41" s="76" t="s">
        <v>113</v>
      </c>
      <c r="B41" s="77"/>
      <c r="C41" s="85">
        <f>C38+C39+C40</f>
        <v>36154439</v>
      </c>
      <c r="D41" s="85">
        <f>D38+D39+D40</f>
        <v>13605660</v>
      </c>
      <c r="E41" s="70"/>
    </row>
    <row r="42" spans="1:7" x14ac:dyDescent="0.25">
      <c r="A42" s="37"/>
      <c r="B42" s="36"/>
      <c r="C42" s="46"/>
      <c r="D42" s="46"/>
    </row>
    <row r="43" spans="1:7" x14ac:dyDescent="0.25">
      <c r="A43" s="36"/>
      <c r="B43" s="37"/>
      <c r="C43" s="46"/>
      <c r="D43" s="46"/>
    </row>
    <row r="44" spans="1:7" x14ac:dyDescent="0.25">
      <c r="C44" s="68"/>
    </row>
    <row r="46" spans="1:7" x14ac:dyDescent="0.25">
      <c r="A46" s="21" t="s">
        <v>73</v>
      </c>
      <c r="B46" s="21"/>
      <c r="C46" s="21" t="s">
        <v>77</v>
      </c>
    </row>
    <row r="47" spans="1:7" x14ac:dyDescent="0.25">
      <c r="A47" s="22" t="s">
        <v>74</v>
      </c>
      <c r="B47" s="22"/>
      <c r="C47" s="22" t="s">
        <v>78</v>
      </c>
    </row>
  </sheetData>
  <mergeCells count="2">
    <mergeCell ref="A1:E1"/>
    <mergeCell ref="A2:E2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Ф2!_Hlk14853644</vt:lpstr>
      <vt:lpstr>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Alina Filimonchik</cp:lastModifiedBy>
  <cp:lastPrinted>2022-11-04T06:19:58Z</cp:lastPrinted>
  <dcterms:created xsi:type="dcterms:W3CDTF">2022-05-11T17:51:21Z</dcterms:created>
  <dcterms:modified xsi:type="dcterms:W3CDTF">2022-11-08T09:56:27Z</dcterms:modified>
</cp:coreProperties>
</file>