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ОФП" sheetId="1" r:id="rId1"/>
    <sheet name="ОПиУ" sheetId="2" r:id="rId2"/>
    <sheet name="ОСД" sheetId="5" r:id="rId3"/>
    <sheet name="ОИК" sheetId="4" r:id="rId4"/>
    <sheet name="ДДС" sheetId="3" r:id="rId5"/>
  </sheets>
  <calcPr calcId="152511"/>
</workbook>
</file>

<file path=xl/calcChain.xml><?xml version="1.0" encoding="utf-8"?>
<calcChain xmlns="http://schemas.openxmlformats.org/spreadsheetml/2006/main">
  <c r="D36" i="1" l="1"/>
  <c r="E23" i="1" l="1"/>
  <c r="E15" i="1"/>
  <c r="E35" i="1"/>
  <c r="D35" i="1"/>
  <c r="H17" i="4" l="1"/>
  <c r="H15" i="4" l="1"/>
  <c r="H16" i="4"/>
  <c r="D20" i="4"/>
  <c r="E20" i="4"/>
  <c r="F20" i="4"/>
  <c r="G20" i="4"/>
  <c r="C20" i="4"/>
  <c r="D13" i="4"/>
  <c r="H13" i="4"/>
  <c r="G13" i="4"/>
  <c r="E44" i="1"/>
  <c r="D44" i="1"/>
  <c r="E36" i="1"/>
  <c r="E24" i="1"/>
  <c r="D24" i="1"/>
  <c r="H20" i="4" l="1"/>
  <c r="D45" i="1"/>
  <c r="E45" i="1"/>
  <c r="E37" i="3" l="1"/>
  <c r="D37" i="3"/>
  <c r="E32" i="3"/>
  <c r="D32" i="3"/>
  <c r="E15" i="3"/>
  <c r="E26" i="3" s="1"/>
  <c r="E28" i="3" s="1"/>
  <c r="D15" i="3"/>
  <c r="D26" i="3" s="1"/>
  <c r="D28" i="3" s="1"/>
  <c r="E40" i="2"/>
  <c r="D40" i="2"/>
  <c r="E34" i="2"/>
  <c r="D34" i="2"/>
  <c r="E26" i="2"/>
  <c r="D26" i="2"/>
  <c r="E16" i="2"/>
  <c r="E20" i="2" s="1"/>
  <c r="D16" i="2"/>
  <c r="D20" i="2" s="1"/>
  <c r="D40" i="3" l="1"/>
  <c r="D42" i="3" s="1"/>
  <c r="E40" i="3"/>
  <c r="E42" i="3" s="1"/>
  <c r="D27" i="2"/>
  <c r="D29" i="2" s="1"/>
  <c r="D42" i="2" s="1"/>
  <c r="D44" i="2" s="1"/>
  <c r="D9" i="5" s="1"/>
  <c r="E27" i="2"/>
  <c r="E29" i="2" s="1"/>
  <c r="E42" i="2" s="1"/>
  <c r="E44" i="2" s="1"/>
  <c r="E9" i="5" s="1"/>
  <c r="E12" i="5" l="1"/>
  <c r="D12" i="5"/>
</calcChain>
</file>

<file path=xl/sharedStrings.xml><?xml version="1.0" encoding="utf-8"?>
<sst xmlns="http://schemas.openxmlformats.org/spreadsheetml/2006/main" count="203" uniqueCount="125">
  <si>
    <t>Денежные средства и их эквиваленты</t>
  </si>
  <si>
    <t>Средства в кредитных организациях</t>
  </si>
  <si>
    <t>Кредиты клиентам</t>
  </si>
  <si>
    <t>Дебиторская задолженность по финансовой аренде</t>
  </si>
  <si>
    <t>Имущество, предназначенное для финансовой аренды</t>
  </si>
  <si>
    <t>Основные средства</t>
  </si>
  <si>
    <t>Нематериальные активы</t>
  </si>
  <si>
    <t>Авансы выданные</t>
  </si>
  <si>
    <t>Прочие активы</t>
  </si>
  <si>
    <t>Средства кредитных организаций</t>
  </si>
  <si>
    <t>Авансы полученные</t>
  </si>
  <si>
    <t>Прочие обязательства</t>
  </si>
  <si>
    <t>Уставный капитал</t>
  </si>
  <si>
    <t>Резервный капитал</t>
  </si>
  <si>
    <t>Резерв по условному распределению</t>
  </si>
  <si>
    <t>Нераспределенная прибыль</t>
  </si>
  <si>
    <t>Процентные расходы</t>
  </si>
  <si>
    <t>Чистый процентный доход</t>
  </si>
  <si>
    <t>Чистый процентный доход за вычетом резерва под обесценение кредитов и дебиторской задолженности по финансовой аренде</t>
  </si>
  <si>
    <t>Прочие доходы</t>
  </si>
  <si>
    <t>Непроцентные расходы</t>
  </si>
  <si>
    <t>Прибыль за отчетный период</t>
  </si>
  <si>
    <t>Проценты полученные</t>
  </si>
  <si>
    <t>Проценты выплаченные</t>
  </si>
  <si>
    <t>Денежные потоки от инвестиционной деятельности</t>
  </si>
  <si>
    <t>Денежные потоки от финансовой деятельности</t>
  </si>
  <si>
    <t>(в тысячах тенге)</t>
  </si>
  <si>
    <t>Активы</t>
  </si>
  <si>
    <t>Итого активы</t>
  </si>
  <si>
    <t>Обязательства</t>
  </si>
  <si>
    <t>Итого обязательства</t>
  </si>
  <si>
    <t>Капитал</t>
  </si>
  <si>
    <t>Итого капитал</t>
  </si>
  <si>
    <t>Итого обязательства и капитал</t>
  </si>
  <si>
    <t>Прим.</t>
  </si>
  <si>
    <t>Текущие активы по корпоративному подоходному налогу</t>
  </si>
  <si>
    <t>Чистые доходы/(расходы) по операциям в иностранной валюте</t>
  </si>
  <si>
    <t>Прибыль до доходов по налогу на прибыль</t>
  </si>
  <si>
    <t>Прибыль за период</t>
  </si>
  <si>
    <t>Итого совокупный доход за отчетный период</t>
  </si>
  <si>
    <t>Денежные потоки от операционной деятельности:</t>
  </si>
  <si>
    <t>Чистые денежные потоки от операционной деятельности до налога на прибыль</t>
  </si>
  <si>
    <t>Уплаченный налог на прибыль</t>
  </si>
  <si>
    <t>Чистое расходование денежных средств от инвестиционной деятельности</t>
  </si>
  <si>
    <t>Влияние изменений обменных курсов на денежные средства и их эквиваленты</t>
  </si>
  <si>
    <t>Чистое увеличение денежных средств и их эквивалентов</t>
  </si>
  <si>
    <t>Дополнительный капитал</t>
  </si>
  <si>
    <t>Итого</t>
  </si>
  <si>
    <t>Чистые доходы/(расходы) по операциям с производными финансовыми активами</t>
  </si>
  <si>
    <t>Выпущенные долговые ценные бумаги</t>
  </si>
  <si>
    <t>Прочий совокупный доход</t>
  </si>
  <si>
    <t>Прочий совокупный доход за отчетный период</t>
  </si>
  <si>
    <t>ПРОМЕЖУТОЧНЫЙ СОКРАЩЕННЫЙ ОТЧЕТ О СОВОКУПНОМ ДОХОДЕ</t>
  </si>
  <si>
    <t>ПРОМЕЖУТОЧНЫЙ СОКРАЩЕННЫЙ ОТЧЕТ О ДВИЖЕНИИ ДЕНЕЖНЫХ СРЕДСТВ</t>
  </si>
  <si>
    <t>Чистое (расходование)/поступление денежных средств от операционной деятельности</t>
  </si>
  <si>
    <t>Налог на добавленную стоимость и прочие налоги к возмещению</t>
  </si>
  <si>
    <t>Дополнительный оплаченный капитал</t>
  </si>
  <si>
    <t>Отложенные обязательства по корпоративному подоходному налогу</t>
  </si>
  <si>
    <t>Задолженность перед Акционером</t>
  </si>
  <si>
    <t>Процентные доходы по инвестиционным ценным бумагам</t>
  </si>
  <si>
    <t>Шоданова Г.Т.</t>
  </si>
  <si>
    <t>Управляющий директор - член Правления</t>
  </si>
  <si>
    <t>Главный бухгалтер</t>
  </si>
  <si>
    <t>Расходы по кредитным убыткам</t>
  </si>
  <si>
    <t>Расходы на персонал выплаченные</t>
  </si>
  <si>
    <t>Прочие операционные расходы выплаченные</t>
  </si>
  <si>
    <t>Прочие доходы полученные</t>
  </si>
  <si>
    <t>Реализованные расходы за вычетом доходов по операциям в иностранной валюте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</si>
  <si>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</si>
  <si>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</si>
  <si>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>НДС и прочие налоги к возмещению</t>
  </si>
  <si>
    <t>Чистое увеличение/(уменьшение) операционных обязательств</t>
  </si>
  <si>
    <t>Приобретение основных средств и нематериальных активов</t>
  </si>
  <si>
    <t>Погашения займов, полученных от кредитных организаций</t>
  </si>
  <si>
    <t>Поступления по выпущенным долговым ценным бумагам</t>
  </si>
  <si>
    <t>Чистое поступление/(расходование) денежных средств от финансовой деятельности</t>
  </si>
  <si>
    <t>Влияние изменений ожидаемых кредитных убытков на денежные средства и их эквиваленты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</si>
  <si>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</si>
  <si>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</si>
  <si>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Обязательства по отложенному налогу на добавленную стоимость</t>
  </si>
  <si>
    <t>Экономия по корпоративному подоходному налогу</t>
  </si>
  <si>
    <t>Непроцентные доходы/(расходы)</t>
  </si>
  <si>
    <t>Карнакова Н.Ш.</t>
  </si>
  <si>
    <t>Активы, предназначенные для продажи</t>
  </si>
  <si>
    <t>Инвестиционные ценные бумаги</t>
  </si>
  <si>
    <t>За три месяца,</t>
  </si>
  <si>
    <t>закончившихся 31 марта</t>
  </si>
  <si>
    <t>2020 года</t>
  </si>
  <si>
    <t>Процентные доходы, рассчитанные с использованием эффективной ставки</t>
  </si>
  <si>
    <t>Прочие процентные доходы</t>
  </si>
  <si>
    <t>Итого процентные доходы</t>
  </si>
  <si>
    <t>Общие и административные расходы</t>
  </si>
  <si>
    <t>Расходы по реализации</t>
  </si>
  <si>
    <t>Чистый убыток от модификации кредитов клиентам и дебиторской задолженности по финансовой аренде, не приводящей к прекращению признания</t>
  </si>
  <si>
    <t>Прочие доходы/(расходы) от обесценения и создания резервов</t>
  </si>
  <si>
    <t xml:space="preserve">За три месяца, закончившихся 31 марта </t>
  </si>
  <si>
    <t>Итого совокупный доход за отчётный год</t>
  </si>
  <si>
    <t>–</t>
  </si>
  <si>
    <t>Итого совокупный убыток за отчётный период</t>
  </si>
  <si>
    <r>
      <t xml:space="preserve">Доход от первоначального признания по займам, полученным от Акционера по ставке ниже рыночной </t>
    </r>
    <r>
      <rPr>
        <i/>
        <sz val="11"/>
        <color theme="1"/>
        <rFont val="Calibri"/>
        <family val="2"/>
        <charset val="204"/>
      </rPr>
      <t>(Примечание 25)</t>
    </r>
  </si>
  <si>
    <r>
      <t xml:space="preserve">Резерв по условному распределению за период </t>
    </r>
    <r>
      <rPr>
        <i/>
        <sz val="11"/>
        <color theme="1"/>
        <rFont val="Calibri"/>
        <family val="2"/>
        <charset val="204"/>
      </rPr>
      <t>(Примечание 25 )</t>
    </r>
  </si>
  <si>
    <r>
      <t xml:space="preserve">Резерв по условному распределению за период </t>
    </r>
    <r>
      <rPr>
        <i/>
        <sz val="11"/>
        <color theme="1"/>
        <rFont val="Calibri"/>
        <family val="2"/>
        <charset val="204"/>
      </rPr>
      <t>(Примечание 25)</t>
    </r>
  </si>
  <si>
    <t xml:space="preserve">За три месяца, </t>
  </si>
  <si>
    <t>Продажа/(Приобретение) прочих финансовых активов</t>
  </si>
  <si>
    <t>Погашение задолженности перед акционером</t>
  </si>
  <si>
    <t>31 декабря 2020 года</t>
  </si>
  <si>
    <t>Кредиторская задолженность перед поставщиками</t>
  </si>
  <si>
    <t>Балансовая стоимость одной простой акции в тенге</t>
  </si>
  <si>
    <t>Шоданова Гульнара Такишевна</t>
  </si>
  <si>
    <t>на 31 марта 2021 года</t>
  </si>
  <si>
    <t>31 марта 2021 года</t>
  </si>
  <si>
    <t>За три месяца, закончившихся 31 марта 2021 года</t>
  </si>
  <si>
    <t>2021 года</t>
  </si>
  <si>
    <t>На 31 марта 2020 года</t>
  </si>
  <si>
    <t>На 31 декабря 2019 года</t>
  </si>
  <si>
    <t xml:space="preserve">На 31 декабря 2020 года </t>
  </si>
  <si>
    <t xml:space="preserve">На 31 марта 2021 года </t>
  </si>
  <si>
    <t>Дивиденды объявленные (Примечание 25)</t>
  </si>
  <si>
    <t>Прочие налоги к выплате</t>
  </si>
  <si>
    <t>Запасы</t>
  </si>
  <si>
    <t xml:space="preserve">Дебиторская задолженность </t>
  </si>
  <si>
    <t>ПРОМЕЖУТОЧНЫЙ СОКРАЩЕННЫЙ ОТЧЕТ О ФИНАНСОВОМ ПОЛОЖЕНИИ</t>
  </si>
  <si>
    <t>ПРОМЕЖУТОЧНЫЙ СОКРАЩЕННЫЙ ОТЧЕТ О ПРИБЫЛЯХ И УБЫТКАХ</t>
  </si>
  <si>
    <t>ПРОМЕЖУТОЧНЫЙ СОКРАЩЕННЫЙ ОТЧЕТ ОБ ИЗМЕНЕНИЯХ В КАПИТАЛЕ</t>
  </si>
  <si>
    <t>Накопленный дефицит/нераспределенная 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</si>
</sst>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\-??_);_(@_)"/>
    <numFmt numFmtId="166" formatCode="_(* #,##0_);_(* \(#,##0\);_(* \-??_);_(@_)"/>
    <numFmt numFmtId="167" formatCode="_(* #,##0_);_(* \(#,##0\);_(* \-_);_(@_)"/>
    <numFmt numFmtId="168" formatCode="#,##0;\(#,##0\)"/>
    <numFmt numFmtId="169" formatCode="d\-mmm\-yy;@"/>
    <numFmt numFmtId="170" formatCode="_-* #,##0.00_-;\-* #,##0.00_-;_-* &quot;-&quot;??_-;_-@_-"/>
    <numFmt numFmtId="171" formatCode="_(* #,##0.00_);_(* \(#,##0.00\);_(* &quot;-&quot;??_);_(@_)"/>
    <numFmt numFmtId="172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12"/>
      <name val="Arial"/>
      <family val="2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Garamond"/>
      <family val="1"/>
      <charset val="204"/>
    </font>
    <font>
      <b/>
      <sz val="10"/>
      <color theme="1"/>
      <name val="Garamond"/>
      <family val="1"/>
      <charset val="204"/>
    </font>
    <font>
      <b/>
      <i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9"/>
      <color indexed="8"/>
      <name val="Arial"/>
      <family val="2"/>
      <charset val="204"/>
    </font>
    <font>
      <i/>
      <sz val="9"/>
      <name val="Arial"/>
      <family val="2"/>
      <charset val="204"/>
    </font>
    <font>
      <i/>
      <sz val="10"/>
      <color theme="1"/>
      <name val="Garamond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1">
    <xf numFmtId="0" fontId="0" fillId="0" borderId="0"/>
    <xf numFmtId="164" fontId="4" fillId="0" borderId="0" applyFont="0" applyFill="0" applyBorder="0" applyAlignment="0" applyProtection="0"/>
    <xf numFmtId="0" fontId="6" fillId="0" borderId="0"/>
    <xf numFmtId="165" fontId="6" fillId="0" borderId="0"/>
    <xf numFmtId="0" fontId="12" fillId="0" borderId="0"/>
    <xf numFmtId="0" fontId="6" fillId="0" borderId="0"/>
    <xf numFmtId="170" fontId="14" fillId="0" borderId="0" applyFont="0" applyFill="0" applyBorder="0" applyAlignment="0" applyProtection="0"/>
    <xf numFmtId="0" fontId="14" fillId="0" borderId="0"/>
    <xf numFmtId="171" fontId="3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7" fillId="0" borderId="0" xfId="2" applyNumberFormat="1" applyFont="1" applyAlignment="1">
      <alignment horizontal="left"/>
    </xf>
    <xf numFmtId="0" fontId="8" fillId="0" borderId="0" xfId="2" applyFont="1" applyAlignment="1">
      <alignment horizontal="left"/>
    </xf>
    <xf numFmtId="0" fontId="8" fillId="0" borderId="0" xfId="2" applyFont="1"/>
    <xf numFmtId="0" fontId="11" fillId="0" borderId="0" xfId="2" applyFont="1"/>
    <xf numFmtId="0" fontId="10" fillId="0" borderId="0" xfId="2" applyNumberFormat="1" applyFont="1" applyAlignment="1">
      <alignment horizontal="right"/>
    </xf>
    <xf numFmtId="0" fontId="10" fillId="0" borderId="0" xfId="4" applyNumberFormat="1" applyFont="1" applyBorder="1" applyAlignment="1" applyProtection="1">
      <alignment horizontal="left"/>
      <protection locked="0"/>
    </xf>
    <xf numFmtId="0" fontId="8" fillId="0" borderId="0" xfId="2" applyFont="1" applyAlignment="1">
      <alignment horizontal="left" wrapText="1"/>
    </xf>
    <xf numFmtId="0" fontId="9" fillId="0" borderId="1" xfId="2" applyFont="1" applyBorder="1" applyAlignment="1">
      <alignment horizontal="center" wrapText="1"/>
    </xf>
    <xf numFmtId="168" fontId="13" fillId="0" borderId="0" xfId="4" applyNumberFormat="1" applyFont="1" applyBorder="1" applyAlignment="1" applyProtection="1">
      <alignment horizontal="left" wrapText="1"/>
      <protection locked="0"/>
    </xf>
    <xf numFmtId="0" fontId="8" fillId="0" borderId="0" xfId="4" applyFont="1" applyFill="1" applyBorder="1" applyAlignment="1">
      <alignment horizontal="left"/>
    </xf>
    <xf numFmtId="166" fontId="8" fillId="0" borderId="0" xfId="3" applyNumberFormat="1" applyFont="1" applyFill="1" applyBorder="1" applyAlignment="1" applyProtection="1"/>
    <xf numFmtId="0" fontId="10" fillId="0" borderId="0" xfId="2" applyNumberFormat="1" applyFont="1" applyAlignment="1"/>
    <xf numFmtId="0" fontId="8" fillId="0" borderId="0" xfId="5" applyFont="1" applyFill="1" applyAlignment="1">
      <alignment horizontal="left"/>
    </xf>
    <xf numFmtId="0" fontId="0" fillId="0" borderId="0" xfId="4" applyFont="1" applyFill="1" applyAlignment="1">
      <alignment horizontal="left"/>
    </xf>
    <xf numFmtId="0" fontId="8" fillId="0" borderId="0" xfId="4" applyFont="1" applyFill="1" applyAlignment="1">
      <alignment horizontal="left"/>
    </xf>
    <xf numFmtId="0" fontId="14" fillId="0" borderId="0" xfId="4" applyFont="1" applyFill="1" applyAlignment="1">
      <alignment horizontal="left"/>
    </xf>
    <xf numFmtId="0" fontId="9" fillId="0" borderId="0" xfId="4" applyFont="1" applyFill="1" applyAlignment="1">
      <alignment horizontal="left"/>
    </xf>
    <xf numFmtId="166" fontId="9" fillId="0" borderId="2" xfId="3" applyNumberFormat="1" applyFont="1" applyFill="1" applyBorder="1" applyAlignment="1" applyProtection="1"/>
    <xf numFmtId="0" fontId="10" fillId="0" borderId="0" xfId="2" applyNumberFormat="1" applyFont="1" applyFill="1" applyAlignment="1"/>
    <xf numFmtId="0" fontId="9" fillId="0" borderId="0" xfId="2" applyFont="1" applyFill="1"/>
    <xf numFmtId="166" fontId="9" fillId="0" borderId="3" xfId="3" applyNumberFormat="1" applyFont="1" applyFill="1" applyBorder="1" applyAlignment="1" applyProtection="1"/>
    <xf numFmtId="0" fontId="13" fillId="0" borderId="0" xfId="4" applyFont="1" applyFill="1" applyAlignment="1">
      <alignment horizontal="left"/>
    </xf>
    <xf numFmtId="0" fontId="8" fillId="0" borderId="0" xfId="2" applyFont="1" applyFill="1" applyBorder="1" applyAlignment="1">
      <alignment horizontal="left"/>
    </xf>
    <xf numFmtId="166" fontId="9" fillId="0" borderId="4" xfId="3" applyNumberFormat="1" applyFont="1" applyFill="1" applyBorder="1" applyAlignment="1" applyProtection="1"/>
    <xf numFmtId="0" fontId="9" fillId="0" borderId="0" xfId="4" applyFont="1" applyFill="1" applyBorder="1" applyAlignment="1">
      <alignment horizontal="left"/>
    </xf>
    <xf numFmtId="0" fontId="10" fillId="0" borderId="0" xfId="2" applyNumberFormat="1" applyFont="1" applyFill="1" applyAlignment="1">
      <alignment horizontal="right"/>
    </xf>
    <xf numFmtId="0" fontId="8" fillId="0" borderId="0" xfId="2" applyFont="1" applyFill="1"/>
    <xf numFmtId="0" fontId="7" fillId="0" borderId="0" xfId="2" applyNumberFormat="1" applyFont="1" applyFill="1" applyAlignment="1">
      <alignment horizontal="left"/>
    </xf>
    <xf numFmtId="0" fontId="0" fillId="0" borderId="0" xfId="2" applyFont="1" applyFill="1"/>
    <xf numFmtId="166" fontId="0" fillId="0" borderId="0" xfId="3" applyNumberFormat="1" applyFont="1" applyFill="1" applyBorder="1" applyAlignment="1" applyProtection="1"/>
    <xf numFmtId="0" fontId="10" fillId="0" borderId="0" xfId="2" applyNumberFormat="1" applyFont="1" applyFill="1" applyAlignment="1">
      <alignment horizontal="left"/>
    </xf>
    <xf numFmtId="0" fontId="15" fillId="0" borderId="0" xfId="2" applyFont="1" applyFill="1"/>
    <xf numFmtId="0" fontId="16" fillId="0" borderId="0" xfId="2" applyNumberFormat="1" applyFont="1" applyFill="1" applyAlignment="1">
      <alignment horizontal="right"/>
    </xf>
    <xf numFmtId="167" fontId="8" fillId="0" borderId="0" xfId="2" applyNumberFormat="1" applyFont="1" applyFill="1"/>
    <xf numFmtId="0" fontId="16" fillId="0" borderId="0" xfId="2" applyNumberFormat="1" applyFont="1" applyFill="1" applyAlignment="1"/>
    <xf numFmtId="0" fontId="14" fillId="0" borderId="0" xfId="2" applyFont="1" applyFill="1" applyAlignment="1">
      <alignment horizontal="right"/>
    </xf>
    <xf numFmtId="166" fontId="20" fillId="0" borderId="0" xfId="0" applyNumberFormat="1" applyFont="1" applyFill="1" applyAlignment="1">
      <alignment horizontal="right" vertical="center" wrapText="1"/>
    </xf>
    <xf numFmtId="0" fontId="20" fillId="0" borderId="0" xfId="0" applyFont="1" applyFill="1" applyAlignment="1">
      <alignment horizontal="right" vertical="center" wrapText="1"/>
    </xf>
    <xf numFmtId="166" fontId="8" fillId="0" borderId="0" xfId="2" applyNumberFormat="1" applyFont="1" applyFill="1"/>
    <xf numFmtId="0" fontId="17" fillId="0" borderId="1" xfId="2" applyFont="1" applyFill="1" applyBorder="1" applyAlignment="1">
      <alignment horizontal="center" wrapText="1"/>
    </xf>
    <xf numFmtId="0" fontId="5" fillId="0" borderId="0" xfId="0" applyFont="1"/>
    <xf numFmtId="0" fontId="17" fillId="0" borderId="0" xfId="2" applyFont="1" applyFill="1" applyBorder="1" applyAlignment="1">
      <alignment horizontal="center" wrapText="1"/>
    </xf>
    <xf numFmtId="3" fontId="5" fillId="0" borderId="0" xfId="0" applyNumberFormat="1" applyFont="1" applyAlignment="1">
      <alignment horizontal="center"/>
    </xf>
    <xf numFmtId="0" fontId="14" fillId="0" borderId="0" xfId="2" applyFont="1" applyFill="1" applyAlignment="1">
      <alignment horizontal="center"/>
    </xf>
    <xf numFmtId="0" fontId="8" fillId="0" borderId="0" xfId="4" applyFont="1" applyFill="1" applyAlignment="1">
      <alignment horizontal="left" wrapText="1"/>
    </xf>
    <xf numFmtId="0" fontId="2" fillId="0" borderId="0" xfId="0" applyFont="1"/>
    <xf numFmtId="3" fontId="5" fillId="0" borderId="0" xfId="0" applyNumberFormat="1" applyFont="1" applyAlignment="1">
      <alignment horizontal="center" wrapText="1"/>
    </xf>
    <xf numFmtId="3" fontId="0" fillId="0" borderId="0" xfId="0" applyNumberFormat="1" applyFill="1"/>
    <xf numFmtId="3" fontId="3" fillId="0" borderId="0" xfId="0" applyNumberFormat="1" applyFont="1"/>
    <xf numFmtId="3" fontId="0" fillId="0" borderId="0" xfId="0" applyNumberFormat="1"/>
    <xf numFmtId="0" fontId="0" fillId="0" borderId="0" xfId="0"/>
    <xf numFmtId="0" fontId="20" fillId="0" borderId="0" xfId="0" applyFont="1" applyAlignment="1">
      <alignment horizontal="justify" vertical="center"/>
    </xf>
    <xf numFmtId="0" fontId="0" fillId="0" borderId="0" xfId="0" applyFill="1"/>
    <xf numFmtId="3" fontId="3" fillId="0" borderId="0" xfId="0" applyNumberFormat="1" applyFont="1" applyFill="1"/>
    <xf numFmtId="3" fontId="5" fillId="0" borderId="0" xfId="0" applyNumberFormat="1" applyFont="1" applyFill="1" applyBorder="1"/>
    <xf numFmtId="172" fontId="19" fillId="0" borderId="0" xfId="1" applyNumberFormat="1" applyFont="1" applyFill="1"/>
    <xf numFmtId="3" fontId="5" fillId="0" borderId="0" xfId="0" applyNumberFormat="1" applyFont="1" applyFill="1" applyAlignment="1">
      <alignment horizontal="center"/>
    </xf>
    <xf numFmtId="0" fontId="8" fillId="0" borderId="0" xfId="5" applyFont="1" applyFill="1" applyAlignment="1">
      <alignment horizontal="center"/>
    </xf>
    <xf numFmtId="0" fontId="21" fillId="0" borderId="0" xfId="0" applyFont="1" applyAlignment="1">
      <alignment horizontal="justify" vertical="center"/>
    </xf>
    <xf numFmtId="0" fontId="0" fillId="0" borderId="0" xfId="2" applyFont="1" applyFill="1" applyAlignment="1">
      <alignment horizontal="center"/>
    </xf>
    <xf numFmtId="0" fontId="16" fillId="0" borderId="0" xfId="2" applyNumberFormat="1" applyFont="1" applyFill="1" applyAlignment="1">
      <alignment horizont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justify" vertical="center"/>
    </xf>
    <xf numFmtId="0" fontId="29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29" fillId="0" borderId="0" xfId="0" applyFont="1" applyAlignment="1">
      <alignment horizontal="justify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29" fillId="0" borderId="0" xfId="0" applyFont="1" applyAlignment="1">
      <alignment wrapText="1"/>
    </xf>
    <xf numFmtId="3" fontId="29" fillId="0" borderId="0" xfId="0" applyNumberFormat="1" applyFont="1" applyFill="1"/>
    <xf numFmtId="3" fontId="29" fillId="0" borderId="0" xfId="0" applyNumberFormat="1" applyFont="1"/>
    <xf numFmtId="3" fontId="29" fillId="0" borderId="0" xfId="0" applyNumberFormat="1" applyFont="1" applyAlignment="1">
      <alignment horizontal="right" vertical="center"/>
    </xf>
    <xf numFmtId="3" fontId="30" fillId="0" borderId="10" xfId="0" applyNumberFormat="1" applyFont="1" applyBorder="1" applyAlignment="1">
      <alignment horizontal="right" vertical="center"/>
    </xf>
    <xf numFmtId="3" fontId="30" fillId="0" borderId="5" xfId="0" applyNumberFormat="1" applyFont="1" applyBorder="1" applyAlignment="1">
      <alignment horizontal="right" vertical="center"/>
    </xf>
    <xf numFmtId="0" fontId="29" fillId="0" borderId="0" xfId="0" applyFont="1" applyFill="1"/>
    <xf numFmtId="0" fontId="30" fillId="0" borderId="0" xfId="0" applyFont="1" applyFill="1" applyAlignment="1">
      <alignment horizontal="left" vertical="center" indent="1"/>
    </xf>
    <xf numFmtId="0" fontId="31" fillId="0" borderId="0" xfId="0" applyFont="1" applyFill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32" fillId="0" borderId="0" xfId="0" applyFont="1" applyAlignment="1">
      <alignment horizontal="left" vertical="center" indent="1"/>
    </xf>
    <xf numFmtId="0" fontId="29" fillId="0" borderId="7" xfId="0" applyFont="1" applyFill="1" applyBorder="1" applyAlignment="1">
      <alignment vertical="center"/>
    </xf>
    <xf numFmtId="3" fontId="29" fillId="0" borderId="0" xfId="0" applyNumberFormat="1" applyFont="1" applyAlignment="1">
      <alignment vertical="center"/>
    </xf>
    <xf numFmtId="3" fontId="30" fillId="0" borderId="7" xfId="0" applyNumberFormat="1" applyFont="1" applyBorder="1" applyAlignment="1">
      <alignment vertical="center"/>
    </xf>
    <xf numFmtId="3" fontId="33" fillId="0" borderId="6" xfId="0" applyNumberFormat="1" applyFont="1" applyBorder="1" applyAlignment="1">
      <alignment vertical="center"/>
    </xf>
    <xf numFmtId="3" fontId="34" fillId="0" borderId="6" xfId="0" applyNumberFormat="1" applyFont="1" applyBorder="1" applyAlignment="1">
      <alignment vertical="center"/>
    </xf>
    <xf numFmtId="3" fontId="33" fillId="0" borderId="0" xfId="0" applyNumberFormat="1" applyFont="1" applyAlignment="1">
      <alignment vertical="center"/>
    </xf>
    <xf numFmtId="3" fontId="34" fillId="0" borderId="8" xfId="0" applyNumberFormat="1" applyFont="1" applyBorder="1" applyAlignment="1">
      <alignment vertical="center"/>
    </xf>
    <xf numFmtId="3" fontId="33" fillId="0" borderId="7" xfId="0" applyNumberFormat="1" applyFont="1" applyBorder="1" applyAlignment="1">
      <alignment vertical="center"/>
    </xf>
    <xf numFmtId="3" fontId="33" fillId="0" borderId="9" xfId="0" applyNumberFormat="1" applyFont="1" applyBorder="1" applyAlignment="1">
      <alignment vertical="center"/>
    </xf>
    <xf numFmtId="0" fontId="29" fillId="0" borderId="0" xfId="0" applyFont="1" applyFill="1" applyAlignment="1"/>
    <xf numFmtId="0" fontId="0" fillId="0" borderId="0" xfId="0" applyFill="1" applyAlignment="1"/>
    <xf numFmtId="0" fontId="30" fillId="0" borderId="0" xfId="0" applyFont="1" applyAlignment="1">
      <alignment horizontal="left" vertical="center" wrapText="1" indent="1"/>
    </xf>
    <xf numFmtId="0" fontId="29" fillId="0" borderId="0" xfId="0" applyFont="1" applyAlignment="1">
      <alignment horizontal="left" vertical="center" wrapText="1" indent="1"/>
    </xf>
    <xf numFmtId="3" fontId="29" fillId="0" borderId="8" xfId="0" applyNumberFormat="1" applyFont="1" applyBorder="1" applyAlignment="1">
      <alignment horizontal="right" vertical="center"/>
    </xf>
    <xf numFmtId="3" fontId="29" fillId="0" borderId="6" xfId="0" applyNumberFormat="1" applyFont="1" applyBorder="1" applyAlignment="1">
      <alignment horizontal="right" vertical="center"/>
    </xf>
    <xf numFmtId="3" fontId="29" fillId="0" borderId="0" xfId="0" applyNumberFormat="1" applyFont="1" applyBorder="1" applyAlignment="1">
      <alignment horizontal="right" vertical="center"/>
    </xf>
    <xf numFmtId="3" fontId="29" fillId="0" borderId="9" xfId="0" applyNumberFormat="1" applyFont="1" applyBorder="1" applyAlignment="1">
      <alignment horizontal="right" vertical="center"/>
    </xf>
    <xf numFmtId="0" fontId="8" fillId="0" borderId="0" xfId="2" applyFont="1" applyBorder="1" applyAlignment="1">
      <alignment horizontal="right"/>
    </xf>
    <xf numFmtId="0" fontId="22" fillId="0" borderId="0" xfId="2" applyFont="1" applyAlignment="1">
      <alignment horizontal="center" wrapText="1"/>
    </xf>
    <xf numFmtId="0" fontId="8" fillId="0" borderId="0" xfId="4" applyFont="1" applyFill="1" applyBorder="1" applyAlignment="1">
      <alignment horizontal="center"/>
    </xf>
    <xf numFmtId="0" fontId="0" fillId="0" borderId="0" xfId="4" applyFont="1" applyFill="1" applyAlignment="1">
      <alignment horizontal="center"/>
    </xf>
    <xf numFmtId="0" fontId="14" fillId="0" borderId="0" xfId="4" applyFont="1" applyFill="1" applyAlignment="1">
      <alignment horizontal="center"/>
    </xf>
    <xf numFmtId="0" fontId="8" fillId="0" borderId="0" xfId="4" applyFont="1" applyFill="1" applyAlignment="1">
      <alignment horizontal="center"/>
    </xf>
    <xf numFmtId="0" fontId="9" fillId="0" borderId="0" xfId="4" applyFont="1" applyFill="1" applyAlignment="1">
      <alignment horizontal="center"/>
    </xf>
    <xf numFmtId="3" fontId="8" fillId="0" borderId="0" xfId="5" applyNumberFormat="1" applyFont="1" applyFill="1" applyAlignment="1">
      <alignment horizontal="right"/>
    </xf>
    <xf numFmtId="0" fontId="9" fillId="0" borderId="0" xfId="2" applyFont="1" applyFill="1" applyAlignment="1">
      <alignment horizontal="center"/>
    </xf>
    <xf numFmtId="0" fontId="13" fillId="0" borderId="0" xfId="4" applyFont="1" applyFill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9" fillId="0" borderId="0" xfId="4" applyFont="1" applyFill="1" applyBorder="1" applyAlignment="1">
      <alignment horizontal="center"/>
    </xf>
    <xf numFmtId="0" fontId="35" fillId="0" borderId="0" xfId="5" applyFont="1" applyFill="1" applyAlignment="1">
      <alignment horizontal="left"/>
    </xf>
    <xf numFmtId="0" fontId="14" fillId="0" borderId="0" xfId="5" applyFont="1" applyFill="1" applyAlignment="1">
      <alignment horizontal="center"/>
    </xf>
    <xf numFmtId="4" fontId="13" fillId="0" borderId="0" xfId="3" applyNumberFormat="1" applyFont="1" applyFill="1" applyBorder="1" applyAlignment="1" applyProtection="1"/>
    <xf numFmtId="166" fontId="0" fillId="0" borderId="0" xfId="0" applyNumberFormat="1"/>
    <xf numFmtId="0" fontId="31" fillId="0" borderId="0" xfId="0" applyFont="1" applyFill="1" applyAlignment="1">
      <alignment horizontal="center" vertical="center"/>
    </xf>
    <xf numFmtId="3" fontId="30" fillId="0" borderId="6" xfId="0" applyNumberFormat="1" applyFont="1" applyBorder="1" applyAlignment="1">
      <alignment horizontal="right" vertical="center"/>
    </xf>
    <xf numFmtId="3" fontId="30" fillId="0" borderId="8" xfId="0" applyNumberFormat="1" applyFont="1" applyBorder="1" applyAlignment="1">
      <alignment horizontal="right" vertical="center"/>
    </xf>
    <xf numFmtId="0" fontId="9" fillId="0" borderId="0" xfId="2" applyFont="1" applyAlignment="1">
      <alignment horizontal="center"/>
    </xf>
    <xf numFmtId="0" fontId="13" fillId="0" borderId="0" xfId="2" applyNumberFormat="1" applyFont="1" applyAlignment="1">
      <alignment horizontal="center"/>
    </xf>
    <xf numFmtId="14" fontId="26" fillId="0" borderId="0" xfId="2" applyNumberFormat="1" applyFont="1" applyAlignment="1">
      <alignment horizontal="center"/>
    </xf>
    <xf numFmtId="3" fontId="29" fillId="0" borderId="7" xfId="0" applyNumberFormat="1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13" fillId="0" borderId="0" xfId="2" applyFont="1" applyFill="1" applyAlignment="1">
      <alignment horizontal="center"/>
    </xf>
    <xf numFmtId="0" fontId="13" fillId="0" borderId="0" xfId="2" applyNumberFormat="1" applyFont="1" applyFill="1" applyAlignment="1">
      <alignment horizontal="center"/>
    </xf>
    <xf numFmtId="169" fontId="27" fillId="0" borderId="0" xfId="2" applyNumberFormat="1" applyFont="1" applyFill="1" applyAlignment="1">
      <alignment horizontal="center"/>
    </xf>
    <xf numFmtId="0" fontId="20" fillId="0" borderId="0" xfId="0" applyFont="1" applyAlignment="1">
      <alignment horizontal="justify" vertical="center"/>
    </xf>
    <xf numFmtId="0" fontId="31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2" applyFont="1" applyFill="1" applyAlignment="1">
      <alignment horizontal="center" wrapText="1"/>
    </xf>
    <xf numFmtId="0" fontId="23" fillId="0" borderId="0" xfId="0" applyFont="1" applyAlignment="1">
      <alignment horizontal="center"/>
    </xf>
    <xf numFmtId="0" fontId="28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9" fillId="0" borderId="0" xfId="0" applyFont="1" applyFill="1" applyAlignment="1">
      <alignment horizontal="left" vertical="center" indent="1"/>
    </xf>
    <xf numFmtId="0" fontId="31" fillId="0" borderId="0" xfId="0" applyFont="1" applyFill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</cellXfs>
  <cellStyles count="11">
    <cellStyle name="Comma 2" xfId="6"/>
    <cellStyle name="Comma 74" xfId="8"/>
    <cellStyle name="Comma 74 2" xfId="10"/>
    <cellStyle name="Excel Built-in Comma" xfId="3"/>
    <cellStyle name="Excel Built-in Normal" xfId="2"/>
    <cellStyle name="Normal 2" xfId="4"/>
    <cellStyle name="Normal 2 2" xfId="5"/>
    <cellStyle name="Normal_A4. TS IFRS KazPost'07 " xfId="7"/>
    <cellStyle name="Обычный" xfId="0" builtinId="0"/>
    <cellStyle name="Стиль 1" xfId="9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52"/>
  <sheetViews>
    <sheetView tabSelected="1" zoomScaleNormal="100" workbookViewId="0">
      <selection activeCell="C50" sqref="C50"/>
    </sheetView>
  </sheetViews>
  <sheetFormatPr defaultRowHeight="15" x14ac:dyDescent="0.25"/>
  <cols>
    <col min="1" max="1" width="9.140625" style="51"/>
    <col min="2" max="2" width="59.28515625" style="51" customWidth="1"/>
    <col min="3" max="3" width="9.85546875" style="51" customWidth="1"/>
    <col min="4" max="5" width="15.5703125" style="51" customWidth="1"/>
    <col min="6" max="16384" width="9.140625" style="51"/>
  </cols>
  <sheetData>
    <row r="1" spans="1:5" x14ac:dyDescent="0.25">
      <c r="A1" s="1"/>
      <c r="B1" s="2"/>
      <c r="C1" s="2"/>
      <c r="D1" s="102"/>
      <c r="E1" s="11"/>
    </row>
    <row r="2" spans="1:5" x14ac:dyDescent="0.25">
      <c r="A2" s="121" t="s">
        <v>121</v>
      </c>
      <c r="B2" s="121"/>
      <c r="C2" s="121"/>
      <c r="D2" s="121"/>
      <c r="E2" s="121"/>
    </row>
    <row r="3" spans="1:5" x14ac:dyDescent="0.25">
      <c r="A3" s="122" t="s">
        <v>109</v>
      </c>
      <c r="B3" s="122"/>
      <c r="C3" s="122"/>
      <c r="D3" s="122"/>
      <c r="E3" s="122"/>
    </row>
    <row r="4" spans="1:5" x14ac:dyDescent="0.25">
      <c r="A4" s="123" t="s">
        <v>26</v>
      </c>
      <c r="B4" s="123"/>
      <c r="C4" s="123"/>
      <c r="D4" s="123"/>
      <c r="E4" s="123"/>
    </row>
    <row r="5" spans="1:5" x14ac:dyDescent="0.25">
      <c r="A5" s="4"/>
      <c r="B5" s="2"/>
      <c r="C5" s="2"/>
      <c r="D5" s="102"/>
      <c r="E5" s="11"/>
    </row>
    <row r="6" spans="1:5" x14ac:dyDescent="0.25">
      <c r="A6" s="3"/>
      <c r="B6" s="2"/>
      <c r="C6" s="2"/>
      <c r="D6" s="3"/>
      <c r="E6" s="3"/>
    </row>
    <row r="7" spans="1:5" ht="26.25" x14ac:dyDescent="0.25">
      <c r="A7" s="6"/>
      <c r="B7" s="7"/>
      <c r="C7" s="103" t="s">
        <v>34</v>
      </c>
      <c r="D7" s="8" t="s">
        <v>110</v>
      </c>
      <c r="E7" s="8" t="s">
        <v>105</v>
      </c>
    </row>
    <row r="8" spans="1:5" x14ac:dyDescent="0.25">
      <c r="B8" s="9" t="s">
        <v>27</v>
      </c>
      <c r="C8" s="9"/>
      <c r="D8" s="3"/>
      <c r="E8" s="3"/>
    </row>
    <row r="9" spans="1:5" x14ac:dyDescent="0.25">
      <c r="A9" s="5"/>
      <c r="B9" s="10" t="s">
        <v>0</v>
      </c>
      <c r="C9" s="104">
        <v>3</v>
      </c>
      <c r="D9" s="11">
        <v>33870778</v>
      </c>
      <c r="E9" s="11">
        <v>12235576</v>
      </c>
    </row>
    <row r="10" spans="1:5" x14ac:dyDescent="0.25">
      <c r="A10" s="12"/>
      <c r="B10" s="13" t="s">
        <v>1</v>
      </c>
      <c r="C10" s="58">
        <v>4</v>
      </c>
      <c r="D10" s="11">
        <v>8003655</v>
      </c>
      <c r="E10" s="11">
        <v>39618524</v>
      </c>
    </row>
    <row r="11" spans="1:5" x14ac:dyDescent="0.25">
      <c r="A11" s="12"/>
      <c r="B11" s="13" t="s">
        <v>84</v>
      </c>
      <c r="C11" s="58">
        <v>5</v>
      </c>
      <c r="D11" s="11">
        <v>19144882</v>
      </c>
      <c r="E11" s="11"/>
    </row>
    <row r="12" spans="1:5" x14ac:dyDescent="0.25">
      <c r="A12" s="12"/>
      <c r="B12" s="13" t="s">
        <v>2</v>
      </c>
      <c r="C12" s="58">
        <v>6</v>
      </c>
      <c r="D12" s="11">
        <v>29168953</v>
      </c>
      <c r="E12" s="11">
        <v>30701902</v>
      </c>
    </row>
    <row r="13" spans="1:5" x14ac:dyDescent="0.25">
      <c r="A13" s="12"/>
      <c r="B13" s="13" t="s">
        <v>3</v>
      </c>
      <c r="C13" s="58">
        <v>7</v>
      </c>
      <c r="D13" s="11">
        <v>257859495</v>
      </c>
      <c r="E13" s="11">
        <v>258160169</v>
      </c>
    </row>
    <row r="14" spans="1:5" x14ac:dyDescent="0.25">
      <c r="A14" s="12"/>
      <c r="B14" s="13" t="s">
        <v>83</v>
      </c>
      <c r="C14" s="58"/>
      <c r="D14" s="11"/>
      <c r="E14" s="11"/>
    </row>
    <row r="15" spans="1:5" x14ac:dyDescent="0.25">
      <c r="A15" s="12"/>
      <c r="B15" s="14" t="s">
        <v>4</v>
      </c>
      <c r="C15" s="105">
        <v>8</v>
      </c>
      <c r="D15" s="11">
        <v>7516815</v>
      </c>
      <c r="E15" s="11">
        <f>4288552-E16</f>
        <v>4257180</v>
      </c>
    </row>
    <row r="16" spans="1:5" x14ac:dyDescent="0.25">
      <c r="A16" s="12"/>
      <c r="B16" s="14" t="s">
        <v>119</v>
      </c>
      <c r="C16" s="105">
        <v>9</v>
      </c>
      <c r="D16" s="11">
        <v>29786</v>
      </c>
      <c r="E16" s="11">
        <v>31372</v>
      </c>
    </row>
    <row r="17" spans="1:5" x14ac:dyDescent="0.25">
      <c r="A17" s="12"/>
      <c r="B17" s="16" t="s">
        <v>35</v>
      </c>
      <c r="C17" s="106"/>
      <c r="D17" s="11">
        <v>134115</v>
      </c>
      <c r="E17" s="11">
        <v>134115</v>
      </c>
    </row>
    <row r="18" spans="1:5" x14ac:dyDescent="0.25">
      <c r="A18" s="12"/>
      <c r="B18" s="14" t="s">
        <v>5</v>
      </c>
      <c r="C18" s="105">
        <v>10</v>
      </c>
      <c r="D18" s="11">
        <v>904963</v>
      </c>
      <c r="E18" s="11">
        <v>939426</v>
      </c>
    </row>
    <row r="19" spans="1:5" x14ac:dyDescent="0.25">
      <c r="A19" s="12"/>
      <c r="B19" s="14" t="s">
        <v>6</v>
      </c>
      <c r="C19" s="105">
        <v>11</v>
      </c>
      <c r="D19" s="11">
        <v>509675</v>
      </c>
      <c r="E19" s="11">
        <v>535146</v>
      </c>
    </row>
    <row r="20" spans="1:5" ht="15.75" customHeight="1" x14ac:dyDescent="0.25">
      <c r="A20" s="12"/>
      <c r="B20" s="45" t="s">
        <v>55</v>
      </c>
      <c r="C20" s="107">
        <v>12</v>
      </c>
      <c r="D20" s="11">
        <v>5937639</v>
      </c>
      <c r="E20" s="11">
        <v>6127673</v>
      </c>
    </row>
    <row r="21" spans="1:5" x14ac:dyDescent="0.25">
      <c r="A21" s="12"/>
      <c r="B21" s="15" t="s">
        <v>7</v>
      </c>
      <c r="C21" s="107">
        <v>13</v>
      </c>
      <c r="D21" s="11">
        <v>284737</v>
      </c>
      <c r="E21" s="11">
        <v>1254879</v>
      </c>
    </row>
    <row r="22" spans="1:5" x14ac:dyDescent="0.25">
      <c r="A22" s="12"/>
      <c r="B22" s="15" t="s">
        <v>120</v>
      </c>
      <c r="C22" s="107">
        <v>14</v>
      </c>
      <c r="D22" s="11">
        <v>1759472</v>
      </c>
      <c r="E22" s="11">
        <v>892021</v>
      </c>
    </row>
    <row r="23" spans="1:5" x14ac:dyDescent="0.25">
      <c r="A23" s="12"/>
      <c r="B23" s="15" t="s">
        <v>8</v>
      </c>
      <c r="C23" s="107">
        <v>22</v>
      </c>
      <c r="D23" s="11">
        <v>274483</v>
      </c>
      <c r="E23" s="11">
        <f>1083223-E22</f>
        <v>191202</v>
      </c>
    </row>
    <row r="24" spans="1:5" ht="15.75" thickBot="1" x14ac:dyDescent="0.3">
      <c r="A24" s="12"/>
      <c r="B24" s="17" t="s">
        <v>28</v>
      </c>
      <c r="C24" s="108"/>
      <c r="D24" s="18">
        <f>SUM(D9:D23)</f>
        <v>365399448</v>
      </c>
      <c r="E24" s="18">
        <f>SUM(E9:E23)</f>
        <v>355079185</v>
      </c>
    </row>
    <row r="25" spans="1:5" ht="15.75" thickTop="1" x14ac:dyDescent="0.25">
      <c r="A25" s="19"/>
      <c r="B25" s="17"/>
      <c r="C25" s="108"/>
      <c r="D25" s="11"/>
      <c r="E25" s="11"/>
    </row>
    <row r="26" spans="1:5" x14ac:dyDescent="0.25">
      <c r="A26" s="12"/>
      <c r="B26" s="17" t="s">
        <v>29</v>
      </c>
      <c r="C26" s="108"/>
      <c r="D26" s="11"/>
      <c r="E26" s="11"/>
    </row>
    <row r="27" spans="1:5" x14ac:dyDescent="0.25">
      <c r="A27" s="12"/>
      <c r="B27" s="15" t="s">
        <v>58</v>
      </c>
      <c r="C27" s="107">
        <v>15</v>
      </c>
      <c r="D27" s="11">
        <v>57612833</v>
      </c>
      <c r="E27" s="11">
        <v>53444325</v>
      </c>
    </row>
    <row r="28" spans="1:5" x14ac:dyDescent="0.25">
      <c r="A28" s="12"/>
      <c r="B28" s="15" t="s">
        <v>9</v>
      </c>
      <c r="C28" s="107">
        <v>16</v>
      </c>
      <c r="D28" s="11">
        <v>61493243</v>
      </c>
      <c r="E28" s="11">
        <v>63549227</v>
      </c>
    </row>
    <row r="29" spans="1:5" x14ac:dyDescent="0.25">
      <c r="A29" s="12"/>
      <c r="B29" s="15" t="s">
        <v>49</v>
      </c>
      <c r="C29" s="107">
        <v>17</v>
      </c>
      <c r="D29" s="11">
        <v>100346333</v>
      </c>
      <c r="E29" s="11">
        <v>98237807</v>
      </c>
    </row>
    <row r="30" spans="1:5" ht="26.25" x14ac:dyDescent="0.25">
      <c r="A30" s="12"/>
      <c r="B30" s="45" t="s">
        <v>57</v>
      </c>
      <c r="C30" s="107"/>
      <c r="D30" s="11">
        <v>1696689</v>
      </c>
      <c r="E30" s="11">
        <v>1800269</v>
      </c>
    </row>
    <row r="31" spans="1:5" x14ac:dyDescent="0.25">
      <c r="A31" s="12"/>
      <c r="B31" s="15" t="s">
        <v>10</v>
      </c>
      <c r="C31" s="107">
        <v>19</v>
      </c>
      <c r="D31" s="11">
        <v>10055793</v>
      </c>
      <c r="E31" s="11">
        <v>7957142</v>
      </c>
    </row>
    <row r="32" spans="1:5" x14ac:dyDescent="0.25">
      <c r="A32" s="12"/>
      <c r="B32" s="15" t="s">
        <v>79</v>
      </c>
      <c r="C32" s="107"/>
      <c r="D32" s="11">
        <v>8037370</v>
      </c>
      <c r="E32" s="11">
        <v>8301324</v>
      </c>
    </row>
    <row r="33" spans="1:5" s="13" customFormat="1" ht="12.75" x14ac:dyDescent="0.2">
      <c r="B33" s="13" t="s">
        <v>106</v>
      </c>
      <c r="C33" s="58">
        <v>20</v>
      </c>
      <c r="D33" s="109">
        <v>10340030</v>
      </c>
      <c r="E33" s="109">
        <v>5212367</v>
      </c>
    </row>
    <row r="34" spans="1:5" x14ac:dyDescent="0.25">
      <c r="A34" s="12"/>
      <c r="B34" s="15" t="s">
        <v>118</v>
      </c>
      <c r="C34" s="107">
        <v>21</v>
      </c>
      <c r="D34" s="11">
        <v>76216</v>
      </c>
      <c r="E34" s="11">
        <v>77352</v>
      </c>
    </row>
    <row r="35" spans="1:5" x14ac:dyDescent="0.25">
      <c r="A35" s="12"/>
      <c r="B35" s="15" t="s">
        <v>11</v>
      </c>
      <c r="C35" s="107">
        <v>22</v>
      </c>
      <c r="D35" s="11">
        <f>2038788-D34</f>
        <v>1962572</v>
      </c>
      <c r="E35" s="11">
        <f>1487935-E34</f>
        <v>1410583</v>
      </c>
    </row>
    <row r="36" spans="1:5" x14ac:dyDescent="0.25">
      <c r="B36" s="20" t="s">
        <v>30</v>
      </c>
      <c r="C36" s="110"/>
      <c r="D36" s="21">
        <f>SUM(D27:D35)</f>
        <v>251621079</v>
      </c>
      <c r="E36" s="21">
        <f>SUM(E27:E35)</f>
        <v>239990396</v>
      </c>
    </row>
    <row r="37" spans="1:5" x14ac:dyDescent="0.25">
      <c r="A37" s="3"/>
      <c r="B37" s="22"/>
      <c r="C37" s="111"/>
      <c r="D37" s="11"/>
      <c r="E37" s="11"/>
    </row>
    <row r="38" spans="1:5" x14ac:dyDescent="0.25">
      <c r="A38" s="3"/>
      <c r="B38" s="17" t="s">
        <v>31</v>
      </c>
      <c r="C38" s="108"/>
      <c r="D38" s="11"/>
      <c r="E38" s="11"/>
    </row>
    <row r="39" spans="1:5" x14ac:dyDescent="0.25">
      <c r="A39" s="3"/>
      <c r="B39" s="15" t="s">
        <v>12</v>
      </c>
      <c r="C39" s="107">
        <v>25</v>
      </c>
      <c r="D39" s="11">
        <v>82837204</v>
      </c>
      <c r="E39" s="11">
        <v>82837204</v>
      </c>
    </row>
    <row r="40" spans="1:5" x14ac:dyDescent="0.25">
      <c r="A40" s="3"/>
      <c r="B40" s="15" t="s">
        <v>56</v>
      </c>
      <c r="C40" s="107">
        <v>25</v>
      </c>
      <c r="D40" s="11">
        <v>31607374</v>
      </c>
      <c r="E40" s="11">
        <v>31607374</v>
      </c>
    </row>
    <row r="41" spans="1:5" x14ac:dyDescent="0.25">
      <c r="A41" s="3"/>
      <c r="B41" s="15" t="s">
        <v>13</v>
      </c>
      <c r="C41" s="107">
        <v>25</v>
      </c>
      <c r="D41" s="11">
        <v>1436184</v>
      </c>
      <c r="E41" s="11">
        <v>1436184</v>
      </c>
    </row>
    <row r="42" spans="1:5" x14ac:dyDescent="0.25">
      <c r="A42" s="3"/>
      <c r="B42" s="23" t="s">
        <v>14</v>
      </c>
      <c r="C42" s="112">
        <v>25</v>
      </c>
      <c r="D42" s="11">
        <v>-9613442</v>
      </c>
      <c r="E42" s="11">
        <v>-9613442</v>
      </c>
    </row>
    <row r="43" spans="1:5" x14ac:dyDescent="0.25">
      <c r="A43" s="3"/>
      <c r="B43" s="15" t="s">
        <v>15</v>
      </c>
      <c r="C43" s="107"/>
      <c r="D43" s="11">
        <v>7511049</v>
      </c>
      <c r="E43" s="11">
        <v>8821469</v>
      </c>
    </row>
    <row r="44" spans="1:5" x14ac:dyDescent="0.25">
      <c r="A44" s="26"/>
      <c r="B44" s="17" t="s">
        <v>32</v>
      </c>
      <c r="C44" s="108"/>
      <c r="D44" s="24">
        <f>SUM(D39:D43)</f>
        <v>113778369</v>
      </c>
      <c r="E44" s="24">
        <f>SUM(E39:E43)</f>
        <v>115088789</v>
      </c>
    </row>
    <row r="45" spans="1:5" ht="15.75" thickBot="1" x14ac:dyDescent="0.3">
      <c r="B45" s="25" t="s">
        <v>33</v>
      </c>
      <c r="C45" s="113"/>
      <c r="D45" s="18">
        <f>D44+D36</f>
        <v>365399448</v>
      </c>
      <c r="E45" s="18">
        <f>E44+E36</f>
        <v>355079185</v>
      </c>
    </row>
    <row r="46" spans="1:5" ht="15.75" thickTop="1" x14ac:dyDescent="0.25">
      <c r="B46" s="114" t="s">
        <v>107</v>
      </c>
      <c r="C46" s="115">
        <v>25</v>
      </c>
      <c r="D46" s="116">
        <v>1367.37</v>
      </c>
      <c r="E46" s="116">
        <v>1382.88</v>
      </c>
    </row>
    <row r="47" spans="1:5" x14ac:dyDescent="0.25">
      <c r="B47" s="27"/>
      <c r="C47" s="27"/>
      <c r="D47" s="39"/>
      <c r="E47" s="39"/>
    </row>
    <row r="48" spans="1:5" x14ac:dyDescent="0.25">
      <c r="D48" s="117"/>
      <c r="E48" s="117"/>
    </row>
    <row r="50" spans="2:4" x14ac:dyDescent="0.25">
      <c r="B50" s="51" t="s">
        <v>82</v>
      </c>
      <c r="D50" s="53" t="s">
        <v>61</v>
      </c>
    </row>
    <row r="52" spans="2:4" x14ac:dyDescent="0.25">
      <c r="B52" s="51" t="s">
        <v>108</v>
      </c>
      <c r="D52" s="51" t="s">
        <v>62</v>
      </c>
    </row>
  </sheetData>
  <mergeCells count="3">
    <mergeCell ref="A2:E2"/>
    <mergeCell ref="A3:E3"/>
    <mergeCell ref="A4:E4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51"/>
  <sheetViews>
    <sheetView zoomScaleNormal="100" workbookViewId="0">
      <selection activeCell="B29" sqref="B29"/>
    </sheetView>
  </sheetViews>
  <sheetFormatPr defaultRowHeight="15" x14ac:dyDescent="0.25"/>
  <cols>
    <col min="2" max="2" width="64" customWidth="1"/>
    <col min="3" max="3" width="11.140625" style="63" customWidth="1"/>
    <col min="4" max="4" width="17.85546875" style="53" customWidth="1"/>
    <col min="5" max="5" width="16.5703125" customWidth="1"/>
  </cols>
  <sheetData>
    <row r="1" spans="1:5" x14ac:dyDescent="0.25">
      <c r="A1" s="28"/>
      <c r="B1" s="29"/>
      <c r="C1" s="60"/>
      <c r="D1" s="29"/>
      <c r="E1" s="29"/>
    </row>
    <row r="2" spans="1:5" x14ac:dyDescent="0.25">
      <c r="A2" s="126" t="s">
        <v>122</v>
      </c>
      <c r="B2" s="126"/>
      <c r="C2" s="126"/>
      <c r="D2" s="126"/>
      <c r="E2" s="126"/>
    </row>
    <row r="3" spans="1:5" x14ac:dyDescent="0.25">
      <c r="A3" s="127" t="s">
        <v>111</v>
      </c>
      <c r="B3" s="127"/>
      <c r="C3" s="127"/>
      <c r="D3" s="127"/>
      <c r="E3" s="127"/>
    </row>
    <row r="4" spans="1:5" x14ac:dyDescent="0.25">
      <c r="A4" s="128" t="s">
        <v>26</v>
      </c>
      <c r="B4" s="128"/>
      <c r="C4" s="128"/>
      <c r="D4" s="128"/>
      <c r="E4" s="128"/>
    </row>
    <row r="5" spans="1:5" x14ac:dyDescent="0.25">
      <c r="A5" s="32"/>
      <c r="B5" s="29"/>
      <c r="C5" s="60"/>
      <c r="D5" s="30"/>
      <c r="E5" s="30"/>
    </row>
    <row r="6" spans="1:5" x14ac:dyDescent="0.25">
      <c r="A6" s="29"/>
      <c r="B6" s="29"/>
      <c r="C6" s="60"/>
      <c r="D6" s="30"/>
      <c r="E6" s="30"/>
    </row>
    <row r="7" spans="1:5" x14ac:dyDescent="0.25">
      <c r="A7" s="29"/>
      <c r="B7" s="29"/>
      <c r="C7" s="60"/>
      <c r="D7" s="29"/>
      <c r="E7" s="29"/>
    </row>
    <row r="8" spans="1:5" x14ac:dyDescent="0.25">
      <c r="A8" s="29"/>
      <c r="B8" s="33"/>
      <c r="C8" s="61"/>
      <c r="D8" s="27"/>
      <c r="E8" s="34"/>
    </row>
    <row r="9" spans="1:5" ht="16.5" customHeight="1" x14ac:dyDescent="0.25">
      <c r="A9" s="29"/>
      <c r="B9" s="129"/>
      <c r="C9" s="125" t="s">
        <v>34</v>
      </c>
      <c r="D9" s="125" t="s">
        <v>85</v>
      </c>
      <c r="E9" s="125"/>
    </row>
    <row r="10" spans="1:5" ht="15.75" thickBot="1" x14ac:dyDescent="0.3">
      <c r="A10" s="33"/>
      <c r="B10" s="129"/>
      <c r="C10" s="125"/>
      <c r="D10" s="130" t="s">
        <v>86</v>
      </c>
      <c r="E10" s="130"/>
    </row>
    <row r="11" spans="1:5" ht="12.75" customHeight="1" thickBot="1" x14ac:dyDescent="0.3">
      <c r="A11" s="35"/>
      <c r="B11" s="59"/>
      <c r="C11" s="130"/>
      <c r="D11" s="70" t="s">
        <v>112</v>
      </c>
      <c r="E11" s="70" t="s">
        <v>87</v>
      </c>
    </row>
    <row r="12" spans="1:5" ht="31.5" customHeight="1" x14ac:dyDescent="0.25">
      <c r="A12" s="35"/>
      <c r="B12" s="64" t="s">
        <v>88</v>
      </c>
      <c r="C12" s="65"/>
      <c r="D12" s="66"/>
      <c r="E12" s="65"/>
    </row>
    <row r="13" spans="1:5" ht="12.75" customHeight="1" x14ac:dyDescent="0.25">
      <c r="A13" s="35"/>
      <c r="B13" s="67" t="s">
        <v>2</v>
      </c>
      <c r="C13" s="68"/>
      <c r="D13" s="74">
        <v>1196247</v>
      </c>
      <c r="E13" s="74">
        <v>741785</v>
      </c>
    </row>
    <row r="14" spans="1:5" ht="12.75" customHeight="1" x14ac:dyDescent="0.25">
      <c r="A14" s="35"/>
      <c r="B14" s="67" t="s">
        <v>1</v>
      </c>
      <c r="C14" s="68"/>
      <c r="D14" s="74">
        <v>692296</v>
      </c>
      <c r="E14" s="74">
        <v>398815</v>
      </c>
    </row>
    <row r="15" spans="1:5" ht="12.75" customHeight="1" thickBot="1" x14ac:dyDescent="0.3">
      <c r="A15" s="35"/>
      <c r="B15" s="67" t="s">
        <v>59</v>
      </c>
      <c r="C15" s="68"/>
      <c r="D15" s="74">
        <v>188450</v>
      </c>
      <c r="E15" s="74">
        <v>267512</v>
      </c>
    </row>
    <row r="16" spans="1:5" ht="12.75" customHeight="1" thickBot="1" x14ac:dyDescent="0.3">
      <c r="A16" s="35"/>
      <c r="B16" s="67"/>
      <c r="C16" s="68"/>
      <c r="D16" s="98">
        <f>SUM(D13:D15)</f>
        <v>2076993</v>
      </c>
      <c r="E16" s="98">
        <f>SUM(E13:E15)</f>
        <v>1408112</v>
      </c>
    </row>
    <row r="17" spans="1:5" ht="12.75" customHeight="1" x14ac:dyDescent="0.25">
      <c r="A17" s="35"/>
      <c r="B17" s="64" t="s">
        <v>89</v>
      </c>
      <c r="C17" s="68"/>
      <c r="D17" s="74"/>
      <c r="E17" s="74"/>
    </row>
    <row r="18" spans="1:5" ht="12.75" customHeight="1" thickBot="1" x14ac:dyDescent="0.3">
      <c r="A18" s="35"/>
      <c r="B18" s="67" t="s">
        <v>3</v>
      </c>
      <c r="C18" s="68"/>
      <c r="D18" s="99">
        <v>10682584</v>
      </c>
      <c r="E18" s="99">
        <v>6818342</v>
      </c>
    </row>
    <row r="19" spans="1:5" ht="12.75" customHeight="1" thickBot="1" x14ac:dyDescent="0.3">
      <c r="A19" s="35"/>
      <c r="B19" s="67"/>
      <c r="C19" s="68"/>
      <c r="D19" s="99">
        <v>10682584</v>
      </c>
      <c r="E19" s="99">
        <v>6818342</v>
      </c>
    </row>
    <row r="20" spans="1:5" ht="12.75" customHeight="1" thickBot="1" x14ac:dyDescent="0.3">
      <c r="A20" s="35"/>
      <c r="B20" s="64" t="s">
        <v>90</v>
      </c>
      <c r="C20" s="68"/>
      <c r="D20" s="119">
        <f>D16+D19</f>
        <v>12759577</v>
      </c>
      <c r="E20" s="119">
        <f>E16+E19</f>
        <v>8226454</v>
      </c>
    </row>
    <row r="21" spans="1:5" s="51" customFormat="1" ht="12.75" customHeight="1" thickBot="1" x14ac:dyDescent="0.3">
      <c r="A21" s="35"/>
      <c r="B21" s="64"/>
      <c r="C21" s="68"/>
      <c r="D21" s="100"/>
      <c r="E21" s="100"/>
    </row>
    <row r="22" spans="1:5" ht="12.75" customHeight="1" x14ac:dyDescent="0.25">
      <c r="A22" s="35"/>
      <c r="B22" s="64" t="s">
        <v>16</v>
      </c>
      <c r="C22" s="68"/>
      <c r="D22" s="124"/>
      <c r="E22" s="124"/>
    </row>
    <row r="23" spans="1:5" ht="28.5" customHeight="1" x14ac:dyDescent="0.25">
      <c r="A23" s="35"/>
      <c r="B23" s="67" t="s">
        <v>9</v>
      </c>
      <c r="C23" s="68"/>
      <c r="D23" s="100">
        <v>-1717802</v>
      </c>
      <c r="E23" s="100">
        <v>-2002227</v>
      </c>
    </row>
    <row r="24" spans="1:5" ht="29.25" customHeight="1" x14ac:dyDescent="0.25">
      <c r="A24" s="35"/>
      <c r="B24" s="67" t="s">
        <v>49</v>
      </c>
      <c r="C24" s="68"/>
      <c r="D24" s="74">
        <v>-2786616</v>
      </c>
      <c r="E24" s="74">
        <v>-1784271</v>
      </c>
    </row>
    <row r="25" spans="1:5" ht="12.75" customHeight="1" thickBot="1" x14ac:dyDescent="0.3">
      <c r="A25" s="35"/>
      <c r="B25" s="67" t="s">
        <v>58</v>
      </c>
      <c r="C25" s="68"/>
      <c r="D25" s="74">
        <v>-1107738</v>
      </c>
      <c r="E25" s="74">
        <v>-892336</v>
      </c>
    </row>
    <row r="26" spans="1:5" ht="12.75" customHeight="1" thickBot="1" x14ac:dyDescent="0.3">
      <c r="A26" s="35"/>
      <c r="B26" s="67"/>
      <c r="C26" s="68"/>
      <c r="D26" s="120">
        <f>SUM(D23:D25)</f>
        <v>-5612156</v>
      </c>
      <c r="E26" s="120">
        <f>SUM(E23:E25)</f>
        <v>-4678834</v>
      </c>
    </row>
    <row r="27" spans="1:5" ht="12.75" customHeight="1" x14ac:dyDescent="0.25">
      <c r="A27" s="35"/>
      <c r="B27" s="64" t="s">
        <v>17</v>
      </c>
      <c r="C27" s="68"/>
      <c r="D27" s="74">
        <f>D20+D26</f>
        <v>7147421</v>
      </c>
      <c r="E27" s="74">
        <f>E20+E26</f>
        <v>3547620</v>
      </c>
    </row>
    <row r="28" spans="1:5" ht="12.75" customHeight="1" thickBot="1" x14ac:dyDescent="0.3">
      <c r="A28" s="35"/>
      <c r="B28" s="67" t="s">
        <v>63</v>
      </c>
      <c r="C28" s="68">
        <v>23</v>
      </c>
      <c r="D28" s="99">
        <v>-917375</v>
      </c>
      <c r="E28" s="99">
        <v>521682</v>
      </c>
    </row>
    <row r="29" spans="1:5" s="51" customFormat="1" ht="30.75" customHeight="1" thickBot="1" x14ac:dyDescent="0.3">
      <c r="A29" s="35"/>
      <c r="B29" s="64" t="s">
        <v>18</v>
      </c>
      <c r="C29" s="69"/>
      <c r="D29" s="99">
        <f>SUM(D27:D28)</f>
        <v>6230046</v>
      </c>
      <c r="E29" s="99">
        <f>SUM(E27:E28)</f>
        <v>4069302</v>
      </c>
    </row>
    <row r="30" spans="1:5" ht="16.5" customHeight="1" x14ac:dyDescent="0.25">
      <c r="A30" s="35"/>
      <c r="B30" s="67"/>
      <c r="C30" s="68"/>
      <c r="D30" s="124"/>
      <c r="E30" s="124"/>
    </row>
    <row r="31" spans="1:5" ht="30.75" customHeight="1" x14ac:dyDescent="0.25">
      <c r="A31" s="35"/>
      <c r="B31" s="67" t="s">
        <v>48</v>
      </c>
      <c r="C31" s="68"/>
      <c r="D31" s="74">
        <v>25536</v>
      </c>
      <c r="E31" s="74">
        <v>-2350</v>
      </c>
    </row>
    <row r="32" spans="1:5" ht="12.75" customHeight="1" x14ac:dyDescent="0.25">
      <c r="A32" s="35"/>
      <c r="B32" s="67" t="s">
        <v>36</v>
      </c>
      <c r="C32" s="68"/>
      <c r="D32" s="74">
        <v>137396</v>
      </c>
      <c r="E32" s="74">
        <v>1625819</v>
      </c>
    </row>
    <row r="33" spans="1:6" s="51" customFormat="1" ht="12.75" customHeight="1" thickBot="1" x14ac:dyDescent="0.3">
      <c r="A33" s="35"/>
      <c r="B33" s="67" t="s">
        <v>19</v>
      </c>
      <c r="C33" s="68">
        <v>26</v>
      </c>
      <c r="D33" s="99">
        <v>156141</v>
      </c>
      <c r="E33" s="99">
        <v>54714</v>
      </c>
    </row>
    <row r="34" spans="1:6" ht="12.75" customHeight="1" thickBot="1" x14ac:dyDescent="0.3">
      <c r="A34" s="35"/>
      <c r="B34" s="64" t="s">
        <v>81</v>
      </c>
      <c r="C34" s="68"/>
      <c r="D34" s="99">
        <f>SUM(D31:D33)</f>
        <v>319073</v>
      </c>
      <c r="E34" s="99">
        <f>SUM(E31:E33)</f>
        <v>1678183</v>
      </c>
    </row>
    <row r="35" spans="1:6" ht="12.75" customHeight="1" x14ac:dyDescent="0.25">
      <c r="A35" s="35"/>
      <c r="B35" s="67"/>
      <c r="C35" s="68"/>
      <c r="D35" s="74"/>
      <c r="E35" s="74"/>
    </row>
    <row r="36" spans="1:6" ht="12.75" customHeight="1" x14ac:dyDescent="0.25">
      <c r="A36" s="35"/>
      <c r="B36" s="67" t="s">
        <v>91</v>
      </c>
      <c r="C36" s="68">
        <v>27</v>
      </c>
      <c r="D36" s="74">
        <v>-564794</v>
      </c>
      <c r="E36" s="74">
        <v>-431692</v>
      </c>
    </row>
    <row r="37" spans="1:6" ht="12.75" customHeight="1" x14ac:dyDescent="0.25">
      <c r="A37" s="35"/>
      <c r="B37" s="67" t="s">
        <v>92</v>
      </c>
      <c r="C37" s="68">
        <v>28</v>
      </c>
      <c r="D37" s="74">
        <v>-511145</v>
      </c>
      <c r="E37" s="74">
        <v>-376204</v>
      </c>
    </row>
    <row r="38" spans="1:6" ht="46.5" customHeight="1" x14ac:dyDescent="0.25">
      <c r="A38" s="29"/>
      <c r="B38" s="67" t="s">
        <v>93</v>
      </c>
      <c r="C38" s="68">
        <v>29</v>
      </c>
      <c r="D38" s="74">
        <v>27630</v>
      </c>
      <c r="E38" s="74">
        <v>-35021</v>
      </c>
    </row>
    <row r="39" spans="1:6" ht="20.25" customHeight="1" thickBot="1" x14ac:dyDescent="0.3">
      <c r="A39" s="29"/>
      <c r="B39" s="67" t="s">
        <v>94</v>
      </c>
      <c r="C39" s="68">
        <v>30</v>
      </c>
      <c r="D39" s="74">
        <v>-92226</v>
      </c>
      <c r="E39" s="74">
        <v>12791</v>
      </c>
    </row>
    <row r="40" spans="1:6" ht="18.75" customHeight="1" thickBot="1" x14ac:dyDescent="0.3">
      <c r="A40" s="29"/>
      <c r="B40" s="64" t="s">
        <v>20</v>
      </c>
      <c r="C40" s="68"/>
      <c r="D40" s="98">
        <f>SUM(D36:D39)</f>
        <v>-1140535</v>
      </c>
      <c r="E40" s="98">
        <f>SUM(E36:E39)</f>
        <v>-830126</v>
      </c>
    </row>
    <row r="41" spans="1:6" ht="18" customHeight="1" x14ac:dyDescent="0.25">
      <c r="A41" s="29"/>
      <c r="B41" s="64"/>
      <c r="C41" s="68"/>
      <c r="D41" s="74"/>
      <c r="E41" s="74"/>
    </row>
    <row r="42" spans="1:6" x14ac:dyDescent="0.25">
      <c r="A42" s="29"/>
      <c r="B42" s="64" t="s">
        <v>37</v>
      </c>
      <c r="C42" s="68"/>
      <c r="D42" s="74">
        <f>D29+D34+D40</f>
        <v>5408584</v>
      </c>
      <c r="E42" s="74">
        <f>E29+E34+E40</f>
        <v>4917359</v>
      </c>
    </row>
    <row r="43" spans="1:6" s="51" customFormat="1" ht="15.75" thickBot="1" x14ac:dyDescent="0.3">
      <c r="A43" s="29"/>
      <c r="B43" s="67" t="s">
        <v>80</v>
      </c>
      <c r="C43" s="68">
        <v>18</v>
      </c>
      <c r="D43" s="99">
        <v>-265</v>
      </c>
      <c r="E43" s="99">
        <v>-13819</v>
      </c>
    </row>
    <row r="44" spans="1:6" s="51" customFormat="1" ht="15.75" thickBot="1" x14ac:dyDescent="0.3">
      <c r="A44" s="29"/>
      <c r="B44" s="64" t="s">
        <v>21</v>
      </c>
      <c r="C44" s="68"/>
      <c r="D44" s="101">
        <f>SUM(D42:D43)</f>
        <v>5408319</v>
      </c>
      <c r="E44" s="101">
        <f>SUM(E42:E43)</f>
        <v>4903540</v>
      </c>
    </row>
    <row r="45" spans="1:6" s="51" customFormat="1" ht="15.75" thickTop="1" x14ac:dyDescent="0.25">
      <c r="A45" s="29"/>
      <c r="B45" s="59"/>
      <c r="C45" s="62"/>
      <c r="D45" s="59"/>
      <c r="E45" s="52"/>
    </row>
    <row r="46" spans="1:6" x14ac:dyDescent="0.25">
      <c r="A46" s="29"/>
    </row>
    <row r="47" spans="1:6" x14ac:dyDescent="0.25">
      <c r="A47" s="29"/>
      <c r="B47" s="36"/>
      <c r="C47" s="44"/>
      <c r="D47" s="56"/>
      <c r="E47" s="31"/>
    </row>
    <row r="48" spans="1:6" x14ac:dyDescent="0.25">
      <c r="A48" s="29"/>
      <c r="B48" s="51" t="s">
        <v>82</v>
      </c>
      <c r="D48" s="53" t="s">
        <v>61</v>
      </c>
      <c r="E48" s="37"/>
      <c r="F48" s="51"/>
    </row>
    <row r="49" spans="1:6" x14ac:dyDescent="0.25">
      <c r="A49" s="29"/>
      <c r="B49" s="51"/>
      <c r="E49" s="38"/>
      <c r="F49" s="51"/>
    </row>
    <row r="50" spans="1:6" x14ac:dyDescent="0.25">
      <c r="A50" s="29"/>
      <c r="B50" s="51" t="s">
        <v>60</v>
      </c>
      <c r="D50" s="53" t="s">
        <v>62</v>
      </c>
      <c r="E50" s="38"/>
      <c r="F50" s="51"/>
    </row>
    <row r="51" spans="1:6" x14ac:dyDescent="0.25">
      <c r="A51" s="29"/>
      <c r="B51" s="36"/>
      <c r="C51" s="44"/>
      <c r="D51" s="56"/>
      <c r="E51" s="31"/>
    </row>
  </sheetData>
  <mergeCells count="9">
    <mergeCell ref="D22:E22"/>
    <mergeCell ref="D30:E30"/>
    <mergeCell ref="D9:E9"/>
    <mergeCell ref="A2:E2"/>
    <mergeCell ref="A3:E3"/>
    <mergeCell ref="A4:E4"/>
    <mergeCell ref="B9:B10"/>
    <mergeCell ref="C9:C11"/>
    <mergeCell ref="D10:E10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19"/>
  <sheetViews>
    <sheetView zoomScaleNormal="100" workbookViewId="0">
      <selection activeCell="D6" sqref="D6:E6"/>
    </sheetView>
  </sheetViews>
  <sheetFormatPr defaultRowHeight="15" x14ac:dyDescent="0.25"/>
  <cols>
    <col min="1" max="1" width="6.140625" customWidth="1"/>
    <col min="2" max="2" width="45.28515625" customWidth="1"/>
    <col min="4" max="4" width="15" style="53" customWidth="1"/>
    <col min="5" max="5" width="15" customWidth="1"/>
  </cols>
  <sheetData>
    <row r="2" spans="1:5" ht="18.75" x14ac:dyDescent="0.3">
      <c r="A2" s="131" t="s">
        <v>52</v>
      </c>
      <c r="B2" s="131"/>
      <c r="C2" s="131"/>
      <c r="D2" s="131"/>
      <c r="E2" s="131"/>
    </row>
    <row r="3" spans="1:5" x14ac:dyDescent="0.25">
      <c r="A3" s="127" t="s">
        <v>111</v>
      </c>
      <c r="B3" s="127"/>
      <c r="C3" s="127"/>
      <c r="D3" s="127"/>
      <c r="E3" s="127"/>
    </row>
    <row r="4" spans="1:5" x14ac:dyDescent="0.25">
      <c r="A4" s="132" t="s">
        <v>26</v>
      </c>
      <c r="B4" s="132"/>
      <c r="C4" s="132"/>
      <c r="D4" s="132"/>
      <c r="E4" s="132"/>
    </row>
    <row r="6" spans="1:5" ht="28.5" customHeight="1" x14ac:dyDescent="0.25">
      <c r="C6" s="133" t="s">
        <v>34</v>
      </c>
      <c r="D6" s="134" t="s">
        <v>95</v>
      </c>
      <c r="E6" s="134"/>
    </row>
    <row r="7" spans="1:5" x14ac:dyDescent="0.25">
      <c r="C7" s="133"/>
      <c r="D7" s="40" t="s">
        <v>112</v>
      </c>
      <c r="E7" s="40" t="s">
        <v>87</v>
      </c>
    </row>
    <row r="8" spans="1:5" x14ac:dyDescent="0.25">
      <c r="D8" s="42"/>
      <c r="E8" s="42"/>
    </row>
    <row r="9" spans="1:5" x14ac:dyDescent="0.25">
      <c r="B9" s="41" t="s">
        <v>38</v>
      </c>
      <c r="D9" s="57">
        <f>ОПиУ!D44</f>
        <v>5408319</v>
      </c>
      <c r="E9" s="57">
        <f>ОПиУ!E44</f>
        <v>4903540</v>
      </c>
    </row>
    <row r="10" spans="1:5" x14ac:dyDescent="0.25">
      <c r="B10" s="41" t="s">
        <v>50</v>
      </c>
      <c r="D10" s="57"/>
      <c r="E10" s="43"/>
    </row>
    <row r="11" spans="1:5" x14ac:dyDescent="0.25">
      <c r="B11" s="46" t="s">
        <v>51</v>
      </c>
      <c r="D11" s="57">
        <v>0</v>
      </c>
      <c r="E11" s="43">
        <v>0</v>
      </c>
    </row>
    <row r="12" spans="1:5" x14ac:dyDescent="0.25">
      <c r="B12" s="41" t="s">
        <v>39</v>
      </c>
      <c r="D12" s="57">
        <f>D9</f>
        <v>5408319</v>
      </c>
      <c r="E12" s="43">
        <f>E9</f>
        <v>4903540</v>
      </c>
    </row>
    <row r="17" spans="2:4" x14ac:dyDescent="0.25">
      <c r="B17" t="s">
        <v>82</v>
      </c>
      <c r="D17" s="53" t="s">
        <v>61</v>
      </c>
    </row>
    <row r="19" spans="2:4" x14ac:dyDescent="0.25">
      <c r="B19" t="s">
        <v>60</v>
      </c>
      <c r="D19" s="53" t="s">
        <v>62</v>
      </c>
    </row>
  </sheetData>
  <mergeCells count="5">
    <mergeCell ref="A2:E2"/>
    <mergeCell ref="A3:E3"/>
    <mergeCell ref="A4:E4"/>
    <mergeCell ref="C6:C7"/>
    <mergeCell ref="D6:E6"/>
  </mergeCells>
  <pageMargins left="0.7" right="0.7" top="0.75" bottom="0.75" header="0.3" footer="0.3"/>
  <pageSetup paperSize="9" scale="8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J28"/>
  <sheetViews>
    <sheetView zoomScaleNormal="100" workbookViewId="0">
      <selection activeCell="B37" sqref="B37"/>
    </sheetView>
  </sheetViews>
  <sheetFormatPr defaultRowHeight="15" x14ac:dyDescent="0.25"/>
  <cols>
    <col min="1" max="1" width="6.7109375" customWidth="1"/>
    <col min="2" max="2" width="62" customWidth="1"/>
    <col min="3" max="3" width="16.28515625" style="50" customWidth="1"/>
    <col min="4" max="4" width="17" style="50" customWidth="1"/>
    <col min="5" max="6" width="16.28515625" style="50" customWidth="1"/>
    <col min="7" max="7" width="20.28515625" style="50" customWidth="1"/>
    <col min="8" max="8" width="19.85546875" style="50" customWidth="1"/>
    <col min="9" max="9" width="10.85546875" bestFit="1" customWidth="1"/>
    <col min="10" max="10" width="9.5703125" bestFit="1" customWidth="1"/>
  </cols>
  <sheetData>
    <row r="2" spans="2:10" ht="15.75" x14ac:dyDescent="0.25">
      <c r="B2" s="135" t="s">
        <v>123</v>
      </c>
      <c r="C2" s="135"/>
      <c r="D2" s="135"/>
      <c r="E2" s="135"/>
      <c r="F2" s="135"/>
      <c r="G2" s="135"/>
      <c r="H2" s="135"/>
    </row>
    <row r="3" spans="2:10" ht="15.75" x14ac:dyDescent="0.25">
      <c r="B3" s="135" t="s">
        <v>111</v>
      </c>
      <c r="C3" s="135"/>
      <c r="D3" s="135"/>
      <c r="E3" s="135"/>
      <c r="F3" s="135"/>
      <c r="G3" s="135"/>
      <c r="H3" s="135"/>
    </row>
    <row r="4" spans="2:10" x14ac:dyDescent="0.25">
      <c r="B4" s="132" t="s">
        <v>26</v>
      </c>
      <c r="C4" s="132"/>
      <c r="D4" s="132"/>
      <c r="E4" s="132"/>
      <c r="F4" s="132"/>
      <c r="G4" s="132"/>
      <c r="H4" s="132"/>
    </row>
    <row r="7" spans="2:10" ht="57.75" customHeight="1" x14ac:dyDescent="0.25">
      <c r="C7" s="47" t="s">
        <v>12</v>
      </c>
      <c r="D7" s="47" t="s">
        <v>46</v>
      </c>
      <c r="E7" s="47" t="s">
        <v>13</v>
      </c>
      <c r="F7" s="47" t="s">
        <v>14</v>
      </c>
      <c r="G7" s="47" t="s">
        <v>124</v>
      </c>
      <c r="H7" s="47" t="s">
        <v>47</v>
      </c>
    </row>
    <row r="8" spans="2:10" ht="15.75" customHeight="1" x14ac:dyDescent="0.25">
      <c r="C8" s="47"/>
      <c r="D8" s="47"/>
      <c r="E8" s="47"/>
      <c r="F8" s="47"/>
      <c r="G8" s="47"/>
      <c r="H8" s="47"/>
    </row>
    <row r="9" spans="2:10" x14ac:dyDescent="0.25">
      <c r="B9" s="64" t="s">
        <v>114</v>
      </c>
      <c r="C9" s="76">
        <v>82837204</v>
      </c>
      <c r="D9" s="76">
        <v>26156975</v>
      </c>
      <c r="E9" s="76">
        <v>1436184</v>
      </c>
      <c r="F9" s="76">
        <v>-9605611</v>
      </c>
      <c r="G9" s="76">
        <v>8434234</v>
      </c>
      <c r="H9" s="76">
        <v>109258986</v>
      </c>
    </row>
    <row r="10" spans="2:10" x14ac:dyDescent="0.25">
      <c r="B10" s="67" t="s">
        <v>96</v>
      </c>
      <c r="C10" s="74" t="s">
        <v>97</v>
      </c>
      <c r="D10" s="74" t="s">
        <v>97</v>
      </c>
      <c r="E10" s="74" t="s">
        <v>97</v>
      </c>
      <c r="F10" s="74" t="s">
        <v>97</v>
      </c>
      <c r="G10" s="74">
        <v>4903540</v>
      </c>
      <c r="H10" s="74">
        <v>4903540</v>
      </c>
    </row>
    <row r="11" spans="2:10" s="51" customFormat="1" ht="30" x14ac:dyDescent="0.25">
      <c r="B11" s="67" t="s">
        <v>99</v>
      </c>
      <c r="C11" s="74" t="s">
        <v>97</v>
      </c>
      <c r="D11" s="74" t="s">
        <v>97</v>
      </c>
      <c r="E11" s="74" t="s">
        <v>97</v>
      </c>
      <c r="F11" s="74" t="s">
        <v>97</v>
      </c>
      <c r="G11" s="74" t="s">
        <v>97</v>
      </c>
      <c r="H11" s="74" t="s">
        <v>97</v>
      </c>
    </row>
    <row r="12" spans="2:10" ht="21.75" customHeight="1" thickBot="1" x14ac:dyDescent="0.3">
      <c r="B12" s="67" t="s">
        <v>100</v>
      </c>
      <c r="C12" s="74" t="s">
        <v>97</v>
      </c>
      <c r="D12" s="74" t="s">
        <v>97</v>
      </c>
      <c r="E12" s="74" t="s">
        <v>97</v>
      </c>
      <c r="F12" s="74" t="s">
        <v>97</v>
      </c>
      <c r="G12" s="74" t="s">
        <v>97</v>
      </c>
      <c r="H12" s="74" t="s">
        <v>97</v>
      </c>
    </row>
    <row r="13" spans="2:10" ht="18" customHeight="1" thickBot="1" x14ac:dyDescent="0.3">
      <c r="B13" s="64" t="s">
        <v>113</v>
      </c>
      <c r="C13" s="75">
        <v>82837204</v>
      </c>
      <c r="D13" s="75">
        <f>SUM(D9:D12)</f>
        <v>26156975</v>
      </c>
      <c r="E13" s="75">
        <v>1436184</v>
      </c>
      <c r="F13" s="75">
        <v>-9605611</v>
      </c>
      <c r="G13" s="75">
        <f>SUM(G9:G12)</f>
        <v>13337774</v>
      </c>
      <c r="H13" s="75">
        <f>SUM(H9:H12)</f>
        <v>114162526</v>
      </c>
    </row>
    <row r="14" spans="2:10" ht="18" customHeight="1" thickTop="1" x14ac:dyDescent="0.25">
      <c r="B14" s="71"/>
      <c r="C14" s="72"/>
      <c r="D14" s="72"/>
      <c r="E14" s="72"/>
      <c r="F14" s="72"/>
      <c r="G14" s="72"/>
      <c r="H14" s="73"/>
    </row>
    <row r="15" spans="2:10" x14ac:dyDescent="0.25">
      <c r="B15" s="64" t="s">
        <v>115</v>
      </c>
      <c r="C15" s="76">
        <v>82837204</v>
      </c>
      <c r="D15" s="76">
        <v>31607374</v>
      </c>
      <c r="E15" s="76">
        <v>1436184</v>
      </c>
      <c r="F15" s="76">
        <v>-9613442</v>
      </c>
      <c r="G15" s="76">
        <v>8821469</v>
      </c>
      <c r="H15" s="76">
        <f>SUM(C15:G15)</f>
        <v>115088789</v>
      </c>
      <c r="I15" s="55"/>
      <c r="J15" s="50"/>
    </row>
    <row r="16" spans="2:10" s="53" customFormat="1" x14ac:dyDescent="0.25">
      <c r="B16" s="67" t="s">
        <v>98</v>
      </c>
      <c r="C16" s="74" t="s">
        <v>97</v>
      </c>
      <c r="D16" s="74" t="s">
        <v>97</v>
      </c>
      <c r="E16" s="74" t="s">
        <v>97</v>
      </c>
      <c r="F16" s="74" t="s">
        <v>97</v>
      </c>
      <c r="G16" s="74">
        <v>5408319</v>
      </c>
      <c r="H16" s="74">
        <f>SUM(G16)</f>
        <v>5408319</v>
      </c>
    </row>
    <row r="17" spans="2:8" s="53" customFormat="1" x14ac:dyDescent="0.25">
      <c r="B17" s="67" t="s">
        <v>117</v>
      </c>
      <c r="C17" s="74"/>
      <c r="D17" s="74"/>
      <c r="E17" s="74"/>
      <c r="F17" s="74"/>
      <c r="G17" s="74">
        <v>-6718739</v>
      </c>
      <c r="H17" s="74">
        <f>SUM(G17)</f>
        <v>-6718739</v>
      </c>
    </row>
    <row r="18" spans="2:8" s="53" customFormat="1" ht="30" x14ac:dyDescent="0.25">
      <c r="B18" s="67" t="s">
        <v>99</v>
      </c>
      <c r="C18" s="74" t="s">
        <v>97</v>
      </c>
      <c r="D18" s="74" t="s">
        <v>97</v>
      </c>
      <c r="E18" s="74" t="s">
        <v>97</v>
      </c>
      <c r="F18" s="74" t="s">
        <v>97</v>
      </c>
      <c r="G18" s="74" t="s">
        <v>97</v>
      </c>
      <c r="H18" s="74" t="s">
        <v>97</v>
      </c>
    </row>
    <row r="19" spans="2:8" s="53" customFormat="1" ht="17.25" customHeight="1" x14ac:dyDescent="0.25">
      <c r="B19" s="67" t="s">
        <v>101</v>
      </c>
      <c r="C19" s="74" t="s">
        <v>97</v>
      </c>
      <c r="D19" s="74" t="s">
        <v>97</v>
      </c>
      <c r="E19" s="74" t="s">
        <v>97</v>
      </c>
      <c r="F19" s="74" t="s">
        <v>97</v>
      </c>
      <c r="G19" s="74" t="s">
        <v>97</v>
      </c>
      <c r="H19" s="74" t="s">
        <v>97</v>
      </c>
    </row>
    <row r="20" spans="2:8" s="53" customFormat="1" ht="15" customHeight="1" x14ac:dyDescent="0.25">
      <c r="B20" s="64" t="s">
        <v>116</v>
      </c>
      <c r="C20" s="76">
        <f>SUM(C15:C19)</f>
        <v>82837204</v>
      </c>
      <c r="D20" s="76">
        <f t="shared" ref="D20:H20" si="0">SUM(D15:D19)</f>
        <v>31607374</v>
      </c>
      <c r="E20" s="76">
        <f t="shared" si="0"/>
        <v>1436184</v>
      </c>
      <c r="F20" s="76">
        <f t="shared" si="0"/>
        <v>-9613442</v>
      </c>
      <c r="G20" s="76">
        <f t="shared" si="0"/>
        <v>7511049</v>
      </c>
      <c r="H20" s="76">
        <f t="shared" si="0"/>
        <v>113778369</v>
      </c>
    </row>
    <row r="21" spans="2:8" s="53" customFormat="1" x14ac:dyDescent="0.25">
      <c r="C21" s="48"/>
      <c r="D21" s="48"/>
      <c r="E21" s="48"/>
      <c r="F21" s="48"/>
      <c r="G21" s="48"/>
      <c r="H21" s="54"/>
    </row>
    <row r="22" spans="2:8" s="53" customFormat="1" ht="15" customHeight="1" x14ac:dyDescent="0.25">
      <c r="B22" s="136"/>
      <c r="C22" s="136"/>
      <c r="D22" s="136"/>
      <c r="E22" s="136"/>
      <c r="F22" s="136"/>
      <c r="G22" s="136"/>
      <c r="H22" s="136"/>
    </row>
    <row r="23" spans="2:8" s="51" customFormat="1" x14ac:dyDescent="0.25">
      <c r="C23" s="50"/>
      <c r="D23" s="50"/>
      <c r="E23" s="50"/>
      <c r="F23" s="50"/>
      <c r="G23" s="50"/>
      <c r="H23" s="49"/>
    </row>
    <row r="24" spans="2:8" x14ac:dyDescent="0.25">
      <c r="H24" s="49"/>
    </row>
    <row r="25" spans="2:8" x14ac:dyDescent="0.25">
      <c r="B25" t="s">
        <v>82</v>
      </c>
      <c r="F25" s="51" t="s">
        <v>61</v>
      </c>
      <c r="H25" s="49"/>
    </row>
    <row r="26" spans="2:8" x14ac:dyDescent="0.25">
      <c r="F26" s="51"/>
      <c r="H26" s="49"/>
    </row>
    <row r="27" spans="2:8" x14ac:dyDescent="0.25">
      <c r="B27" s="51" t="s">
        <v>60</v>
      </c>
      <c r="F27" s="51" t="s">
        <v>62</v>
      </c>
      <c r="H27" s="49"/>
    </row>
    <row r="28" spans="2:8" x14ac:dyDescent="0.25">
      <c r="H28" s="49"/>
    </row>
  </sheetData>
  <mergeCells count="4">
    <mergeCell ref="B2:H2"/>
    <mergeCell ref="B3:H3"/>
    <mergeCell ref="B4:H4"/>
    <mergeCell ref="B22:H22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H48"/>
  <sheetViews>
    <sheetView zoomScaleNormal="100" workbookViewId="0">
      <selection activeCell="B13" sqref="B13"/>
    </sheetView>
  </sheetViews>
  <sheetFormatPr defaultRowHeight="15" x14ac:dyDescent="0.25"/>
  <cols>
    <col min="1" max="1" width="9.140625" style="53"/>
    <col min="2" max="2" width="77.5703125" style="53" customWidth="1"/>
    <col min="3" max="3" width="9.140625" style="53" customWidth="1"/>
    <col min="4" max="5" width="16.140625" style="95" customWidth="1"/>
    <col min="6" max="16384" width="9.140625" style="53"/>
  </cols>
  <sheetData>
    <row r="1" spans="2:5" ht="15.75" x14ac:dyDescent="0.25">
      <c r="B1" s="137" t="s">
        <v>53</v>
      </c>
      <c r="C1" s="137"/>
      <c r="D1" s="137"/>
      <c r="E1" s="137"/>
    </row>
    <row r="2" spans="2:5" x14ac:dyDescent="0.25">
      <c r="B2" s="139" t="s">
        <v>111</v>
      </c>
      <c r="C2" s="139"/>
      <c r="D2" s="139"/>
      <c r="E2" s="139"/>
    </row>
    <row r="3" spans="2:5" x14ac:dyDescent="0.25">
      <c r="B3" s="138" t="s">
        <v>26</v>
      </c>
      <c r="C3" s="138"/>
      <c r="D3" s="138"/>
      <c r="E3" s="138"/>
    </row>
    <row r="4" spans="2:5" ht="15.75" thickBot="1" x14ac:dyDescent="0.3"/>
    <row r="5" spans="2:5" x14ac:dyDescent="0.25">
      <c r="B5" s="140"/>
      <c r="C5" s="141" t="s">
        <v>34</v>
      </c>
      <c r="D5" s="143" t="s">
        <v>102</v>
      </c>
      <c r="E5" s="143"/>
    </row>
    <row r="6" spans="2:5" ht="15.75" thickBot="1" x14ac:dyDescent="0.3">
      <c r="B6" s="140"/>
      <c r="C6" s="141"/>
      <c r="D6" s="142" t="s">
        <v>86</v>
      </c>
      <c r="E6" s="142"/>
    </row>
    <row r="7" spans="2:5" ht="15.75" thickBot="1" x14ac:dyDescent="0.3">
      <c r="B7" s="78"/>
      <c r="C7" s="142"/>
      <c r="D7" s="79" t="s">
        <v>112</v>
      </c>
      <c r="E7" s="118" t="s">
        <v>87</v>
      </c>
    </row>
    <row r="8" spans="2:5" x14ac:dyDescent="0.25">
      <c r="B8" s="78" t="s">
        <v>40</v>
      </c>
      <c r="C8" s="80"/>
      <c r="D8" s="85"/>
      <c r="E8" s="85"/>
    </row>
    <row r="9" spans="2:5" x14ac:dyDescent="0.25">
      <c r="B9" s="81" t="s">
        <v>22</v>
      </c>
      <c r="C9" s="68"/>
      <c r="D9" s="86">
        <v>9385896</v>
      </c>
      <c r="E9" s="86">
        <v>7568343</v>
      </c>
    </row>
    <row r="10" spans="2:5" x14ac:dyDescent="0.25">
      <c r="B10" s="81" t="s">
        <v>23</v>
      </c>
      <c r="C10" s="68"/>
      <c r="D10" s="86">
        <v>-2599821</v>
      </c>
      <c r="E10" s="86">
        <v>-3010924</v>
      </c>
    </row>
    <row r="11" spans="2:5" ht="15" customHeight="1" x14ac:dyDescent="0.25">
      <c r="B11" s="82" t="s">
        <v>64</v>
      </c>
      <c r="C11" s="68"/>
      <c r="D11" s="86">
        <v>-769323</v>
      </c>
      <c r="E11" s="86">
        <v>-555393</v>
      </c>
    </row>
    <row r="12" spans="2:5" x14ac:dyDescent="0.25">
      <c r="B12" s="82" t="s">
        <v>65</v>
      </c>
      <c r="C12" s="68"/>
      <c r="D12" s="86">
        <v>-186306</v>
      </c>
      <c r="E12" s="86">
        <v>-194987</v>
      </c>
    </row>
    <row r="13" spans="2:5" x14ac:dyDescent="0.25">
      <c r="B13" s="82" t="s">
        <v>66</v>
      </c>
      <c r="C13" s="68"/>
      <c r="D13" s="86">
        <v>36603</v>
      </c>
      <c r="E13" s="86">
        <v>54613</v>
      </c>
    </row>
    <row r="14" spans="2:5" ht="15.75" thickBot="1" x14ac:dyDescent="0.3">
      <c r="B14" s="82" t="s">
        <v>67</v>
      </c>
      <c r="C14" s="68"/>
      <c r="D14" s="86">
        <v>-6618</v>
      </c>
      <c r="E14" s="86">
        <v>-17623</v>
      </c>
    </row>
    <row r="15" spans="2:5" ht="30" x14ac:dyDescent="0.25">
      <c r="B15" s="96" t="s">
        <v>68</v>
      </c>
      <c r="C15" s="68"/>
      <c r="D15" s="87">
        <f>SUM(D9:D14)</f>
        <v>5860431</v>
      </c>
      <c r="E15" s="87">
        <f>SUM(E9:E14)</f>
        <v>3844029</v>
      </c>
    </row>
    <row r="16" spans="2:5" x14ac:dyDescent="0.25">
      <c r="B16" s="84" t="s">
        <v>69</v>
      </c>
      <c r="C16" s="68"/>
      <c r="D16" s="86"/>
      <c r="E16" s="86"/>
    </row>
    <row r="17" spans="2:8" x14ac:dyDescent="0.25">
      <c r="B17" s="82" t="s">
        <v>1</v>
      </c>
      <c r="C17" s="68"/>
      <c r="D17" s="86">
        <v>31716081</v>
      </c>
      <c r="E17" s="86">
        <v>1117149</v>
      </c>
    </row>
    <row r="18" spans="2:8" x14ac:dyDescent="0.25">
      <c r="B18" s="82" t="s">
        <v>2</v>
      </c>
      <c r="C18" s="68"/>
      <c r="D18" s="86">
        <v>887121</v>
      </c>
      <c r="E18" s="86">
        <v>889060</v>
      </c>
    </row>
    <row r="19" spans="2:8" x14ac:dyDescent="0.25">
      <c r="B19" s="82" t="s">
        <v>3</v>
      </c>
      <c r="C19" s="68"/>
      <c r="D19" s="86">
        <v>4124295</v>
      </c>
      <c r="E19" s="86">
        <v>9276878</v>
      </c>
    </row>
    <row r="20" spans="2:8" x14ac:dyDescent="0.25">
      <c r="B20" s="82" t="s">
        <v>70</v>
      </c>
      <c r="C20" s="68"/>
      <c r="D20" s="86">
        <v>-531200</v>
      </c>
      <c r="E20" s="86">
        <v>-390964</v>
      </c>
    </row>
    <row r="21" spans="2:8" x14ac:dyDescent="0.25">
      <c r="B21" s="82" t="s">
        <v>7</v>
      </c>
      <c r="C21" s="68"/>
      <c r="D21" s="86">
        <v>-10630</v>
      </c>
      <c r="E21" s="86">
        <v>-65165</v>
      </c>
    </row>
    <row r="22" spans="2:8" x14ac:dyDescent="0.25">
      <c r="B22" s="82" t="s">
        <v>8</v>
      </c>
      <c r="C22" s="68"/>
      <c r="D22" s="86">
        <v>-141595</v>
      </c>
      <c r="E22" s="86">
        <v>-58038</v>
      </c>
    </row>
    <row r="23" spans="2:8" x14ac:dyDescent="0.25">
      <c r="B23" s="84" t="s">
        <v>71</v>
      </c>
      <c r="C23" s="68"/>
      <c r="D23" s="86"/>
      <c r="E23" s="86"/>
    </row>
    <row r="24" spans="2:8" x14ac:dyDescent="0.25">
      <c r="B24" s="82" t="s">
        <v>10</v>
      </c>
      <c r="C24" s="68"/>
      <c r="D24" s="86">
        <v>2964433</v>
      </c>
      <c r="E24" s="86">
        <v>1078353</v>
      </c>
    </row>
    <row r="25" spans="2:8" ht="15.75" thickBot="1" x14ac:dyDescent="0.3">
      <c r="B25" s="82" t="s">
        <v>11</v>
      </c>
      <c r="C25" s="68"/>
      <c r="D25" s="86">
        <v>435379</v>
      </c>
      <c r="E25" s="86">
        <v>307307</v>
      </c>
    </row>
    <row r="26" spans="2:8" x14ac:dyDescent="0.25">
      <c r="B26" s="83" t="s">
        <v>41</v>
      </c>
      <c r="C26" s="68"/>
      <c r="D26" s="87">
        <f>SUM(D15:D25)</f>
        <v>45304315</v>
      </c>
      <c r="E26" s="87">
        <f>SUM(E15:E25)</f>
        <v>15998609</v>
      </c>
    </row>
    <row r="27" spans="2:8" ht="15.75" thickBot="1" x14ac:dyDescent="0.3">
      <c r="B27" s="82" t="s">
        <v>42</v>
      </c>
      <c r="C27" s="68"/>
      <c r="D27" s="88">
        <v>-103844</v>
      </c>
      <c r="E27" s="88">
        <v>-59822</v>
      </c>
    </row>
    <row r="28" spans="2:8" ht="30.75" thickBot="1" x14ac:dyDescent="0.3">
      <c r="B28" s="96" t="s">
        <v>54</v>
      </c>
      <c r="C28" s="68"/>
      <c r="D28" s="89">
        <f>SUM(D26:D27)</f>
        <v>45200471</v>
      </c>
      <c r="E28" s="89">
        <f>SUM(E26:E27)</f>
        <v>15938787</v>
      </c>
    </row>
    <row r="29" spans="2:8" x14ac:dyDescent="0.25">
      <c r="B29" s="83" t="s">
        <v>24</v>
      </c>
      <c r="C29" s="68"/>
      <c r="D29" s="86"/>
      <c r="E29" s="86"/>
      <c r="H29" s="48"/>
    </row>
    <row r="30" spans="2:8" x14ac:dyDescent="0.25">
      <c r="B30" s="82" t="s">
        <v>72</v>
      </c>
      <c r="C30" s="68"/>
      <c r="D30" s="90">
        <v>-11181</v>
      </c>
      <c r="E30" s="90">
        <v>-3961</v>
      </c>
    </row>
    <row r="31" spans="2:8" ht="15.75" thickBot="1" x14ac:dyDescent="0.3">
      <c r="B31" s="82" t="s">
        <v>103</v>
      </c>
      <c r="C31" s="68"/>
      <c r="D31" s="90">
        <v>-19146087</v>
      </c>
      <c r="E31" s="90">
        <v>954904</v>
      </c>
    </row>
    <row r="32" spans="2:8" ht="15.75" thickBot="1" x14ac:dyDescent="0.3">
      <c r="B32" s="83" t="s">
        <v>43</v>
      </c>
      <c r="C32" s="68"/>
      <c r="D32" s="91">
        <f>SUM(D30:D31)</f>
        <v>-19157268</v>
      </c>
      <c r="E32" s="91">
        <f>SUM(E30:E31)</f>
        <v>950943</v>
      </c>
    </row>
    <row r="33" spans="2:5" x14ac:dyDescent="0.25">
      <c r="B33" s="83" t="s">
        <v>25</v>
      </c>
      <c r="C33" s="68"/>
      <c r="D33" s="86"/>
      <c r="E33" s="86"/>
    </row>
    <row r="34" spans="2:5" x14ac:dyDescent="0.25">
      <c r="B34" s="82" t="s">
        <v>104</v>
      </c>
      <c r="C34" s="68"/>
      <c r="D34" s="90">
        <v>-2110913</v>
      </c>
      <c r="E34" s="90">
        <v>-4693968</v>
      </c>
    </row>
    <row r="35" spans="2:5" x14ac:dyDescent="0.25">
      <c r="B35" s="82" t="s">
        <v>73</v>
      </c>
      <c r="C35" s="68"/>
      <c r="D35" s="90">
        <v>-2333333</v>
      </c>
      <c r="E35" s="90">
        <v>-14803334</v>
      </c>
    </row>
    <row r="36" spans="2:5" ht="15.75" thickBot="1" x14ac:dyDescent="0.3">
      <c r="B36" s="82" t="s">
        <v>74</v>
      </c>
      <c r="C36" s="68"/>
      <c r="D36" s="90"/>
      <c r="E36" s="90">
        <v>3572162</v>
      </c>
    </row>
    <row r="37" spans="2:5" ht="30.75" thickBot="1" x14ac:dyDescent="0.3">
      <c r="B37" s="96" t="s">
        <v>75</v>
      </c>
      <c r="C37" s="68"/>
      <c r="D37" s="91">
        <f>SUM(D34:D36)</f>
        <v>-4444246</v>
      </c>
      <c r="E37" s="91">
        <f>SUM(E34:E36)</f>
        <v>-15925140</v>
      </c>
    </row>
    <row r="38" spans="2:5" x14ac:dyDescent="0.25">
      <c r="B38" s="97" t="s">
        <v>44</v>
      </c>
      <c r="C38" s="68"/>
      <c r="D38" s="90">
        <v>36292</v>
      </c>
      <c r="E38" s="90">
        <v>117565</v>
      </c>
    </row>
    <row r="39" spans="2:5" ht="30.75" thickBot="1" x14ac:dyDescent="0.3">
      <c r="B39" s="96" t="s">
        <v>76</v>
      </c>
      <c r="C39" s="68"/>
      <c r="D39" s="90">
        <v>-47</v>
      </c>
      <c r="E39" s="90">
        <v>58</v>
      </c>
    </row>
    <row r="40" spans="2:5" x14ac:dyDescent="0.25">
      <c r="B40" s="83" t="s">
        <v>45</v>
      </c>
      <c r="C40" s="68"/>
      <c r="D40" s="92">
        <f>D28+D32+D37+D38+D39</f>
        <v>21635202</v>
      </c>
      <c r="E40" s="92">
        <f>E28+E32+E37+E38+E39</f>
        <v>1082213</v>
      </c>
    </row>
    <row r="41" spans="2:5" ht="15.75" thickBot="1" x14ac:dyDescent="0.3">
      <c r="B41" s="83" t="s">
        <v>77</v>
      </c>
      <c r="C41" s="68">
        <v>3</v>
      </c>
      <c r="D41" s="88">
        <v>12235576</v>
      </c>
      <c r="E41" s="88">
        <v>20580665</v>
      </c>
    </row>
    <row r="42" spans="2:5" ht="15.75" thickBot="1" x14ac:dyDescent="0.3">
      <c r="B42" s="83" t="s">
        <v>78</v>
      </c>
      <c r="C42" s="68">
        <v>3</v>
      </c>
      <c r="D42" s="93">
        <f>D40+D41</f>
        <v>33870778</v>
      </c>
      <c r="E42" s="93">
        <f>E40+E41</f>
        <v>21662878</v>
      </c>
    </row>
    <row r="43" spans="2:5" ht="15.75" thickTop="1" x14ac:dyDescent="0.25">
      <c r="B43" s="77"/>
      <c r="C43" s="77"/>
      <c r="D43" s="94"/>
      <c r="E43" s="94"/>
    </row>
    <row r="44" spans="2:5" x14ac:dyDescent="0.25">
      <c r="D44" s="11"/>
      <c r="E44" s="11"/>
    </row>
    <row r="46" spans="2:5" x14ac:dyDescent="0.25">
      <c r="B46" s="53" t="s">
        <v>82</v>
      </c>
      <c r="D46" s="95" t="s">
        <v>61</v>
      </c>
    </row>
    <row r="48" spans="2:5" x14ac:dyDescent="0.25">
      <c r="B48" s="53" t="s">
        <v>60</v>
      </c>
      <c r="D48" s="95" t="s">
        <v>62</v>
      </c>
    </row>
  </sheetData>
  <mergeCells count="7">
    <mergeCell ref="B1:E1"/>
    <mergeCell ref="B3:E3"/>
    <mergeCell ref="B2:E2"/>
    <mergeCell ref="B5:B6"/>
    <mergeCell ref="C5:C7"/>
    <mergeCell ref="D5:E5"/>
    <mergeCell ref="D6:E6"/>
  </mergeCells>
  <pageMargins left="0.7" right="0.7" top="0.75" bottom="0.75" header="0.3" footer="0.3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ОФП</vt:lpstr>
      <vt:lpstr>ОПиУ</vt:lpstr>
      <vt:lpstr>ОСД</vt:lpstr>
      <vt:lpstr>ОИК</vt:lpstr>
      <vt:lpstr>ДДС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2021-04-20T04:35:37Z</dcterms:modified>
</cp:coreProperties>
</file>