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ОФП" sheetId="1" r:id="rId1"/>
    <sheet name="ОПиУ" sheetId="2" r:id="rId2"/>
    <sheet name="ОСД" sheetId="5" r:id="rId3"/>
    <sheet name="ОИК" sheetId="4" r:id="rId4"/>
    <sheet name="ДДС" sheetId="3" r:id="rId5"/>
  </sheets>
  <calcPr calcId="152511"/>
</workbook>
</file>

<file path=xl/calcChain.xml><?xml version="1.0" encoding="utf-8"?>
<calcChain xmlns="http://schemas.openxmlformats.org/spreadsheetml/2006/main">
  <c r="D40" i="3" l="1"/>
  <c r="D41" i="2" l="1"/>
  <c r="G21" i="4" l="1"/>
  <c r="H21" i="4" s="1"/>
  <c r="H19" i="4"/>
  <c r="D21" i="4"/>
  <c r="H18" i="4"/>
  <c r="H17" i="4"/>
  <c r="H14" i="4"/>
  <c r="G14" i="4"/>
  <c r="H11" i="4"/>
  <c r="H10" i="4"/>
  <c r="E41" i="2"/>
  <c r="E19" i="2"/>
  <c r="E40" i="3" l="1"/>
  <c r="E32" i="3"/>
  <c r="D32" i="3"/>
  <c r="E15" i="3"/>
  <c r="E26" i="3" s="1"/>
  <c r="E28" i="3" s="1"/>
  <c r="D15" i="3"/>
  <c r="D26" i="3" s="1"/>
  <c r="D28" i="3" s="1"/>
  <c r="E34" i="2"/>
  <c r="D34" i="2"/>
  <c r="E26" i="2"/>
  <c r="D26" i="2"/>
  <c r="E16" i="2"/>
  <c r="E20" i="2" s="1"/>
  <c r="D16" i="2"/>
  <c r="D20" i="2" s="1"/>
  <c r="D39" i="1"/>
  <c r="D43" i="3" l="1"/>
  <c r="D45" i="3" s="1"/>
  <c r="E43" i="3"/>
  <c r="E45" i="3" s="1"/>
  <c r="D27" i="2"/>
  <c r="D29" i="2" s="1"/>
  <c r="D43" i="2" s="1"/>
  <c r="D45" i="2" s="1"/>
  <c r="D9" i="5" s="1"/>
  <c r="E27" i="2"/>
  <c r="E29" i="2" s="1"/>
  <c r="E43" i="2" l="1"/>
  <c r="E45" i="2" s="1"/>
  <c r="E9" i="5" s="1"/>
  <c r="D27" i="1"/>
  <c r="E12" i="5" l="1"/>
  <c r="D12" i="5"/>
  <c r="D47" i="1"/>
  <c r="E47" i="1" l="1"/>
  <c r="E39" i="1"/>
  <c r="E27" i="1"/>
  <c r="D48" i="1" l="1"/>
  <c r="E48" i="1"/>
</calcChain>
</file>

<file path=xl/sharedStrings.xml><?xml version="1.0" encoding="utf-8"?>
<sst xmlns="http://schemas.openxmlformats.org/spreadsheetml/2006/main" count="211" uniqueCount="129">
  <si>
    <t>Денежные средства и их эквиваленты</t>
  </si>
  <si>
    <t>Средства в кредитных организациях</t>
  </si>
  <si>
    <t>Кредиты клиентам</t>
  </si>
  <si>
    <t>Дебиторская задолженность по финансовой аренде</t>
  </si>
  <si>
    <t>Имущество, предназначенное для финансовой аренды</t>
  </si>
  <si>
    <t>Основные средства</t>
  </si>
  <si>
    <t>Нематериальные активы</t>
  </si>
  <si>
    <t>Авансы выданные</t>
  </si>
  <si>
    <t>Прочие активы</t>
  </si>
  <si>
    <t>Средства кредитных организаций</t>
  </si>
  <si>
    <t>Авансы полученные</t>
  </si>
  <si>
    <t>Прочие обязательства</t>
  </si>
  <si>
    <t>Уставный капитал</t>
  </si>
  <si>
    <t>Резервный капитал</t>
  </si>
  <si>
    <t>Резерв по условному распределению</t>
  </si>
  <si>
    <t>Нераспределенная прибыль</t>
  </si>
  <si>
    <t>Процентные расходы</t>
  </si>
  <si>
    <t>Чистый процентный доход</t>
  </si>
  <si>
    <t>Чистый процентный доход за вычетом резерва под обесценение кредитов и дебиторской задолженности по финансовой аренде</t>
  </si>
  <si>
    <t>Прочие доходы</t>
  </si>
  <si>
    <t>Непроцентные расходы</t>
  </si>
  <si>
    <t>Прибыль за отчетный период</t>
  </si>
  <si>
    <t>Проценты полученные</t>
  </si>
  <si>
    <t>Проценты выплаченные</t>
  </si>
  <si>
    <t>Денежные потоки от инвестиционной деятельности</t>
  </si>
  <si>
    <t>Денежные потоки от финансовой деятельности</t>
  </si>
  <si>
    <t>(в тысячах тенге)</t>
  </si>
  <si>
    <t>Активы</t>
  </si>
  <si>
    <t>Итого активы</t>
  </si>
  <si>
    <t>Обязательства</t>
  </si>
  <si>
    <t>Итого обязательства</t>
  </si>
  <si>
    <t>Капитал</t>
  </si>
  <si>
    <t>Итого капитал</t>
  </si>
  <si>
    <t>Итого обязательства и капитал</t>
  </si>
  <si>
    <t>Прим.</t>
  </si>
  <si>
    <t>Текущие активы по корпоративному подоходному налогу</t>
  </si>
  <si>
    <t>Чистые доходы/(расходы) по операциям в иностранной валюте</t>
  </si>
  <si>
    <t>Прибыль до доходов по налогу на прибыль</t>
  </si>
  <si>
    <t>Прибыль за период</t>
  </si>
  <si>
    <t>Итого совокупный доход за отчетный период</t>
  </si>
  <si>
    <t>Денежные потоки от операционной деятельности:</t>
  </si>
  <si>
    <t>Чистые денежные потоки от операционной деятельности до налога на прибыль</t>
  </si>
  <si>
    <t>Уплаченный налог на прибыль</t>
  </si>
  <si>
    <t>Чистое расходование денежных средств от инвестиционной деятельности</t>
  </si>
  <si>
    <t>Влияние изменений обменных курсов на денежные средства и их эквиваленты</t>
  </si>
  <si>
    <t>Чистое увеличение денежных средств и их эквивалентов</t>
  </si>
  <si>
    <t>Дополнительный капитал</t>
  </si>
  <si>
    <t>Итого</t>
  </si>
  <si>
    <t>Чистые доходы/(расходы) по операциям с производными финансовыми активами</t>
  </si>
  <si>
    <t>Выпущенные долговые ценные бумаги</t>
  </si>
  <si>
    <t>Прочий совокупный доход</t>
  </si>
  <si>
    <t>Прочий совокупный доход за отчетный период</t>
  </si>
  <si>
    <t>ПРОМЕЖУТОЧНЫЙ СОКРАЩЕННЫЙ ОТЧЕТ О ФИНАНСОВОМ ПОЛОЖЕНИИ</t>
  </si>
  <si>
    <t>ПРОМЕЖУТОЧНЫЙ СОКРАЩЕННЫЙ ОТЧЕТ О СОВОКУПНОМ ДОХОДЕ</t>
  </si>
  <si>
    <t>ПРОМЕЖУТОЧНЫЙ СОКРАЩЕННЫЙ ОТЧЕТ О ДВИЖЕНИИ ДЕНЕЖНЫХ СРЕДСТВ</t>
  </si>
  <si>
    <t>Чистое (расходование)/поступление денежных средств от операционной деятельности</t>
  </si>
  <si>
    <t>Налог на добавленную стоимость и прочие налоги к возмещению</t>
  </si>
  <si>
    <t>Дополнительный оплаченный капитал</t>
  </si>
  <si>
    <t>Отложенные обязательства по корпоративному подоходному налогу</t>
  </si>
  <si>
    <t>Задолженность перед Акционером</t>
  </si>
  <si>
    <t xml:space="preserve">Дебиторская задолженность </t>
  </si>
  <si>
    <t>Кредиторская задолженность</t>
  </si>
  <si>
    <t>Прочие налоги к выплате</t>
  </si>
  <si>
    <t>Процентные доходы по инвестиционным ценным бумагам</t>
  </si>
  <si>
    <t>Запасы</t>
  </si>
  <si>
    <t>2019 года</t>
  </si>
  <si>
    <t>Шоданова Г.Т.</t>
  </si>
  <si>
    <t>Управляющий директор - член Правления</t>
  </si>
  <si>
    <t>Главный бухгалтер</t>
  </si>
  <si>
    <t>Расходы по кредитным убыткам</t>
  </si>
  <si>
    <t>На 31 декабря 2018 года</t>
  </si>
  <si>
    <t>Накопленный дефицит/нераспределенная прибыль*</t>
  </si>
  <si>
    <t>Расходы на персонал выплаченные</t>
  </si>
  <si>
    <t>Прочие операционные расходы выплаченные</t>
  </si>
  <si>
    <t>Прочие доходы полученные</t>
  </si>
  <si>
    <t>Реализованные расходы за вычетом доходов по операциям в иностранной валюте</t>
  </si>
  <si>
    <t>Денежные потоки от операционной деятельности до изменений в операционных активах и обязательствах</t>
  </si>
  <si>
    <t>Чистое (увеличение)/уменьшение операционных активов</t>
  </si>
  <si>
    <t>НДС и прочие налоги к возмещению</t>
  </si>
  <si>
    <t>Чистое увеличение/(уменьшение) операционных обязательств</t>
  </si>
  <si>
    <t>Приобретение основных средств и нематериальных активов</t>
  </si>
  <si>
    <t>Погашения займов, полученных от кредитных организаций</t>
  </si>
  <si>
    <t>Поступления по выпущенным долговым ценным бумагам</t>
  </si>
  <si>
    <t>Чистое поступление/(расходование) денежных средств от финансовой деятельности</t>
  </si>
  <si>
    <t>Влияние изменений ожидаемых кредитных убытков на денежные средства и их эквиваленты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</si>
  <si>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</si>
  <si>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</si>
  <si>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Обязательства по отложенному налогу на добавленную стоимость</t>
  </si>
  <si>
    <t>Балансовая стоимость одной простой акции (в тенге)</t>
  </si>
  <si>
    <t>Экономия по корпоративному подоходному налогу</t>
  </si>
  <si>
    <t>Непроцентные доходы/(расходы)</t>
  </si>
  <si>
    <t>Карнакова Н.Ш.</t>
  </si>
  <si>
    <t>Активы, предназначенные для продажи</t>
  </si>
  <si>
    <t>31 декабря 2019 года</t>
  </si>
  <si>
    <t>Инвестиционные ценные бумаги</t>
  </si>
  <si>
    <t>2020 года</t>
  </si>
  <si>
    <t>Процентные доходы, рассчитанные с использованием эффективной ставки</t>
  </si>
  <si>
    <t>Прочие процентные доходы</t>
  </si>
  <si>
    <t>Итого процентные доходы</t>
  </si>
  <si>
    <t>Общие и административные расходы</t>
  </si>
  <si>
    <t>Расходы по реализации</t>
  </si>
  <si>
    <t>Чистый убыток от модификации кредитов клиентам и дебиторской задолженности по финансовой аренде, не приводящей к прекращению признания</t>
  </si>
  <si>
    <t>Прочие доходы/(расходы) от обесценения и создания резервов</t>
  </si>
  <si>
    <t>Итого совокупный доход за отчётный год</t>
  </si>
  <si>
    <t>–</t>
  </si>
  <si>
    <t xml:space="preserve">На 31 декабря 2019 года </t>
  </si>
  <si>
    <t>Итого совокупный убыток за отчётный период</t>
  </si>
  <si>
    <r>
      <t xml:space="preserve">Доход от первоначального признания по займам, полученным от Акционера по ставке ниже рыночной </t>
    </r>
    <r>
      <rPr>
        <i/>
        <sz val="11"/>
        <color theme="1"/>
        <rFont val="Calibri"/>
        <family val="2"/>
        <charset val="204"/>
      </rPr>
      <t>(Примечание 25)</t>
    </r>
  </si>
  <si>
    <r>
      <t xml:space="preserve">Резерв по условному распределению за период </t>
    </r>
    <r>
      <rPr>
        <i/>
        <sz val="11"/>
        <color theme="1"/>
        <rFont val="Calibri"/>
        <family val="2"/>
        <charset val="204"/>
      </rPr>
      <t>(Примечание 25 )</t>
    </r>
  </si>
  <si>
    <r>
      <t xml:space="preserve">Резерв по условному распределению за период </t>
    </r>
    <r>
      <rPr>
        <i/>
        <sz val="11"/>
        <color theme="1"/>
        <rFont val="Calibri"/>
        <family val="2"/>
        <charset val="204"/>
      </rPr>
      <t>(Примечание 25)</t>
    </r>
  </si>
  <si>
    <t>Продажа/(Приобретение) прочих финансовых активов</t>
  </si>
  <si>
    <t>на 30 июня 2020 года</t>
  </si>
  <si>
    <t>30 июня 2020 года</t>
  </si>
  <si>
    <t>За шесть месяцев, закончившихся 30 июня 2020 года</t>
  </si>
  <si>
    <t>За шесть месяцев,</t>
  </si>
  <si>
    <t>закончившихся 30 июня</t>
  </si>
  <si>
    <t xml:space="preserve">За шесть месяцев, закончившихся 30 июня </t>
  </si>
  <si>
    <t>На 30 июня 2019 года</t>
  </si>
  <si>
    <t xml:space="preserve">На 30 июня 2020 года </t>
  </si>
  <si>
    <t xml:space="preserve">За шесть месяцев, </t>
  </si>
  <si>
    <t>Прочие расходы</t>
  </si>
  <si>
    <t>Дивиденды объявленные (Примечание 25)</t>
  </si>
  <si>
    <t>-</t>
  </si>
  <si>
    <t>Дивиденды выплаченные Акционеру</t>
  </si>
  <si>
    <t>Получение займов от Акционера</t>
  </si>
  <si>
    <t>Получение займов от кредитных организаций</t>
  </si>
  <si>
    <t>ПРОМЕЖУТОЧНЫЙ СОКРАЩЕННЫЙ ОТЧЕТ О ПРИБЫЛЯХ И УБЫТКАХ</t>
  </si>
  <si>
    <t>ПРОМЕЖУТОЧНЫЙ СОКРАЩЕННЫЙ ОТЧЕТ ОБ ИЗМЕНЕНИЯХ В КАПИТАЛЕ</t>
  </si>
  <si>
    <t>Погашение задолженности перед Акционером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</si>
</sst>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₽_-;\-* #,##0.00\ _₽_-;_-* &quot;-&quot;??\ _₽_-;_-@_-"/>
    <numFmt numFmtId="164" formatCode="_-* #,##0.00_р_._-;\-* #,##0.00_р_._-;_-* &quot;-&quot;??_р_._-;_-@_-"/>
    <numFmt numFmtId="165" formatCode="_(* #,##0.00_);_(* \(#,##0.00\);_(* \-??_);_(@_)"/>
    <numFmt numFmtId="166" formatCode="_(* #,##0_);_(* \(#,##0\);_(* \-??_);_(@_)"/>
    <numFmt numFmtId="167" formatCode="_(* #,##0_);_(* \(#,##0\);_(* \-_);_(@_)"/>
    <numFmt numFmtId="168" formatCode="#,##0;\(#,##0\)"/>
    <numFmt numFmtId="169" formatCode="d\-mmm\-yy;@"/>
    <numFmt numFmtId="170" formatCode="_-* #,##0.00_-;\-* #,##0.00_-;_-* &quot;-&quot;??_-;_-@_-"/>
    <numFmt numFmtId="171" formatCode="_(* #,##0.00_);_(* \(#,##0.00\);_(* &quot;-&quot;??_);_(@_)"/>
    <numFmt numFmtId="172" formatCode="_(* #,##0_);_(* \(#,##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2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indexed="12"/>
      <name val="Arial"/>
      <family val="2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Garamond"/>
      <family val="1"/>
      <charset val="204"/>
    </font>
    <font>
      <b/>
      <sz val="10"/>
      <color theme="1"/>
      <name val="Garamond"/>
      <family val="1"/>
      <charset val="204"/>
    </font>
    <font>
      <b/>
      <i/>
      <sz val="10"/>
      <color indexed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i/>
      <sz val="9"/>
      <color indexed="8"/>
      <name val="Arial"/>
      <family val="2"/>
      <charset val="204"/>
    </font>
    <font>
      <i/>
      <sz val="9"/>
      <name val="Arial"/>
      <family val="2"/>
      <charset val="204"/>
    </font>
    <font>
      <i/>
      <sz val="10"/>
      <color theme="1"/>
      <name val="Garamond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1">
    <xf numFmtId="0" fontId="0" fillId="0" borderId="0"/>
    <xf numFmtId="164" fontId="4" fillId="0" borderId="0" applyFont="0" applyFill="0" applyBorder="0" applyAlignment="0" applyProtection="0"/>
    <xf numFmtId="0" fontId="6" fillId="0" borderId="0"/>
    <xf numFmtId="165" fontId="6" fillId="0" borderId="0"/>
    <xf numFmtId="0" fontId="12" fillId="0" borderId="0"/>
    <xf numFmtId="0" fontId="6" fillId="0" borderId="0"/>
    <xf numFmtId="170" fontId="14" fillId="0" borderId="0" applyFont="0" applyFill="0" applyBorder="0" applyAlignment="0" applyProtection="0"/>
    <xf numFmtId="0" fontId="14" fillId="0" borderId="0"/>
    <xf numFmtId="171" fontId="3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</cellStyleXfs>
  <cellXfs count="149">
    <xf numFmtId="0" fontId="0" fillId="0" borderId="0" xfId="0"/>
    <xf numFmtId="0" fontId="7" fillId="0" borderId="0" xfId="2" applyNumberFormat="1" applyFont="1" applyAlignment="1">
      <alignment horizontal="left"/>
    </xf>
    <xf numFmtId="0" fontId="8" fillId="0" borderId="0" xfId="2" applyFont="1" applyAlignment="1">
      <alignment horizontal="left"/>
    </xf>
    <xf numFmtId="0" fontId="8" fillId="0" borderId="0" xfId="2" applyFont="1"/>
    <xf numFmtId="0" fontId="11" fillId="0" borderId="0" xfId="2" applyFont="1"/>
    <xf numFmtId="0" fontId="10" fillId="0" borderId="0" xfId="2" applyNumberFormat="1" applyFont="1" applyAlignment="1">
      <alignment horizontal="right"/>
    </xf>
    <xf numFmtId="167" fontId="8" fillId="0" borderId="0" xfId="2" applyNumberFormat="1" applyFont="1"/>
    <xf numFmtId="0" fontId="10" fillId="0" borderId="0" xfId="4" applyNumberFormat="1" applyFont="1" applyBorder="1" applyAlignment="1" applyProtection="1">
      <alignment horizontal="left"/>
      <protection locked="0"/>
    </xf>
    <xf numFmtId="0" fontId="8" fillId="0" borderId="0" xfId="2" applyFont="1" applyAlignment="1">
      <alignment horizontal="left" wrapText="1"/>
    </xf>
    <xf numFmtId="0" fontId="9" fillId="0" borderId="1" xfId="2" applyFont="1" applyBorder="1" applyAlignment="1">
      <alignment horizontal="center" wrapText="1"/>
    </xf>
    <xf numFmtId="168" fontId="13" fillId="0" borderId="0" xfId="4" applyNumberFormat="1" applyFont="1" applyBorder="1" applyAlignment="1" applyProtection="1">
      <alignment horizontal="left" wrapText="1"/>
      <protection locked="0"/>
    </xf>
    <xf numFmtId="0" fontId="8" fillId="0" borderId="0" xfId="4" applyFont="1" applyFill="1" applyBorder="1" applyAlignment="1">
      <alignment horizontal="left"/>
    </xf>
    <xf numFmtId="166" fontId="8" fillId="0" borderId="0" xfId="3" applyNumberFormat="1" applyFont="1" applyFill="1" applyBorder="1" applyAlignment="1" applyProtection="1"/>
    <xf numFmtId="0" fontId="10" fillId="0" borderId="0" xfId="2" applyNumberFormat="1" applyFont="1" applyAlignment="1"/>
    <xf numFmtId="0" fontId="8" fillId="0" borderId="0" xfId="5" applyFont="1" applyFill="1" applyAlignment="1">
      <alignment horizontal="left"/>
    </xf>
    <xf numFmtId="0" fontId="0" fillId="0" borderId="0" xfId="4" applyFont="1" applyFill="1" applyAlignment="1">
      <alignment horizontal="left"/>
    </xf>
    <xf numFmtId="0" fontId="8" fillId="0" borderId="0" xfId="4" applyFont="1" applyFill="1" applyAlignment="1">
      <alignment horizontal="left"/>
    </xf>
    <xf numFmtId="0" fontId="14" fillId="0" borderId="0" xfId="4" applyFont="1" applyFill="1" applyAlignment="1">
      <alignment horizontal="left"/>
    </xf>
    <xf numFmtId="0" fontId="9" fillId="0" borderId="0" xfId="4" applyFont="1" applyFill="1" applyAlignment="1">
      <alignment horizontal="left"/>
    </xf>
    <xf numFmtId="166" fontId="9" fillId="0" borderId="2" xfId="3" applyNumberFormat="1" applyFont="1" applyFill="1" applyBorder="1" applyAlignment="1" applyProtection="1"/>
    <xf numFmtId="0" fontId="10" fillId="0" borderId="0" xfId="2" applyNumberFormat="1" applyFont="1" applyFill="1" applyAlignment="1"/>
    <xf numFmtId="0" fontId="9" fillId="0" borderId="0" xfId="2" applyFont="1" applyFill="1"/>
    <xf numFmtId="166" fontId="9" fillId="0" borderId="3" xfId="3" applyNumberFormat="1" applyFont="1" applyFill="1" applyBorder="1" applyAlignment="1" applyProtection="1"/>
    <xf numFmtId="0" fontId="13" fillId="0" borderId="0" xfId="4" applyFont="1" applyFill="1" applyAlignment="1">
      <alignment horizontal="left"/>
    </xf>
    <xf numFmtId="0" fontId="8" fillId="0" borderId="0" xfId="2" applyFont="1" applyFill="1" applyBorder="1" applyAlignment="1">
      <alignment horizontal="left"/>
    </xf>
    <xf numFmtId="166" fontId="9" fillId="0" borderId="4" xfId="3" applyNumberFormat="1" applyFont="1" applyFill="1" applyBorder="1" applyAlignment="1" applyProtection="1"/>
    <xf numFmtId="0" fontId="9" fillId="0" borderId="0" xfId="4" applyFont="1" applyFill="1" applyBorder="1" applyAlignment="1">
      <alignment horizontal="left"/>
    </xf>
    <xf numFmtId="0" fontId="10" fillId="0" borderId="0" xfId="2" applyNumberFormat="1" applyFont="1" applyFill="1" applyAlignment="1">
      <alignment horizontal="right"/>
    </xf>
    <xf numFmtId="0" fontId="8" fillId="0" borderId="0" xfId="2" applyFont="1" applyFill="1"/>
    <xf numFmtId="0" fontId="7" fillId="0" borderId="0" xfId="2" applyNumberFormat="1" applyFont="1" applyFill="1" applyAlignment="1">
      <alignment horizontal="left"/>
    </xf>
    <xf numFmtId="0" fontId="0" fillId="0" borderId="0" xfId="2" applyFont="1" applyFill="1"/>
    <xf numFmtId="166" fontId="0" fillId="0" borderId="0" xfId="3" applyNumberFormat="1" applyFont="1" applyFill="1" applyBorder="1" applyAlignment="1" applyProtection="1"/>
    <xf numFmtId="0" fontId="10" fillId="0" borderId="0" xfId="2" applyNumberFormat="1" applyFont="1" applyFill="1" applyAlignment="1">
      <alignment horizontal="left"/>
    </xf>
    <xf numFmtId="0" fontId="15" fillId="0" borderId="0" xfId="2" applyFont="1" applyFill="1"/>
    <xf numFmtId="0" fontId="16" fillId="0" borderId="0" xfId="2" applyNumberFormat="1" applyFont="1" applyFill="1" applyAlignment="1">
      <alignment horizontal="right"/>
    </xf>
    <xf numFmtId="167" fontId="8" fillId="0" borderId="0" xfId="2" applyNumberFormat="1" applyFont="1" applyFill="1"/>
    <xf numFmtId="0" fontId="16" fillId="0" borderId="0" xfId="2" applyNumberFormat="1" applyFont="1" applyFill="1" applyAlignment="1"/>
    <xf numFmtId="0" fontId="14" fillId="0" borderId="0" xfId="2" applyFont="1" applyFill="1" applyAlignment="1">
      <alignment horizontal="right"/>
    </xf>
    <xf numFmtId="166" fontId="20" fillId="0" borderId="0" xfId="0" applyNumberFormat="1" applyFont="1" applyFill="1" applyAlignment="1">
      <alignment horizontal="right" vertical="center" wrapText="1"/>
    </xf>
    <xf numFmtId="0" fontId="20" fillId="0" borderId="0" xfId="0" applyFont="1" applyFill="1" applyAlignment="1">
      <alignment horizontal="right" vertical="center" wrapText="1"/>
    </xf>
    <xf numFmtId="166" fontId="8" fillId="0" borderId="0" xfId="2" applyNumberFormat="1" applyFont="1" applyFill="1"/>
    <xf numFmtId="0" fontId="17" fillId="0" borderId="1" xfId="2" applyFont="1" applyFill="1" applyBorder="1" applyAlignment="1">
      <alignment horizontal="center" wrapText="1"/>
    </xf>
    <xf numFmtId="0" fontId="5" fillId="0" borderId="0" xfId="0" applyFont="1"/>
    <xf numFmtId="0" fontId="17" fillId="0" borderId="0" xfId="2" applyFont="1" applyFill="1" applyBorder="1" applyAlignment="1">
      <alignment horizontal="center" wrapText="1"/>
    </xf>
    <xf numFmtId="3" fontId="5" fillId="0" borderId="0" xfId="0" applyNumberFormat="1" applyFont="1" applyAlignment="1">
      <alignment horizontal="center"/>
    </xf>
    <xf numFmtId="0" fontId="14" fillId="0" borderId="0" xfId="2" applyFont="1" applyFill="1" applyAlignment="1">
      <alignment horizontal="center"/>
    </xf>
    <xf numFmtId="0" fontId="8" fillId="0" borderId="0" xfId="4" applyFont="1" applyFill="1" applyAlignment="1">
      <alignment horizontal="left" wrapText="1"/>
    </xf>
    <xf numFmtId="0" fontId="2" fillId="0" borderId="0" xfId="0" applyFont="1"/>
    <xf numFmtId="3" fontId="5" fillId="0" borderId="0" xfId="0" applyNumberFormat="1" applyFont="1" applyAlignment="1">
      <alignment horizontal="center" wrapText="1"/>
    </xf>
    <xf numFmtId="3" fontId="0" fillId="0" borderId="0" xfId="0" applyNumberFormat="1" applyFill="1"/>
    <xf numFmtId="3" fontId="3" fillId="0" borderId="0" xfId="0" applyNumberFormat="1" applyFont="1"/>
    <xf numFmtId="3" fontId="0" fillId="0" borderId="0" xfId="0" applyNumberFormat="1"/>
    <xf numFmtId="0" fontId="0" fillId="0" borderId="0" xfId="0"/>
    <xf numFmtId="0" fontId="0" fillId="0" borderId="0" xfId="0" applyFill="1"/>
    <xf numFmtId="3" fontId="3" fillId="0" borderId="0" xfId="0" applyNumberFormat="1" applyFont="1" applyFill="1"/>
    <xf numFmtId="3" fontId="5" fillId="0" borderId="0" xfId="0" applyNumberFormat="1" applyFont="1" applyFill="1" applyBorder="1"/>
    <xf numFmtId="0" fontId="8" fillId="0" borderId="0" xfId="2" applyFont="1" applyFill="1" applyBorder="1" applyAlignment="1">
      <alignment horizontal="right"/>
    </xf>
    <xf numFmtId="0" fontId="9" fillId="0" borderId="1" xfId="2" applyFont="1" applyFill="1" applyBorder="1" applyAlignment="1">
      <alignment horizontal="center" wrapText="1"/>
    </xf>
    <xf numFmtId="172" fontId="19" fillId="0" borderId="0" xfId="1" applyNumberFormat="1" applyFont="1" applyFill="1"/>
    <xf numFmtId="3" fontId="5" fillId="0" borderId="0" xfId="0" applyNumberFormat="1" applyFont="1" applyFill="1" applyAlignment="1">
      <alignment horizontal="center"/>
    </xf>
    <xf numFmtId="0" fontId="8" fillId="0" borderId="0" xfId="2" applyFont="1" applyFill="1" applyAlignment="1">
      <alignment horizontal="left"/>
    </xf>
    <xf numFmtId="0" fontId="22" fillId="0" borderId="0" xfId="2" applyFont="1" applyFill="1" applyAlignment="1">
      <alignment horizontal="left" wrapText="1"/>
    </xf>
    <xf numFmtId="168" fontId="13" fillId="0" borderId="0" xfId="4" applyNumberFormat="1" applyFont="1" applyFill="1" applyBorder="1" applyAlignment="1" applyProtection="1">
      <alignment horizontal="left" wrapText="1"/>
      <protection locked="0"/>
    </xf>
    <xf numFmtId="0" fontId="8" fillId="0" borderId="0" xfId="5" applyFont="1" applyFill="1" applyAlignment="1">
      <alignment horizontal="center"/>
    </xf>
    <xf numFmtId="166" fontId="9" fillId="0" borderId="0" xfId="3" applyNumberFormat="1" applyFont="1" applyFill="1" applyBorder="1" applyAlignment="1" applyProtection="1"/>
    <xf numFmtId="0" fontId="21" fillId="0" borderId="0" xfId="0" applyFont="1" applyAlignment="1">
      <alignment horizontal="justify" vertical="center"/>
    </xf>
    <xf numFmtId="0" fontId="0" fillId="0" borderId="0" xfId="2" applyFont="1" applyFill="1" applyAlignment="1">
      <alignment horizontal="center"/>
    </xf>
    <xf numFmtId="0" fontId="16" fillId="0" borderId="0" xfId="2" applyNumberFormat="1" applyFont="1" applyFill="1" applyAlignment="1">
      <alignment horizont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0" fillId="0" borderId="0" xfId="0" applyFont="1" applyAlignment="1">
      <alignment horizontal="justify" vertical="center"/>
    </xf>
    <xf numFmtId="0" fontId="29" fillId="0" borderId="7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29" fillId="0" borderId="0" xfId="0" applyFont="1" applyAlignment="1">
      <alignment horizontal="justify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31" fillId="0" borderId="7" xfId="0" applyFont="1" applyBorder="1" applyAlignment="1">
      <alignment horizontal="right" vertical="center"/>
    </xf>
    <xf numFmtId="0" fontId="29" fillId="0" borderId="0" xfId="0" applyFont="1" applyAlignment="1">
      <alignment wrapText="1"/>
    </xf>
    <xf numFmtId="3" fontId="29" fillId="0" borderId="0" xfId="0" applyNumberFormat="1" applyFont="1" applyFill="1"/>
    <xf numFmtId="3" fontId="29" fillId="0" borderId="0" xfId="0" applyNumberFormat="1" applyFont="1"/>
    <xf numFmtId="3" fontId="29" fillId="0" borderId="0" xfId="0" applyNumberFormat="1" applyFont="1" applyAlignment="1">
      <alignment horizontal="right" vertical="center"/>
    </xf>
    <xf numFmtId="3" fontId="30" fillId="0" borderId="10" xfId="0" applyNumberFormat="1" applyFont="1" applyBorder="1" applyAlignment="1">
      <alignment horizontal="right" vertical="center"/>
    </xf>
    <xf numFmtId="3" fontId="30" fillId="0" borderId="5" xfId="0" applyNumberFormat="1" applyFont="1" applyBorder="1" applyAlignment="1">
      <alignment horizontal="right" vertical="center"/>
    </xf>
    <xf numFmtId="0" fontId="29" fillId="0" borderId="0" xfId="0" applyFont="1" applyFill="1"/>
    <xf numFmtId="0" fontId="30" fillId="0" borderId="0" xfId="0" applyFont="1" applyFill="1" applyAlignment="1">
      <alignment horizontal="left" vertical="center" indent="1"/>
    </xf>
    <xf numFmtId="0" fontId="29" fillId="0" borderId="7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vertical="center"/>
    </xf>
    <xf numFmtId="0" fontId="29" fillId="0" borderId="0" xfId="0" applyFont="1" applyFill="1" applyAlignment="1"/>
    <xf numFmtId="0" fontId="0" fillId="0" borderId="0" xfId="0" applyFill="1" applyAlignment="1"/>
    <xf numFmtId="3" fontId="29" fillId="0" borderId="8" xfId="0" applyNumberFormat="1" applyFont="1" applyBorder="1" applyAlignment="1">
      <alignment horizontal="right" vertical="center"/>
    </xf>
    <xf numFmtId="3" fontId="29" fillId="0" borderId="6" xfId="0" applyNumberFormat="1" applyFont="1" applyBorder="1" applyAlignment="1">
      <alignment horizontal="right" vertical="center"/>
    </xf>
    <xf numFmtId="3" fontId="29" fillId="0" borderId="0" xfId="0" applyNumberFormat="1" applyFont="1" applyBorder="1" applyAlignment="1">
      <alignment horizontal="right" vertical="center"/>
    </xf>
    <xf numFmtId="4" fontId="29" fillId="0" borderId="0" xfId="0" applyNumberFormat="1" applyFont="1" applyAlignment="1">
      <alignment horizontal="center" vertical="center" wrapText="1"/>
    </xf>
    <xf numFmtId="0" fontId="13" fillId="0" borderId="0" xfId="5" applyFont="1" applyFill="1" applyAlignment="1">
      <alignment horizontal="left"/>
    </xf>
    <xf numFmtId="0" fontId="31" fillId="0" borderId="0" xfId="0" applyFont="1" applyFill="1" applyAlignment="1">
      <alignment horizontal="center" vertical="center"/>
    </xf>
    <xf numFmtId="0" fontId="31" fillId="0" borderId="7" xfId="0" applyFont="1" applyFill="1" applyBorder="1" applyAlignment="1">
      <alignment horizontal="center" vertical="center"/>
    </xf>
    <xf numFmtId="3" fontId="30" fillId="0" borderId="9" xfId="0" applyNumberFormat="1" applyFont="1" applyBorder="1" applyAlignment="1">
      <alignment horizontal="right" vertical="center"/>
    </xf>
    <xf numFmtId="3" fontId="30" fillId="0" borderId="8" xfId="0" applyNumberFormat="1" applyFont="1" applyBorder="1" applyAlignment="1">
      <alignment horizontal="right" vertical="center"/>
    </xf>
    <xf numFmtId="3" fontId="30" fillId="0" borderId="6" xfId="0" applyNumberFormat="1" applyFont="1" applyBorder="1" applyAlignment="1">
      <alignment horizontal="right" vertical="center"/>
    </xf>
    <xf numFmtId="3" fontId="30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horizontal="right" vertical="center"/>
    </xf>
    <xf numFmtId="3" fontId="20" fillId="0" borderId="6" xfId="0" applyNumberFormat="1" applyFont="1" applyBorder="1" applyAlignment="1">
      <alignment horizontal="right" vertical="center"/>
    </xf>
    <xf numFmtId="3" fontId="21" fillId="0" borderId="6" xfId="0" applyNumberFormat="1" applyFont="1" applyBorder="1" applyAlignment="1">
      <alignment horizontal="right" vertical="center"/>
    </xf>
    <xf numFmtId="3" fontId="21" fillId="0" borderId="0" xfId="0" applyNumberFormat="1" applyFont="1" applyAlignment="1">
      <alignment horizontal="justify" vertical="center"/>
    </xf>
    <xf numFmtId="3" fontId="20" fillId="0" borderId="0" xfId="0" applyNumberFormat="1" applyFont="1" applyAlignment="1">
      <alignment horizontal="justify" vertical="center"/>
    </xf>
    <xf numFmtId="0" fontId="29" fillId="0" borderId="0" xfId="0" applyFont="1" applyAlignment="1">
      <alignment horizontal="justify" vertical="center" wrapText="1"/>
    </xf>
    <xf numFmtId="0" fontId="30" fillId="0" borderId="0" xfId="0" applyFont="1" applyAlignment="1">
      <alignment horizontal="justify" vertical="center" wrapText="1"/>
    </xf>
    <xf numFmtId="3" fontId="29" fillId="0" borderId="0" xfId="0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center" vertical="center"/>
    </xf>
    <xf numFmtId="3" fontId="29" fillId="0" borderId="0" xfId="0" applyNumberFormat="1" applyFont="1" applyFill="1" applyAlignment="1">
      <alignment vertical="center"/>
    </xf>
    <xf numFmtId="3" fontId="30" fillId="0" borderId="7" xfId="0" applyNumberFormat="1" applyFont="1" applyFill="1" applyBorder="1" applyAlignment="1">
      <alignment vertical="center"/>
    </xf>
    <xf numFmtId="3" fontId="33" fillId="0" borderId="6" xfId="0" applyNumberFormat="1" applyFont="1" applyFill="1" applyBorder="1" applyAlignment="1">
      <alignment vertical="center"/>
    </xf>
    <xf numFmtId="3" fontId="33" fillId="0" borderId="0" xfId="0" applyNumberFormat="1" applyFont="1" applyFill="1" applyAlignment="1">
      <alignment vertical="center"/>
    </xf>
    <xf numFmtId="3" fontId="34" fillId="0" borderId="8" xfId="0" applyNumberFormat="1" applyFont="1" applyFill="1" applyBorder="1" applyAlignment="1">
      <alignment vertical="center"/>
    </xf>
    <xf numFmtId="3" fontId="33" fillId="0" borderId="7" xfId="0" applyNumberFormat="1" applyFont="1" applyFill="1" applyBorder="1" applyAlignment="1">
      <alignment vertical="center"/>
    </xf>
    <xf numFmtId="3" fontId="33" fillId="0" borderId="9" xfId="0" applyNumberFormat="1" applyFont="1" applyFill="1" applyBorder="1" applyAlignment="1">
      <alignment vertical="center"/>
    </xf>
    <xf numFmtId="0" fontId="33" fillId="0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horizontal="left" vertical="center" wrapText="1"/>
    </xf>
    <xf numFmtId="0" fontId="30" fillId="0" borderId="0" xfId="0" applyFont="1" applyFill="1" applyAlignment="1">
      <alignment horizontal="left" vertical="center" wrapText="1"/>
    </xf>
    <xf numFmtId="0" fontId="32" fillId="0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3" fontId="33" fillId="0" borderId="0" xfId="0" applyNumberFormat="1" applyFont="1" applyFill="1" applyBorder="1" applyAlignment="1">
      <alignment vertical="center"/>
    </xf>
    <xf numFmtId="3" fontId="34" fillId="0" borderId="5" xfId="0" applyNumberFormat="1" applyFont="1" applyFill="1" applyBorder="1" applyAlignment="1">
      <alignment vertical="center"/>
    </xf>
    <xf numFmtId="0" fontId="30" fillId="0" borderId="0" xfId="0" applyFont="1" applyFill="1" applyAlignment="1">
      <alignment vertical="center"/>
    </xf>
    <xf numFmtId="0" fontId="9" fillId="0" borderId="0" xfId="2" applyFont="1" applyAlignment="1">
      <alignment horizontal="center"/>
    </xf>
    <xf numFmtId="0" fontId="13" fillId="0" borderId="0" xfId="2" applyNumberFormat="1" applyFont="1" applyAlignment="1">
      <alignment horizontal="center"/>
    </xf>
    <xf numFmtId="14" fontId="26" fillId="0" borderId="0" xfId="2" applyNumberFormat="1" applyFont="1" applyAlignment="1">
      <alignment horizontal="center"/>
    </xf>
    <xf numFmtId="3" fontId="29" fillId="0" borderId="7" xfId="0" applyNumberFormat="1" applyFont="1" applyBorder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13" fillId="0" borderId="0" xfId="2" applyFont="1" applyFill="1" applyAlignment="1">
      <alignment horizontal="center"/>
    </xf>
    <xf numFmtId="0" fontId="13" fillId="0" borderId="0" xfId="2" applyNumberFormat="1" applyFont="1" applyFill="1" applyAlignment="1">
      <alignment horizontal="center"/>
    </xf>
    <xf numFmtId="169" fontId="27" fillId="0" borderId="0" xfId="2" applyNumberFormat="1" applyFont="1" applyFill="1" applyAlignment="1">
      <alignment horizontal="center"/>
    </xf>
    <xf numFmtId="0" fontId="20" fillId="0" borderId="0" xfId="0" applyFont="1" applyAlignment="1">
      <alignment horizontal="justify" vertical="center"/>
    </xf>
    <xf numFmtId="0" fontId="31" fillId="0" borderId="6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8" fillId="0" borderId="0" xfId="2" applyFont="1" applyFill="1" applyAlignment="1">
      <alignment horizontal="center" wrapText="1"/>
    </xf>
    <xf numFmtId="0" fontId="23" fillId="0" borderId="0" xfId="0" applyFont="1" applyAlignment="1">
      <alignment horizontal="center"/>
    </xf>
    <xf numFmtId="0" fontId="28" fillId="0" borderId="0" xfId="0" applyFont="1" applyFill="1" applyAlignment="1">
      <alignment horizontal="left" vertical="center" wrapText="1"/>
    </xf>
    <xf numFmtId="0" fontId="23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9" fillId="0" borderId="0" xfId="0" applyFont="1" applyFill="1" applyAlignment="1">
      <alignment horizontal="left" vertical="center" indent="1"/>
    </xf>
    <xf numFmtId="0" fontId="31" fillId="0" borderId="0" xfId="0" applyFont="1" applyFill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1" fillId="0" borderId="7" xfId="0" applyFont="1" applyFill="1" applyBorder="1" applyAlignment="1">
      <alignment horizontal="center" vertical="center"/>
    </xf>
  </cellXfs>
  <cellStyles count="11">
    <cellStyle name="Comma 2" xfId="6"/>
    <cellStyle name="Comma 74" xfId="8"/>
    <cellStyle name="Comma 74 2" xfId="10"/>
    <cellStyle name="Excel Built-in Comma" xfId="3"/>
    <cellStyle name="Excel Built-in Normal" xfId="2"/>
    <cellStyle name="Normal 2" xfId="4"/>
    <cellStyle name="Normal 2 2" xfId="5"/>
    <cellStyle name="Normal_A4. TS IFRS KazPost'07 " xfId="7"/>
    <cellStyle name="Обычный" xfId="0" builtinId="0"/>
    <cellStyle name="Стиль 1" xfId="9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abSelected="1" zoomScaleNormal="100" workbookViewId="0">
      <selection activeCell="C53" sqref="C53"/>
    </sheetView>
  </sheetViews>
  <sheetFormatPr defaultRowHeight="15" x14ac:dyDescent="0.25"/>
  <cols>
    <col min="2" max="2" width="57.7109375" customWidth="1"/>
    <col min="3" max="3" width="9.85546875" style="53" customWidth="1"/>
    <col min="4" max="4" width="15.5703125" style="53" customWidth="1"/>
    <col min="5" max="5" width="20.140625" customWidth="1"/>
  </cols>
  <sheetData>
    <row r="1" spans="1:5" x14ac:dyDescent="0.25">
      <c r="A1" s="1"/>
      <c r="B1" s="2"/>
      <c r="C1" s="60"/>
      <c r="D1" s="56"/>
      <c r="E1" s="12"/>
    </row>
    <row r="2" spans="1:5" x14ac:dyDescent="0.25">
      <c r="A2" s="126" t="s">
        <v>52</v>
      </c>
      <c r="B2" s="126"/>
      <c r="C2" s="126"/>
      <c r="D2" s="126"/>
      <c r="E2" s="126"/>
    </row>
    <row r="3" spans="1:5" x14ac:dyDescent="0.25">
      <c r="A3" s="127" t="s">
        <v>111</v>
      </c>
      <c r="B3" s="127"/>
      <c r="C3" s="127"/>
      <c r="D3" s="127"/>
      <c r="E3" s="127"/>
    </row>
    <row r="4" spans="1:5" x14ac:dyDescent="0.25">
      <c r="A4" s="128" t="s">
        <v>26</v>
      </c>
      <c r="B4" s="128"/>
      <c r="C4" s="128"/>
      <c r="D4" s="128"/>
      <c r="E4" s="128"/>
    </row>
    <row r="5" spans="1:5" x14ac:dyDescent="0.25">
      <c r="A5" s="4"/>
      <c r="B5" s="2"/>
      <c r="C5" s="60"/>
      <c r="D5" s="56"/>
      <c r="E5" s="12"/>
    </row>
    <row r="6" spans="1:5" x14ac:dyDescent="0.25">
      <c r="A6" s="3"/>
      <c r="B6" s="2"/>
      <c r="C6" s="60"/>
    </row>
    <row r="7" spans="1:5" x14ac:dyDescent="0.25">
      <c r="A7" s="3"/>
      <c r="B7" s="2"/>
      <c r="C7" s="60"/>
      <c r="D7" s="28"/>
      <c r="E7" s="3"/>
    </row>
    <row r="8" spans="1:5" x14ac:dyDescent="0.25">
      <c r="A8" s="3"/>
      <c r="B8" s="5"/>
      <c r="C8" s="27"/>
      <c r="D8" s="28"/>
      <c r="E8" s="6"/>
    </row>
    <row r="9" spans="1:5" x14ac:dyDescent="0.25">
      <c r="A9" s="3"/>
      <c r="B9" s="2"/>
      <c r="C9" s="60"/>
      <c r="D9" s="28"/>
      <c r="E9" s="3"/>
    </row>
    <row r="10" spans="1:5" ht="26.25" x14ac:dyDescent="0.25">
      <c r="A10" s="7"/>
      <c r="B10" s="8"/>
      <c r="C10" s="61" t="s">
        <v>34</v>
      </c>
      <c r="D10" s="57" t="s">
        <v>112</v>
      </c>
      <c r="E10" s="9" t="s">
        <v>93</v>
      </c>
    </row>
    <row r="11" spans="1:5" x14ac:dyDescent="0.25">
      <c r="B11" s="10" t="s">
        <v>27</v>
      </c>
      <c r="C11" s="62"/>
      <c r="D11" s="28"/>
      <c r="E11" s="3"/>
    </row>
    <row r="12" spans="1:5" x14ac:dyDescent="0.25">
      <c r="A12" s="5"/>
      <c r="B12" s="11" t="s">
        <v>0</v>
      </c>
      <c r="C12" s="63">
        <v>3</v>
      </c>
      <c r="D12" s="12">
        <v>28587402</v>
      </c>
      <c r="E12" s="12">
        <v>20580665</v>
      </c>
    </row>
    <row r="13" spans="1:5" x14ac:dyDescent="0.25">
      <c r="A13" s="13"/>
      <c r="B13" s="14" t="s">
        <v>1</v>
      </c>
      <c r="C13" s="63">
        <v>4</v>
      </c>
      <c r="D13" s="12">
        <v>7622208</v>
      </c>
      <c r="E13" s="12">
        <v>8451527</v>
      </c>
    </row>
    <row r="14" spans="1:5" s="52" customFormat="1" x14ac:dyDescent="0.25">
      <c r="A14" s="13"/>
      <c r="B14" s="14" t="s">
        <v>94</v>
      </c>
      <c r="C14" s="63">
        <v>5</v>
      </c>
      <c r="D14" s="12">
        <v>13941761</v>
      </c>
      <c r="E14" s="12">
        <v>11179190</v>
      </c>
    </row>
    <row r="15" spans="1:5" x14ac:dyDescent="0.25">
      <c r="A15" s="13"/>
      <c r="B15" s="14" t="s">
        <v>2</v>
      </c>
      <c r="C15" s="63">
        <v>6</v>
      </c>
      <c r="D15" s="12">
        <v>35176920</v>
      </c>
      <c r="E15" s="12">
        <v>36929798</v>
      </c>
    </row>
    <row r="16" spans="1:5" x14ac:dyDescent="0.25">
      <c r="A16" s="13"/>
      <c r="B16" s="14" t="s">
        <v>3</v>
      </c>
      <c r="C16" s="63">
        <v>7</v>
      </c>
      <c r="D16" s="12">
        <v>233402461</v>
      </c>
      <c r="E16" s="12">
        <v>226615145</v>
      </c>
    </row>
    <row r="17" spans="1:5" s="52" customFormat="1" x14ac:dyDescent="0.25">
      <c r="A17" s="13"/>
      <c r="B17" s="14" t="s">
        <v>92</v>
      </c>
      <c r="C17" s="63"/>
      <c r="D17" s="12">
        <v>462006</v>
      </c>
      <c r="E17" s="12">
        <v>511083</v>
      </c>
    </row>
    <row r="18" spans="1:5" x14ac:dyDescent="0.25">
      <c r="A18" s="13"/>
      <c r="B18" s="15" t="s">
        <v>4</v>
      </c>
      <c r="C18" s="63">
        <v>8</v>
      </c>
      <c r="D18" s="12">
        <v>10761226</v>
      </c>
      <c r="E18" s="12">
        <v>7674856</v>
      </c>
    </row>
    <row r="19" spans="1:5" s="52" customFormat="1" x14ac:dyDescent="0.25">
      <c r="A19" s="13"/>
      <c r="B19" s="15" t="s">
        <v>64</v>
      </c>
      <c r="C19" s="63">
        <v>9</v>
      </c>
      <c r="D19" s="12">
        <v>46506</v>
      </c>
      <c r="E19" s="12">
        <v>30085</v>
      </c>
    </row>
    <row r="20" spans="1:5" x14ac:dyDescent="0.25">
      <c r="A20" s="13"/>
      <c r="B20" s="17" t="s">
        <v>35</v>
      </c>
      <c r="C20" s="63"/>
      <c r="D20" s="12">
        <v>134115</v>
      </c>
      <c r="E20" s="12">
        <v>134137</v>
      </c>
    </row>
    <row r="21" spans="1:5" x14ac:dyDescent="0.25">
      <c r="A21" s="13"/>
      <c r="B21" s="15" t="s">
        <v>5</v>
      </c>
      <c r="C21" s="63">
        <v>10</v>
      </c>
      <c r="D21" s="12">
        <v>391564</v>
      </c>
      <c r="E21" s="12">
        <v>463556</v>
      </c>
    </row>
    <row r="22" spans="1:5" x14ac:dyDescent="0.25">
      <c r="A22" s="13"/>
      <c r="B22" s="15" t="s">
        <v>6</v>
      </c>
      <c r="C22" s="63">
        <v>11</v>
      </c>
      <c r="D22" s="12">
        <v>521776</v>
      </c>
      <c r="E22" s="12">
        <v>581104</v>
      </c>
    </row>
    <row r="23" spans="1:5" x14ac:dyDescent="0.25">
      <c r="A23" s="13"/>
      <c r="B23" s="16" t="s">
        <v>56</v>
      </c>
      <c r="C23" s="63">
        <v>12</v>
      </c>
      <c r="D23" s="12">
        <v>6111110</v>
      </c>
      <c r="E23" s="12">
        <v>6137493</v>
      </c>
    </row>
    <row r="24" spans="1:5" x14ac:dyDescent="0.25">
      <c r="A24" s="13"/>
      <c r="B24" s="16" t="s">
        <v>7</v>
      </c>
      <c r="C24" s="63">
        <v>13</v>
      </c>
      <c r="D24" s="12">
        <v>6544132</v>
      </c>
      <c r="E24" s="12">
        <v>5597916</v>
      </c>
    </row>
    <row r="25" spans="1:5" x14ac:dyDescent="0.25">
      <c r="A25" s="13"/>
      <c r="B25" s="16" t="s">
        <v>60</v>
      </c>
      <c r="C25" s="63">
        <v>14</v>
      </c>
      <c r="D25" s="12">
        <v>872243</v>
      </c>
      <c r="E25" s="12">
        <v>629553</v>
      </c>
    </row>
    <row r="26" spans="1:5" x14ac:dyDescent="0.25">
      <c r="A26" s="13"/>
      <c r="B26" s="16" t="s">
        <v>8</v>
      </c>
      <c r="C26" s="63">
        <v>22</v>
      </c>
      <c r="D26" s="12">
        <v>295375</v>
      </c>
      <c r="E26" s="12">
        <v>219471</v>
      </c>
    </row>
    <row r="27" spans="1:5" ht="15.75" thickBot="1" x14ac:dyDescent="0.3">
      <c r="A27" s="13"/>
      <c r="B27" s="18" t="s">
        <v>28</v>
      </c>
      <c r="C27" s="63"/>
      <c r="D27" s="19">
        <f>SUM(D12:D26)</f>
        <v>344870805</v>
      </c>
      <c r="E27" s="19">
        <f>SUM(E12:E26)</f>
        <v>325735579</v>
      </c>
    </row>
    <row r="28" spans="1:5" ht="15.75" thickTop="1" x14ac:dyDescent="0.25">
      <c r="A28" s="13"/>
      <c r="B28" s="18"/>
      <c r="C28" s="63"/>
      <c r="D28" s="12"/>
      <c r="E28" s="12"/>
    </row>
    <row r="29" spans="1:5" x14ac:dyDescent="0.25">
      <c r="A29" s="13"/>
      <c r="B29" s="18" t="s">
        <v>29</v>
      </c>
      <c r="C29" s="63"/>
      <c r="D29" s="12"/>
      <c r="E29" s="12"/>
    </row>
    <row r="30" spans="1:5" x14ac:dyDescent="0.25">
      <c r="A30" s="20"/>
      <c r="B30" s="16" t="s">
        <v>59</v>
      </c>
      <c r="C30" s="63">
        <v>15</v>
      </c>
      <c r="D30" s="12">
        <v>62376507</v>
      </c>
      <c r="E30" s="12">
        <v>54136402</v>
      </c>
    </row>
    <row r="31" spans="1:5" x14ac:dyDescent="0.25">
      <c r="A31" s="13"/>
      <c r="B31" s="16" t="s">
        <v>9</v>
      </c>
      <c r="C31" s="63">
        <v>16</v>
      </c>
      <c r="D31" s="12">
        <v>58912255</v>
      </c>
      <c r="E31" s="12">
        <v>75934329</v>
      </c>
    </row>
    <row r="32" spans="1:5" x14ac:dyDescent="0.25">
      <c r="A32" s="13"/>
      <c r="B32" s="16" t="s">
        <v>49</v>
      </c>
      <c r="C32" s="63">
        <v>17</v>
      </c>
      <c r="D32" s="12">
        <v>89172846</v>
      </c>
      <c r="E32" s="12">
        <v>65384934</v>
      </c>
    </row>
    <row r="33" spans="1:5" ht="26.25" x14ac:dyDescent="0.25">
      <c r="A33" s="13"/>
      <c r="B33" s="46" t="s">
        <v>58</v>
      </c>
      <c r="C33" s="63"/>
      <c r="D33" s="12">
        <v>1020015</v>
      </c>
      <c r="E33" s="12">
        <v>754648</v>
      </c>
    </row>
    <row r="34" spans="1:5" x14ac:dyDescent="0.25">
      <c r="A34" s="13"/>
      <c r="B34" s="16" t="s">
        <v>10</v>
      </c>
      <c r="C34" s="63">
        <v>19</v>
      </c>
      <c r="D34" s="12">
        <v>5177568</v>
      </c>
      <c r="E34" s="12">
        <v>4795803</v>
      </c>
    </row>
    <row r="35" spans="1:5" x14ac:dyDescent="0.25">
      <c r="A35" s="13"/>
      <c r="B35" s="16" t="s">
        <v>87</v>
      </c>
      <c r="C35" s="63"/>
      <c r="D35" s="12">
        <v>7658237</v>
      </c>
      <c r="E35" s="12">
        <v>7642894</v>
      </c>
    </row>
    <row r="36" spans="1:5" x14ac:dyDescent="0.25">
      <c r="A36" s="13"/>
      <c r="B36" s="16" t="s">
        <v>61</v>
      </c>
      <c r="C36" s="63">
        <v>20</v>
      </c>
      <c r="D36" s="12">
        <v>10811128</v>
      </c>
      <c r="E36" s="12">
        <v>5905348</v>
      </c>
    </row>
    <row r="37" spans="1:5" x14ac:dyDescent="0.25">
      <c r="A37" s="13"/>
      <c r="B37" s="16" t="s">
        <v>62</v>
      </c>
      <c r="C37" s="63">
        <v>21</v>
      </c>
      <c r="D37" s="12">
        <v>80368</v>
      </c>
      <c r="E37" s="12">
        <v>29629</v>
      </c>
    </row>
    <row r="38" spans="1:5" x14ac:dyDescent="0.25">
      <c r="A38" s="13"/>
      <c r="B38" s="16" t="s">
        <v>11</v>
      </c>
      <c r="C38" s="63">
        <v>22</v>
      </c>
      <c r="D38" s="12">
        <v>2030603</v>
      </c>
      <c r="E38" s="12">
        <v>1892606</v>
      </c>
    </row>
    <row r="39" spans="1:5" x14ac:dyDescent="0.25">
      <c r="A39" s="13"/>
      <c r="B39" s="21" t="s">
        <v>30</v>
      </c>
      <c r="C39" s="63"/>
      <c r="D39" s="22">
        <f>SUM(D30:D38)</f>
        <v>237239527</v>
      </c>
      <c r="E39" s="22">
        <f>SUM(E30:E38)</f>
        <v>216476593</v>
      </c>
    </row>
    <row r="40" spans="1:5" x14ac:dyDescent="0.25">
      <c r="A40" s="13"/>
      <c r="B40" s="23"/>
      <c r="C40" s="63"/>
      <c r="D40" s="12"/>
      <c r="E40" s="12"/>
    </row>
    <row r="41" spans="1:5" x14ac:dyDescent="0.25">
      <c r="A41" s="13"/>
      <c r="B41" s="18" t="s">
        <v>31</v>
      </c>
      <c r="C41" s="63"/>
      <c r="D41" s="12"/>
      <c r="E41" s="12"/>
    </row>
    <row r="42" spans="1:5" x14ac:dyDescent="0.25">
      <c r="B42" s="16" t="s">
        <v>12</v>
      </c>
      <c r="C42" s="63">
        <v>25</v>
      </c>
      <c r="D42" s="12">
        <v>82837204</v>
      </c>
      <c r="E42" s="12">
        <v>82837204</v>
      </c>
    </row>
    <row r="43" spans="1:5" x14ac:dyDescent="0.25">
      <c r="A43" s="3"/>
      <c r="B43" s="16" t="s">
        <v>57</v>
      </c>
      <c r="C43" s="63">
        <v>25</v>
      </c>
      <c r="D43" s="12">
        <v>27763249</v>
      </c>
      <c r="E43" s="12">
        <v>26156975</v>
      </c>
    </row>
    <row r="44" spans="1:5" x14ac:dyDescent="0.25">
      <c r="A44" s="3"/>
      <c r="B44" s="16" t="s">
        <v>13</v>
      </c>
      <c r="C44" s="63">
        <v>25</v>
      </c>
      <c r="D44" s="12">
        <v>1436184</v>
      </c>
      <c r="E44" s="12">
        <v>1436184</v>
      </c>
    </row>
    <row r="45" spans="1:5" x14ac:dyDescent="0.25">
      <c r="A45" s="3"/>
      <c r="B45" s="24" t="s">
        <v>14</v>
      </c>
      <c r="C45" s="63">
        <v>25</v>
      </c>
      <c r="D45" s="12">
        <v>-9605611</v>
      </c>
      <c r="E45" s="12">
        <v>-9605611</v>
      </c>
    </row>
    <row r="46" spans="1:5" x14ac:dyDescent="0.25">
      <c r="A46" s="3"/>
      <c r="B46" s="16" t="s">
        <v>15</v>
      </c>
      <c r="C46" s="63"/>
      <c r="D46" s="12">
        <v>5200252</v>
      </c>
      <c r="E46" s="12">
        <v>8434234</v>
      </c>
    </row>
    <row r="47" spans="1:5" x14ac:dyDescent="0.25">
      <c r="A47" s="3"/>
      <c r="B47" s="18" t="s">
        <v>32</v>
      </c>
      <c r="C47" s="63"/>
      <c r="D47" s="25">
        <f>SUM(D42:D46)</f>
        <v>107631278</v>
      </c>
      <c r="E47" s="25">
        <f>SUM(E42:E46)</f>
        <v>109258986</v>
      </c>
    </row>
    <row r="48" spans="1:5" ht="15.75" thickBot="1" x14ac:dyDescent="0.3">
      <c r="A48" s="3"/>
      <c r="B48" s="26" t="s">
        <v>33</v>
      </c>
      <c r="C48" s="63"/>
      <c r="D48" s="19">
        <f>D47+D39</f>
        <v>344870805</v>
      </c>
      <c r="E48" s="19">
        <f>E47+E39</f>
        <v>325735579</v>
      </c>
    </row>
    <row r="49" spans="1:5" s="52" customFormat="1" ht="15.75" thickTop="1" x14ac:dyDescent="0.25">
      <c r="A49" s="3"/>
      <c r="B49" s="26"/>
      <c r="C49" s="63"/>
      <c r="D49" s="64"/>
      <c r="E49" s="64"/>
    </row>
    <row r="50" spans="1:5" x14ac:dyDescent="0.25">
      <c r="A50" s="3"/>
      <c r="B50" s="94" t="s">
        <v>88</v>
      </c>
      <c r="C50" s="63">
        <v>25</v>
      </c>
      <c r="D50" s="93">
        <v>1293.01</v>
      </c>
      <c r="E50" s="93">
        <v>1311.95</v>
      </c>
    </row>
    <row r="51" spans="1:5" x14ac:dyDescent="0.25">
      <c r="A51" s="27"/>
      <c r="B51" s="28"/>
      <c r="C51" s="63"/>
      <c r="D51" s="40"/>
      <c r="E51" s="40"/>
    </row>
    <row r="52" spans="1:5" x14ac:dyDescent="0.25">
      <c r="C52" s="63"/>
    </row>
    <row r="53" spans="1:5" x14ac:dyDescent="0.25">
      <c r="B53" t="s">
        <v>91</v>
      </c>
      <c r="C53" s="63"/>
      <c r="D53" s="53" t="s">
        <v>67</v>
      </c>
    </row>
    <row r="54" spans="1:5" x14ac:dyDescent="0.25">
      <c r="C54" s="63"/>
    </row>
    <row r="55" spans="1:5" x14ac:dyDescent="0.25">
      <c r="B55" t="s">
        <v>66</v>
      </c>
      <c r="D55" s="53" t="s">
        <v>68</v>
      </c>
    </row>
  </sheetData>
  <mergeCells count="3">
    <mergeCell ref="A2:E2"/>
    <mergeCell ref="A3:E3"/>
    <mergeCell ref="A4:E4"/>
  </mergeCell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zoomScaleNormal="100" workbookViewId="0">
      <selection activeCell="A3" sqref="A3:E3"/>
    </sheetView>
  </sheetViews>
  <sheetFormatPr defaultRowHeight="15" x14ac:dyDescent="0.25"/>
  <cols>
    <col min="2" max="2" width="55.7109375" customWidth="1"/>
    <col min="3" max="3" width="11.140625" style="69" customWidth="1"/>
    <col min="4" max="4" width="17.85546875" style="53" customWidth="1"/>
    <col min="5" max="5" width="16.5703125" customWidth="1"/>
  </cols>
  <sheetData>
    <row r="1" spans="1:5" x14ac:dyDescent="0.25">
      <c r="A1" s="29"/>
      <c r="B1" s="30"/>
      <c r="C1" s="66"/>
      <c r="D1" s="30"/>
      <c r="E1" s="30"/>
    </row>
    <row r="2" spans="1:5" x14ac:dyDescent="0.25">
      <c r="A2" s="131" t="s">
        <v>126</v>
      </c>
      <c r="B2" s="131"/>
      <c r="C2" s="131"/>
      <c r="D2" s="131"/>
      <c r="E2" s="131"/>
    </row>
    <row r="3" spans="1:5" x14ac:dyDescent="0.25">
      <c r="A3" s="132" t="s">
        <v>113</v>
      </c>
      <c r="B3" s="132"/>
      <c r="C3" s="132"/>
      <c r="D3" s="132"/>
      <c r="E3" s="132"/>
    </row>
    <row r="4" spans="1:5" x14ac:dyDescent="0.25">
      <c r="A4" s="133" t="s">
        <v>26</v>
      </c>
      <c r="B4" s="133"/>
      <c r="C4" s="133"/>
      <c r="D4" s="133"/>
      <c r="E4" s="133"/>
    </row>
    <row r="5" spans="1:5" x14ac:dyDescent="0.25">
      <c r="A5" s="33"/>
      <c r="B5" s="30"/>
      <c r="C5" s="66"/>
      <c r="D5" s="31"/>
      <c r="E5" s="31"/>
    </row>
    <row r="6" spans="1:5" x14ac:dyDescent="0.25">
      <c r="A6" s="30"/>
      <c r="B6" s="30"/>
      <c r="C6" s="66"/>
      <c r="D6" s="31"/>
      <c r="E6" s="31"/>
    </row>
    <row r="7" spans="1:5" x14ac:dyDescent="0.25">
      <c r="A7" s="30"/>
      <c r="B7" s="30"/>
      <c r="C7" s="66"/>
      <c r="D7" s="30"/>
      <c r="E7" s="30"/>
    </row>
    <row r="8" spans="1:5" x14ac:dyDescent="0.25">
      <c r="A8" s="30"/>
      <c r="B8" s="34"/>
      <c r="C8" s="67"/>
      <c r="D8" s="28"/>
      <c r="E8" s="35"/>
    </row>
    <row r="9" spans="1:5" ht="16.5" customHeight="1" x14ac:dyDescent="0.25">
      <c r="A9" s="30"/>
      <c r="B9" s="134"/>
      <c r="C9" s="130" t="s">
        <v>34</v>
      </c>
      <c r="D9" s="130" t="s">
        <v>114</v>
      </c>
      <c r="E9" s="130"/>
    </row>
    <row r="10" spans="1:5" ht="15.75" thickBot="1" x14ac:dyDescent="0.3">
      <c r="A10" s="34"/>
      <c r="B10" s="134"/>
      <c r="C10" s="130"/>
      <c r="D10" s="135" t="s">
        <v>115</v>
      </c>
      <c r="E10" s="135"/>
    </row>
    <row r="11" spans="1:5" ht="12.75" customHeight="1" thickBot="1" x14ac:dyDescent="0.3">
      <c r="A11" s="36"/>
      <c r="B11" s="65"/>
      <c r="C11" s="135"/>
      <c r="D11" s="76" t="s">
        <v>95</v>
      </c>
      <c r="E11" s="77" t="s">
        <v>65</v>
      </c>
    </row>
    <row r="12" spans="1:5" ht="28.5" customHeight="1" x14ac:dyDescent="0.25">
      <c r="A12" s="36"/>
      <c r="B12" s="70" t="s">
        <v>96</v>
      </c>
      <c r="C12" s="71"/>
      <c r="D12" s="72"/>
      <c r="E12" s="71"/>
    </row>
    <row r="13" spans="1:5" ht="12.75" customHeight="1" x14ac:dyDescent="0.25">
      <c r="A13" s="36"/>
      <c r="B13" s="106" t="s">
        <v>2</v>
      </c>
      <c r="C13" s="74"/>
      <c r="D13" s="101">
        <v>1522170</v>
      </c>
      <c r="E13" s="81">
        <v>1898929</v>
      </c>
    </row>
    <row r="14" spans="1:5" ht="12.75" customHeight="1" x14ac:dyDescent="0.25">
      <c r="A14" s="36"/>
      <c r="B14" s="106" t="s">
        <v>1</v>
      </c>
      <c r="C14" s="74"/>
      <c r="D14" s="101">
        <v>956165</v>
      </c>
      <c r="E14" s="81">
        <v>888754</v>
      </c>
    </row>
    <row r="15" spans="1:5" ht="12.75" customHeight="1" thickBot="1" x14ac:dyDescent="0.3">
      <c r="A15" s="36"/>
      <c r="B15" s="106" t="s">
        <v>63</v>
      </c>
      <c r="C15" s="74"/>
      <c r="D15" s="101">
        <v>422577</v>
      </c>
      <c r="E15" s="81">
        <v>402082</v>
      </c>
    </row>
    <row r="16" spans="1:5" ht="12.75" customHeight="1" thickBot="1" x14ac:dyDescent="0.3">
      <c r="A16" s="36"/>
      <c r="B16" s="106"/>
      <c r="C16" s="74"/>
      <c r="D16" s="98">
        <f>SUM(D13:D15)</f>
        <v>2900912</v>
      </c>
      <c r="E16" s="98">
        <f>SUM(E13:E15)</f>
        <v>3189765</v>
      </c>
    </row>
    <row r="17" spans="1:5" ht="12.75" customHeight="1" x14ac:dyDescent="0.25">
      <c r="A17" s="36"/>
      <c r="B17" s="107" t="s">
        <v>97</v>
      </c>
      <c r="C17" s="74"/>
      <c r="D17" s="81"/>
      <c r="E17" s="81"/>
    </row>
    <row r="18" spans="1:5" ht="12.75" customHeight="1" thickBot="1" x14ac:dyDescent="0.3">
      <c r="A18" s="36"/>
      <c r="B18" s="106" t="s">
        <v>3</v>
      </c>
      <c r="C18" s="74"/>
      <c r="D18" s="102">
        <v>14506401</v>
      </c>
      <c r="E18" s="91">
        <v>10962902</v>
      </c>
    </row>
    <row r="19" spans="1:5" ht="12.75" customHeight="1" thickBot="1" x14ac:dyDescent="0.3">
      <c r="A19" s="36"/>
      <c r="B19" s="106"/>
      <c r="C19" s="74"/>
      <c r="D19" s="103">
        <v>14506401</v>
      </c>
      <c r="E19" s="99">
        <f>SUM(E18)</f>
        <v>10962902</v>
      </c>
    </row>
    <row r="20" spans="1:5" ht="12.75" customHeight="1" thickBot="1" x14ac:dyDescent="0.3">
      <c r="A20" s="36"/>
      <c r="B20" s="107" t="s">
        <v>98</v>
      </c>
      <c r="C20" s="74"/>
      <c r="D20" s="99">
        <f>D16+D19</f>
        <v>17407313</v>
      </c>
      <c r="E20" s="99">
        <f>E16+E19</f>
        <v>14152667</v>
      </c>
    </row>
    <row r="21" spans="1:5" s="52" customFormat="1" ht="12.75" customHeight="1" thickBot="1" x14ac:dyDescent="0.3">
      <c r="A21" s="36"/>
      <c r="B21" s="107"/>
      <c r="C21" s="74"/>
      <c r="D21" s="92"/>
      <c r="E21" s="92"/>
    </row>
    <row r="22" spans="1:5" ht="12.75" customHeight="1" x14ac:dyDescent="0.25">
      <c r="A22" s="36"/>
      <c r="B22" s="107" t="s">
        <v>16</v>
      </c>
      <c r="C22" s="74"/>
      <c r="D22" s="129"/>
      <c r="E22" s="129"/>
    </row>
    <row r="23" spans="1:5" ht="15.75" customHeight="1" x14ac:dyDescent="0.25">
      <c r="A23" s="36"/>
      <c r="B23" s="106" t="s">
        <v>9</v>
      </c>
      <c r="C23" s="74"/>
      <c r="D23" s="101">
        <v>-3583315</v>
      </c>
      <c r="E23" s="92">
        <v>-2130548</v>
      </c>
    </row>
    <row r="24" spans="1:5" ht="15.75" customHeight="1" x14ac:dyDescent="0.25">
      <c r="A24" s="36"/>
      <c r="B24" s="106" t="s">
        <v>49</v>
      </c>
      <c r="C24" s="74"/>
      <c r="D24" s="101">
        <v>-3863242</v>
      </c>
      <c r="E24" s="81">
        <v>-3495967</v>
      </c>
    </row>
    <row r="25" spans="1:5" ht="15.75" customHeight="1" thickBot="1" x14ac:dyDescent="0.3">
      <c r="A25" s="36"/>
      <c r="B25" s="106" t="s">
        <v>59</v>
      </c>
      <c r="C25" s="74"/>
      <c r="D25" s="101">
        <v>-1804952</v>
      </c>
      <c r="E25" s="81">
        <v>-2297630</v>
      </c>
    </row>
    <row r="26" spans="1:5" ht="12.75" customHeight="1" thickBot="1" x14ac:dyDescent="0.3">
      <c r="A26" s="36"/>
      <c r="B26" s="106"/>
      <c r="C26" s="74"/>
      <c r="D26" s="90">
        <f>SUM(D23:D25)</f>
        <v>-9251509</v>
      </c>
      <c r="E26" s="90">
        <f>SUM(E23:E25)</f>
        <v>-7924145</v>
      </c>
    </row>
    <row r="27" spans="1:5" ht="12.75" customHeight="1" x14ac:dyDescent="0.25">
      <c r="A27" s="36"/>
      <c r="B27" s="107" t="s">
        <v>17</v>
      </c>
      <c r="C27" s="74"/>
      <c r="D27" s="100">
        <f>D20+D26</f>
        <v>8155804</v>
      </c>
      <c r="E27" s="100">
        <f>E20+E26</f>
        <v>6228522</v>
      </c>
    </row>
    <row r="28" spans="1:5" ht="12.75" customHeight="1" thickBot="1" x14ac:dyDescent="0.3">
      <c r="A28" s="36"/>
      <c r="B28" s="106" t="s">
        <v>69</v>
      </c>
      <c r="C28" s="74">
        <v>23</v>
      </c>
      <c r="D28" s="102">
        <v>-849829</v>
      </c>
      <c r="E28" s="91">
        <v>-853900</v>
      </c>
    </row>
    <row r="29" spans="1:5" s="52" customFormat="1" ht="50.25" customHeight="1" thickBot="1" x14ac:dyDescent="0.3">
      <c r="A29" s="36"/>
      <c r="B29" s="107" t="s">
        <v>18</v>
      </c>
      <c r="C29" s="75"/>
      <c r="D29" s="99">
        <f>SUM(D27:D28)</f>
        <v>7305975</v>
      </c>
      <c r="E29" s="99">
        <f>SUM(E27:E28)</f>
        <v>5374622</v>
      </c>
    </row>
    <row r="30" spans="1:5" ht="16.5" customHeight="1" x14ac:dyDescent="0.25">
      <c r="A30" s="36"/>
      <c r="B30" s="106"/>
      <c r="C30" s="74"/>
      <c r="D30" s="129"/>
      <c r="E30" s="129"/>
    </row>
    <row r="31" spans="1:5" ht="27.75" customHeight="1" x14ac:dyDescent="0.25">
      <c r="A31" s="36"/>
      <c r="B31" s="106" t="s">
        <v>48</v>
      </c>
      <c r="C31" s="74"/>
      <c r="D31" s="101">
        <v>-2350</v>
      </c>
      <c r="E31" s="81">
        <v>-1326</v>
      </c>
    </row>
    <row r="32" spans="1:5" ht="29.25" customHeight="1" x14ac:dyDescent="0.25">
      <c r="A32" s="36"/>
      <c r="B32" s="106" t="s">
        <v>36</v>
      </c>
      <c r="C32" s="74"/>
      <c r="D32" s="101">
        <v>1046430</v>
      </c>
      <c r="E32" s="81">
        <v>-431279</v>
      </c>
    </row>
    <row r="33" spans="1:5" s="52" customFormat="1" ht="12.75" customHeight="1" thickBot="1" x14ac:dyDescent="0.3">
      <c r="A33" s="36"/>
      <c r="B33" s="106" t="s">
        <v>19</v>
      </c>
      <c r="C33" s="74">
        <v>26</v>
      </c>
      <c r="D33" s="102">
        <v>135005</v>
      </c>
      <c r="E33" s="91">
        <v>499258</v>
      </c>
    </row>
    <row r="34" spans="1:5" ht="12.75" customHeight="1" thickBot="1" x14ac:dyDescent="0.3">
      <c r="A34" s="36"/>
      <c r="B34" s="107" t="s">
        <v>90</v>
      </c>
      <c r="C34" s="74"/>
      <c r="D34" s="99">
        <f>SUM(D31:D33)</f>
        <v>1179085</v>
      </c>
      <c r="E34" s="99">
        <f>SUM(E31:E33)</f>
        <v>66653</v>
      </c>
    </row>
    <row r="35" spans="1:5" ht="12.75" customHeight="1" x14ac:dyDescent="0.25">
      <c r="A35" s="36"/>
      <c r="B35" s="106"/>
      <c r="C35" s="74"/>
      <c r="D35" s="81"/>
      <c r="E35" s="81"/>
    </row>
    <row r="36" spans="1:5" ht="12.75" customHeight="1" x14ac:dyDescent="0.25">
      <c r="A36" s="36"/>
      <c r="B36" s="106" t="s">
        <v>99</v>
      </c>
      <c r="C36" s="74">
        <v>27</v>
      </c>
      <c r="D36" s="101">
        <v>-1049921</v>
      </c>
      <c r="E36" s="81">
        <v>-1043108</v>
      </c>
    </row>
    <row r="37" spans="1:5" ht="12.75" customHeight="1" x14ac:dyDescent="0.25">
      <c r="A37" s="36"/>
      <c r="B37" s="106" t="s">
        <v>100</v>
      </c>
      <c r="C37" s="74">
        <v>28</v>
      </c>
      <c r="D37" s="101">
        <v>-971113</v>
      </c>
      <c r="E37" s="81">
        <v>-862610</v>
      </c>
    </row>
    <row r="38" spans="1:5" ht="51.75" customHeight="1" x14ac:dyDescent="0.25">
      <c r="A38" s="30"/>
      <c r="B38" s="106" t="s">
        <v>101</v>
      </c>
      <c r="C38" s="74">
        <v>29</v>
      </c>
      <c r="D38" s="101">
        <v>-146075</v>
      </c>
      <c r="E38" s="81">
        <v>-781482</v>
      </c>
    </row>
    <row r="39" spans="1:5" ht="32.25" customHeight="1" x14ac:dyDescent="0.25">
      <c r="A39" s="30"/>
      <c r="B39" s="106" t="s">
        <v>102</v>
      </c>
      <c r="C39" s="74">
        <v>30</v>
      </c>
      <c r="D39" s="101">
        <v>-333746</v>
      </c>
      <c r="E39" s="81">
        <v>-309939</v>
      </c>
    </row>
    <row r="40" spans="1:5" s="52" customFormat="1" ht="12.75" customHeight="1" thickBot="1" x14ac:dyDescent="0.3">
      <c r="A40" s="30"/>
      <c r="B40" s="106" t="s">
        <v>120</v>
      </c>
      <c r="C40" s="74"/>
      <c r="D40" s="81">
        <v>0</v>
      </c>
      <c r="E40" s="81">
        <v>-14293</v>
      </c>
    </row>
    <row r="41" spans="1:5" ht="18.75" customHeight="1" thickBot="1" x14ac:dyDescent="0.3">
      <c r="A41" s="30"/>
      <c r="B41" s="107" t="s">
        <v>20</v>
      </c>
      <c r="C41" s="74"/>
      <c r="D41" s="98">
        <f>SUM(D36:D40)</f>
        <v>-2500855</v>
      </c>
      <c r="E41" s="98">
        <f>SUM(E36:E40)</f>
        <v>-3011432</v>
      </c>
    </row>
    <row r="42" spans="1:5" ht="18" customHeight="1" x14ac:dyDescent="0.25">
      <c r="A42" s="30"/>
      <c r="B42" s="107"/>
      <c r="C42" s="74"/>
      <c r="D42" s="81"/>
      <c r="E42" s="81"/>
    </row>
    <row r="43" spans="1:5" x14ac:dyDescent="0.25">
      <c r="A43" s="30"/>
      <c r="B43" s="107" t="s">
        <v>37</v>
      </c>
      <c r="C43" s="74"/>
      <c r="D43" s="81">
        <f>D29+D34+D41</f>
        <v>5984205</v>
      </c>
      <c r="E43" s="81">
        <f>E29+E34+E41</f>
        <v>2429843</v>
      </c>
    </row>
    <row r="44" spans="1:5" s="52" customFormat="1" ht="15.75" thickBot="1" x14ac:dyDescent="0.3">
      <c r="A44" s="30"/>
      <c r="B44" s="106" t="s">
        <v>89</v>
      </c>
      <c r="C44" s="74">
        <v>18</v>
      </c>
      <c r="D44" s="102">
        <v>-7223</v>
      </c>
      <c r="E44" s="91">
        <v>161911</v>
      </c>
    </row>
    <row r="45" spans="1:5" s="52" customFormat="1" ht="15.75" thickBot="1" x14ac:dyDescent="0.3">
      <c r="A45" s="30"/>
      <c r="B45" s="107" t="s">
        <v>21</v>
      </c>
      <c r="C45" s="74"/>
      <c r="D45" s="97">
        <f>SUM(D43:D44)</f>
        <v>5976982</v>
      </c>
      <c r="E45" s="97">
        <f>SUM(E43:E44)</f>
        <v>2591754</v>
      </c>
    </row>
    <row r="46" spans="1:5" s="52" customFormat="1" ht="15.75" thickTop="1" x14ac:dyDescent="0.25">
      <c r="A46" s="30"/>
      <c r="B46" s="65"/>
      <c r="C46" s="68"/>
      <c r="D46" s="104"/>
      <c r="E46" s="105"/>
    </row>
    <row r="47" spans="1:5" x14ac:dyDescent="0.25">
      <c r="A47" s="30"/>
    </row>
    <row r="48" spans="1:5" x14ac:dyDescent="0.25">
      <c r="A48" s="30"/>
      <c r="B48" s="37"/>
      <c r="C48" s="45"/>
      <c r="D48" s="58"/>
      <c r="E48" s="32"/>
    </row>
    <row r="49" spans="1:6" x14ac:dyDescent="0.25">
      <c r="A49" s="30"/>
      <c r="B49" s="52" t="s">
        <v>91</v>
      </c>
      <c r="D49" s="53" t="s">
        <v>67</v>
      </c>
      <c r="E49" s="38"/>
      <c r="F49" s="52"/>
    </row>
    <row r="50" spans="1:6" x14ac:dyDescent="0.25">
      <c r="A50" s="30"/>
      <c r="B50" s="52"/>
      <c r="E50" s="39"/>
      <c r="F50" s="52"/>
    </row>
    <row r="51" spans="1:6" x14ac:dyDescent="0.25">
      <c r="A51" s="30"/>
      <c r="B51" s="52" t="s">
        <v>66</v>
      </c>
      <c r="D51" s="53" t="s">
        <v>68</v>
      </c>
      <c r="E51" s="39"/>
      <c r="F51" s="52"/>
    </row>
    <row r="52" spans="1:6" x14ac:dyDescent="0.25">
      <c r="A52" s="30"/>
      <c r="B52" s="37"/>
      <c r="C52" s="45"/>
      <c r="D52" s="58"/>
      <c r="E52" s="32"/>
    </row>
  </sheetData>
  <mergeCells count="9">
    <mergeCell ref="D22:E22"/>
    <mergeCell ref="D30:E30"/>
    <mergeCell ref="D9:E9"/>
    <mergeCell ref="A2:E2"/>
    <mergeCell ref="A3:E3"/>
    <mergeCell ref="A4:E4"/>
    <mergeCell ref="B9:B10"/>
    <mergeCell ref="C9:C11"/>
    <mergeCell ref="D10:E10"/>
  </mergeCells>
  <pageMargins left="0.7" right="0.7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zoomScaleNormal="100" workbookViewId="0">
      <selection activeCell="D7" sqref="D7"/>
    </sheetView>
  </sheetViews>
  <sheetFormatPr defaultRowHeight="15" x14ac:dyDescent="0.25"/>
  <cols>
    <col min="1" max="1" width="6.140625" customWidth="1"/>
    <col min="2" max="2" width="45.28515625" customWidth="1"/>
    <col min="4" max="4" width="15" style="53" customWidth="1"/>
    <col min="5" max="5" width="15" customWidth="1"/>
  </cols>
  <sheetData>
    <row r="2" spans="1:5" ht="18.75" x14ac:dyDescent="0.3">
      <c r="A2" s="136" t="s">
        <v>53</v>
      </c>
      <c r="B2" s="136"/>
      <c r="C2" s="136"/>
      <c r="D2" s="136"/>
      <c r="E2" s="136"/>
    </row>
    <row r="3" spans="1:5" x14ac:dyDescent="0.25">
      <c r="A3" s="132" t="s">
        <v>113</v>
      </c>
      <c r="B3" s="132"/>
      <c r="C3" s="132"/>
      <c r="D3" s="132"/>
      <c r="E3" s="132"/>
    </row>
    <row r="4" spans="1:5" x14ac:dyDescent="0.25">
      <c r="A4" s="137" t="s">
        <v>26</v>
      </c>
      <c r="B4" s="137"/>
      <c r="C4" s="137"/>
      <c r="D4" s="137"/>
      <c r="E4" s="137"/>
    </row>
    <row r="6" spans="1:5" ht="28.5" customHeight="1" x14ac:dyDescent="0.25">
      <c r="C6" s="138" t="s">
        <v>34</v>
      </c>
      <c r="D6" s="139" t="s">
        <v>116</v>
      </c>
      <c r="E6" s="139"/>
    </row>
    <row r="7" spans="1:5" x14ac:dyDescent="0.25">
      <c r="C7" s="138"/>
      <c r="D7" s="41" t="s">
        <v>95</v>
      </c>
      <c r="E7" s="41" t="s">
        <v>65</v>
      </c>
    </row>
    <row r="8" spans="1:5" x14ac:dyDescent="0.25">
      <c r="D8" s="43"/>
      <c r="E8" s="43"/>
    </row>
    <row r="9" spans="1:5" x14ac:dyDescent="0.25">
      <c r="B9" s="42" t="s">
        <v>38</v>
      </c>
      <c r="D9" s="59">
        <f>ОПиУ!D45</f>
        <v>5976982</v>
      </c>
      <c r="E9" s="59">
        <f>ОПиУ!E45</f>
        <v>2591754</v>
      </c>
    </row>
    <row r="10" spans="1:5" x14ac:dyDescent="0.25">
      <c r="B10" s="42" t="s">
        <v>50</v>
      </c>
      <c r="D10" s="59"/>
      <c r="E10" s="44"/>
    </row>
    <row r="11" spans="1:5" x14ac:dyDescent="0.25">
      <c r="B11" s="47" t="s">
        <v>51</v>
      </c>
      <c r="D11" s="59">
        <v>0</v>
      </c>
      <c r="E11" s="44">
        <v>0</v>
      </c>
    </row>
    <row r="12" spans="1:5" x14ac:dyDescent="0.25">
      <c r="B12" s="42" t="s">
        <v>39</v>
      </c>
      <c r="D12" s="59">
        <f>D9</f>
        <v>5976982</v>
      </c>
      <c r="E12" s="44">
        <f>E9</f>
        <v>2591754</v>
      </c>
    </row>
    <row r="17" spans="2:4" x14ac:dyDescent="0.25">
      <c r="B17" t="s">
        <v>91</v>
      </c>
      <c r="D17" s="53" t="s">
        <v>67</v>
      </c>
    </row>
    <row r="19" spans="2:4" x14ac:dyDescent="0.25">
      <c r="B19" t="s">
        <v>66</v>
      </c>
      <c r="D19" s="53" t="s">
        <v>68</v>
      </c>
    </row>
  </sheetData>
  <mergeCells count="5">
    <mergeCell ref="A2:E2"/>
    <mergeCell ref="A3:E3"/>
    <mergeCell ref="A4:E4"/>
    <mergeCell ref="C6:C7"/>
    <mergeCell ref="D6:E6"/>
  </mergeCells>
  <pageMargins left="0.7" right="0.7" top="0.75" bottom="0.75" header="0.3" footer="0.3"/>
  <pageSetup paperSize="9" scale="86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0"/>
  <sheetViews>
    <sheetView topLeftCell="A16" zoomScaleNormal="100" workbookViewId="0">
      <selection activeCell="B33" sqref="B33"/>
    </sheetView>
  </sheetViews>
  <sheetFormatPr defaultRowHeight="15" x14ac:dyDescent="0.25"/>
  <cols>
    <col min="1" max="1" width="6.7109375" customWidth="1"/>
    <col min="2" max="2" width="62" customWidth="1"/>
    <col min="3" max="3" width="16.28515625" style="51" customWidth="1"/>
    <col min="4" max="4" width="17" style="51" customWidth="1"/>
    <col min="5" max="6" width="16.28515625" style="51" customWidth="1"/>
    <col min="7" max="7" width="20.28515625" style="51" customWidth="1"/>
    <col min="8" max="8" width="19.85546875" style="51" customWidth="1"/>
    <col min="9" max="9" width="10.85546875" bestFit="1" customWidth="1"/>
    <col min="10" max="10" width="9.5703125" bestFit="1" customWidth="1"/>
  </cols>
  <sheetData>
    <row r="2" spans="2:10" ht="15.75" x14ac:dyDescent="0.25">
      <c r="B2" s="140" t="s">
        <v>127</v>
      </c>
      <c r="C2" s="140"/>
      <c r="D2" s="140"/>
      <c r="E2" s="140"/>
      <c r="F2" s="140"/>
      <c r="G2" s="140"/>
      <c r="H2" s="140"/>
    </row>
    <row r="3" spans="2:10" ht="15.75" x14ac:dyDescent="0.25">
      <c r="B3" s="140" t="s">
        <v>113</v>
      </c>
      <c r="C3" s="140"/>
      <c r="D3" s="140"/>
      <c r="E3" s="140"/>
      <c r="F3" s="140"/>
      <c r="G3" s="140"/>
      <c r="H3" s="140"/>
    </row>
    <row r="4" spans="2:10" x14ac:dyDescent="0.25">
      <c r="B4" s="137" t="s">
        <v>26</v>
      </c>
      <c r="C4" s="137"/>
      <c r="D4" s="137"/>
      <c r="E4" s="137"/>
      <c r="F4" s="137"/>
      <c r="G4" s="137"/>
      <c r="H4" s="137"/>
    </row>
    <row r="7" spans="2:10" ht="57.75" customHeight="1" x14ac:dyDescent="0.25">
      <c r="C7" s="48" t="s">
        <v>12</v>
      </c>
      <c r="D7" s="48" t="s">
        <v>46</v>
      </c>
      <c r="E7" s="48" t="s">
        <v>13</v>
      </c>
      <c r="F7" s="48" t="s">
        <v>14</v>
      </c>
      <c r="G7" s="48" t="s">
        <v>71</v>
      </c>
      <c r="H7" s="48" t="s">
        <v>47</v>
      </c>
    </row>
    <row r="8" spans="2:10" ht="15.75" customHeight="1" x14ac:dyDescent="0.25">
      <c r="C8" s="48"/>
      <c r="D8" s="48"/>
      <c r="E8" s="48"/>
      <c r="F8" s="48"/>
      <c r="G8" s="48"/>
      <c r="H8" s="48"/>
    </row>
    <row r="9" spans="2:10" x14ac:dyDescent="0.25">
      <c r="B9" s="70" t="s">
        <v>70</v>
      </c>
      <c r="C9" s="83">
        <v>82837204</v>
      </c>
      <c r="D9" s="83">
        <v>25730293</v>
      </c>
      <c r="E9" s="83">
        <v>1436184</v>
      </c>
      <c r="F9" s="83">
        <v>-9605611</v>
      </c>
      <c r="G9" s="83">
        <v>5951642</v>
      </c>
      <c r="H9" s="83">
        <v>106349712</v>
      </c>
    </row>
    <row r="10" spans="2:10" x14ac:dyDescent="0.25">
      <c r="B10" s="73" t="s">
        <v>103</v>
      </c>
      <c r="C10" s="81" t="s">
        <v>104</v>
      </c>
      <c r="D10" s="81" t="s">
        <v>104</v>
      </c>
      <c r="E10" s="81" t="s">
        <v>104</v>
      </c>
      <c r="F10" s="81" t="s">
        <v>104</v>
      </c>
      <c r="G10" s="81">
        <v>2591754</v>
      </c>
      <c r="H10" s="81">
        <f>SUM(G10)</f>
        <v>2591754</v>
      </c>
    </row>
    <row r="11" spans="2:10" s="52" customFormat="1" x14ac:dyDescent="0.25">
      <c r="B11" s="73" t="s">
        <v>121</v>
      </c>
      <c r="C11" s="81" t="s">
        <v>104</v>
      </c>
      <c r="D11" s="81" t="s">
        <v>104</v>
      </c>
      <c r="E11" s="81" t="s">
        <v>104</v>
      </c>
      <c r="F11" s="81" t="s">
        <v>104</v>
      </c>
      <c r="G11" s="81">
        <v>-6728372</v>
      </c>
      <c r="H11" s="81">
        <f>SUM(G11)</f>
        <v>-6728372</v>
      </c>
    </row>
    <row r="12" spans="2:10" s="52" customFormat="1" ht="30" x14ac:dyDescent="0.25">
      <c r="B12" s="73" t="s">
        <v>107</v>
      </c>
      <c r="C12" s="81" t="s">
        <v>104</v>
      </c>
      <c r="D12" s="81" t="s">
        <v>104</v>
      </c>
      <c r="E12" s="81" t="s">
        <v>104</v>
      </c>
      <c r="F12" s="81" t="s">
        <v>104</v>
      </c>
      <c r="G12" s="81" t="s">
        <v>104</v>
      </c>
      <c r="H12" s="81" t="s">
        <v>104</v>
      </c>
    </row>
    <row r="13" spans="2:10" ht="30.75" thickBot="1" x14ac:dyDescent="0.3">
      <c r="B13" s="73" t="s">
        <v>108</v>
      </c>
      <c r="C13" s="81" t="s">
        <v>104</v>
      </c>
      <c r="D13" s="81" t="s">
        <v>104</v>
      </c>
      <c r="E13" s="81" t="s">
        <v>104</v>
      </c>
      <c r="F13" s="81" t="s">
        <v>104</v>
      </c>
      <c r="G13" s="81" t="s">
        <v>104</v>
      </c>
      <c r="H13" s="81" t="s">
        <v>104</v>
      </c>
    </row>
    <row r="14" spans="2:10" ht="18" customHeight="1" thickBot="1" x14ac:dyDescent="0.3">
      <c r="B14" s="70" t="s">
        <v>117</v>
      </c>
      <c r="C14" s="82">
        <v>82837204</v>
      </c>
      <c r="D14" s="82">
        <v>25730293</v>
      </c>
      <c r="E14" s="82">
        <v>1436184</v>
      </c>
      <c r="F14" s="82">
        <v>-9605611</v>
      </c>
      <c r="G14" s="82">
        <f>G9+G10+G11</f>
        <v>1815024</v>
      </c>
      <c r="H14" s="82">
        <f>SUM(C14:G14)</f>
        <v>102213094</v>
      </c>
    </row>
    <row r="15" spans="2:10" ht="18" customHeight="1" thickTop="1" x14ac:dyDescent="0.25">
      <c r="B15" s="78"/>
      <c r="C15" s="79"/>
      <c r="D15" s="79"/>
      <c r="E15" s="79"/>
      <c r="F15" s="79"/>
      <c r="G15" s="79"/>
      <c r="H15" s="80"/>
    </row>
    <row r="16" spans="2:10" x14ac:dyDescent="0.25">
      <c r="B16" s="70" t="s">
        <v>105</v>
      </c>
      <c r="C16" s="83">
        <v>82837204</v>
      </c>
      <c r="D16" s="83">
        <v>26156975</v>
      </c>
      <c r="E16" s="83">
        <v>1436184</v>
      </c>
      <c r="F16" s="83">
        <v>-9605611</v>
      </c>
      <c r="G16" s="83">
        <v>8434234</v>
      </c>
      <c r="H16" s="83">
        <v>109258986</v>
      </c>
      <c r="I16" s="55"/>
      <c r="J16" s="51"/>
    </row>
    <row r="17" spans="2:8" s="53" customFormat="1" x14ac:dyDescent="0.25">
      <c r="B17" s="73" t="s">
        <v>106</v>
      </c>
      <c r="C17" s="81" t="s">
        <v>104</v>
      </c>
      <c r="D17" s="81" t="s">
        <v>104</v>
      </c>
      <c r="E17" s="81" t="s">
        <v>104</v>
      </c>
      <c r="F17" s="81" t="s">
        <v>104</v>
      </c>
      <c r="G17" s="108">
        <v>5976982</v>
      </c>
      <c r="H17" s="81">
        <f>SUM(G17)</f>
        <v>5976982</v>
      </c>
    </row>
    <row r="18" spans="2:8" s="53" customFormat="1" x14ac:dyDescent="0.25">
      <c r="B18" s="73" t="s">
        <v>121</v>
      </c>
      <c r="C18" s="81"/>
      <c r="D18" s="81"/>
      <c r="E18" s="81"/>
      <c r="F18" s="81"/>
      <c r="G18" s="81">
        <v>-9210964</v>
      </c>
      <c r="H18" s="81">
        <f>SUM(G18)</f>
        <v>-9210964</v>
      </c>
    </row>
    <row r="19" spans="2:8" s="53" customFormat="1" ht="30" x14ac:dyDescent="0.25">
      <c r="B19" s="73" t="s">
        <v>107</v>
      </c>
      <c r="C19" s="81" t="s">
        <v>104</v>
      </c>
      <c r="D19" s="81">
        <v>1606274</v>
      </c>
      <c r="E19" s="81" t="s">
        <v>104</v>
      </c>
      <c r="F19" s="81" t="s">
        <v>104</v>
      </c>
      <c r="G19" s="81" t="s">
        <v>104</v>
      </c>
      <c r="H19" s="81">
        <f>D19</f>
        <v>1606274</v>
      </c>
    </row>
    <row r="20" spans="2:8" s="53" customFormat="1" ht="27.75" customHeight="1" x14ac:dyDescent="0.25">
      <c r="B20" s="73" t="s">
        <v>109</v>
      </c>
      <c r="C20" s="81" t="s">
        <v>104</v>
      </c>
      <c r="D20" s="81" t="s">
        <v>104</v>
      </c>
      <c r="E20" s="81" t="s">
        <v>104</v>
      </c>
      <c r="F20" s="81" t="s">
        <v>104</v>
      </c>
      <c r="G20" s="81" t="s">
        <v>104</v>
      </c>
      <c r="H20" s="81" t="s">
        <v>104</v>
      </c>
    </row>
    <row r="21" spans="2:8" s="53" customFormat="1" ht="15" customHeight="1" x14ac:dyDescent="0.25">
      <c r="B21" s="70" t="s">
        <v>118</v>
      </c>
      <c r="C21" s="83">
        <v>82837204</v>
      </c>
      <c r="D21" s="83">
        <f>D16+D19</f>
        <v>27763249</v>
      </c>
      <c r="E21" s="83">
        <v>1436184</v>
      </c>
      <c r="F21" s="83">
        <v>-9605611</v>
      </c>
      <c r="G21" s="83">
        <f>G16+G17+G18</f>
        <v>5200252</v>
      </c>
      <c r="H21" s="83">
        <f>SUM(C21:G21)</f>
        <v>107631278</v>
      </c>
    </row>
    <row r="22" spans="2:8" s="53" customFormat="1" x14ac:dyDescent="0.25">
      <c r="C22" s="49"/>
      <c r="D22" s="49"/>
      <c r="E22" s="49"/>
      <c r="F22" s="49"/>
      <c r="G22" s="49"/>
      <c r="H22" s="54"/>
    </row>
    <row r="23" spans="2:8" s="53" customFormat="1" ht="15" customHeight="1" x14ac:dyDescent="0.25">
      <c r="B23" s="141"/>
      <c r="C23" s="141"/>
      <c r="D23" s="141"/>
      <c r="E23" s="141"/>
      <c r="F23" s="141"/>
      <c r="G23" s="141"/>
      <c r="H23" s="141"/>
    </row>
    <row r="24" spans="2:8" s="52" customFormat="1" x14ac:dyDescent="0.25">
      <c r="C24" s="51"/>
      <c r="D24" s="51"/>
      <c r="E24" s="51"/>
      <c r="F24" s="51"/>
      <c r="G24" s="51"/>
      <c r="H24" s="50"/>
    </row>
    <row r="25" spans="2:8" x14ac:dyDescent="0.25">
      <c r="H25" s="50"/>
    </row>
    <row r="26" spans="2:8" x14ac:dyDescent="0.25">
      <c r="B26" t="s">
        <v>91</v>
      </c>
      <c r="F26" s="52" t="s">
        <v>67</v>
      </c>
      <c r="H26" s="50"/>
    </row>
    <row r="27" spans="2:8" x14ac:dyDescent="0.25">
      <c r="F27" s="52"/>
      <c r="H27" s="50"/>
    </row>
    <row r="28" spans="2:8" x14ac:dyDescent="0.25">
      <c r="B28" s="52" t="s">
        <v>66</v>
      </c>
      <c r="F28" s="52" t="s">
        <v>68</v>
      </c>
      <c r="H28" s="50"/>
    </row>
    <row r="29" spans="2:8" x14ac:dyDescent="0.25">
      <c r="H29" s="50"/>
    </row>
    <row r="30" spans="2:8" x14ac:dyDescent="0.25">
      <c r="H30" s="50"/>
    </row>
  </sheetData>
  <mergeCells count="4">
    <mergeCell ref="B2:H2"/>
    <mergeCell ref="B3:H3"/>
    <mergeCell ref="B4:H4"/>
    <mergeCell ref="B23:H23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1"/>
  <sheetViews>
    <sheetView topLeftCell="A43" zoomScaleNormal="100" workbookViewId="0">
      <selection activeCell="B56" sqref="B56"/>
    </sheetView>
  </sheetViews>
  <sheetFormatPr defaultRowHeight="15" x14ac:dyDescent="0.25"/>
  <cols>
    <col min="1" max="1" width="9.140625" style="53"/>
    <col min="2" max="2" width="52" style="53" customWidth="1"/>
    <col min="3" max="3" width="9.140625" style="53" customWidth="1"/>
    <col min="4" max="5" width="16.140625" style="89" customWidth="1"/>
    <col min="6" max="6" width="9.140625" style="53" customWidth="1"/>
    <col min="7" max="16384" width="9.140625" style="53"/>
  </cols>
  <sheetData>
    <row r="1" spans="2:5" ht="15.75" x14ac:dyDescent="0.25">
      <c r="B1" s="142" t="s">
        <v>54</v>
      </c>
      <c r="C1" s="142"/>
      <c r="D1" s="142"/>
      <c r="E1" s="142"/>
    </row>
    <row r="2" spans="2:5" x14ac:dyDescent="0.25">
      <c r="B2" s="144" t="s">
        <v>113</v>
      </c>
      <c r="C2" s="144"/>
      <c r="D2" s="144"/>
      <c r="E2" s="144"/>
    </row>
    <row r="3" spans="2:5" x14ac:dyDescent="0.25">
      <c r="B3" s="143" t="s">
        <v>26</v>
      </c>
      <c r="C3" s="143"/>
      <c r="D3" s="143"/>
      <c r="E3" s="143"/>
    </row>
    <row r="4" spans="2:5" ht="15.75" thickBot="1" x14ac:dyDescent="0.3"/>
    <row r="5" spans="2:5" x14ac:dyDescent="0.25">
      <c r="B5" s="145"/>
      <c r="C5" s="146" t="s">
        <v>34</v>
      </c>
      <c r="D5" s="148" t="s">
        <v>119</v>
      </c>
      <c r="E5" s="148"/>
    </row>
    <row r="6" spans="2:5" ht="15.75" thickBot="1" x14ac:dyDescent="0.3">
      <c r="B6" s="145"/>
      <c r="C6" s="146"/>
      <c r="D6" s="147" t="s">
        <v>115</v>
      </c>
      <c r="E6" s="147"/>
    </row>
    <row r="7" spans="2:5" ht="15.75" thickBot="1" x14ac:dyDescent="0.3">
      <c r="B7" s="85"/>
      <c r="C7" s="147"/>
      <c r="D7" s="95" t="s">
        <v>95</v>
      </c>
      <c r="E7" s="96" t="s">
        <v>65</v>
      </c>
    </row>
    <row r="8" spans="2:5" x14ac:dyDescent="0.25">
      <c r="B8" s="125" t="s">
        <v>40</v>
      </c>
      <c r="C8" s="86"/>
      <c r="D8" s="87"/>
      <c r="E8" s="87"/>
    </row>
    <row r="9" spans="2:5" x14ac:dyDescent="0.25">
      <c r="B9" s="117" t="s">
        <v>22</v>
      </c>
      <c r="C9" s="109"/>
      <c r="D9" s="110">
        <v>16041895</v>
      </c>
      <c r="E9" s="110">
        <v>12237885</v>
      </c>
    </row>
    <row r="10" spans="2:5" x14ac:dyDescent="0.25">
      <c r="B10" s="117" t="s">
        <v>23</v>
      </c>
      <c r="C10" s="109"/>
      <c r="D10" s="110">
        <v>-7323681</v>
      </c>
      <c r="E10" s="110">
        <v>-5618013</v>
      </c>
    </row>
    <row r="11" spans="2:5" ht="15" customHeight="1" x14ac:dyDescent="0.25">
      <c r="B11" s="118" t="s">
        <v>72</v>
      </c>
      <c r="C11" s="109"/>
      <c r="D11" s="110">
        <v>-1427775</v>
      </c>
      <c r="E11" s="110">
        <v>-1211466</v>
      </c>
    </row>
    <row r="12" spans="2:5" x14ac:dyDescent="0.25">
      <c r="B12" s="118" t="s">
        <v>73</v>
      </c>
      <c r="C12" s="109"/>
      <c r="D12" s="110">
        <v>-340279</v>
      </c>
      <c r="E12" s="110">
        <v>-524605</v>
      </c>
    </row>
    <row r="13" spans="2:5" x14ac:dyDescent="0.25">
      <c r="B13" s="118" t="s">
        <v>74</v>
      </c>
      <c r="C13" s="109"/>
      <c r="D13" s="110">
        <v>134978</v>
      </c>
      <c r="E13" s="110">
        <v>382836</v>
      </c>
    </row>
    <row r="14" spans="2:5" ht="30.75" thickBot="1" x14ac:dyDescent="0.3">
      <c r="B14" s="118" t="s">
        <v>75</v>
      </c>
      <c r="C14" s="109"/>
      <c r="D14" s="110">
        <v>-58680</v>
      </c>
      <c r="E14" s="110">
        <v>-43269</v>
      </c>
    </row>
    <row r="15" spans="2:5" ht="30" customHeight="1" x14ac:dyDescent="0.25">
      <c r="B15" s="119" t="s">
        <v>76</v>
      </c>
      <c r="C15" s="109"/>
      <c r="D15" s="111">
        <f>SUM(D9:D14)</f>
        <v>7026458</v>
      </c>
      <c r="E15" s="111">
        <f>SUM(E9:E14)</f>
        <v>5223368</v>
      </c>
    </row>
    <row r="16" spans="2:5" ht="30" x14ac:dyDescent="0.25">
      <c r="B16" s="120" t="s">
        <v>77</v>
      </c>
      <c r="C16" s="109"/>
      <c r="D16" s="110"/>
      <c r="E16" s="110"/>
    </row>
    <row r="17" spans="2:5" x14ac:dyDescent="0.25">
      <c r="B17" s="118" t="s">
        <v>1</v>
      </c>
      <c r="C17" s="109"/>
      <c r="D17" s="110">
        <v>854337</v>
      </c>
      <c r="E17" s="110">
        <v>-3102458</v>
      </c>
    </row>
    <row r="18" spans="2:5" x14ac:dyDescent="0.25">
      <c r="B18" s="118" t="s">
        <v>2</v>
      </c>
      <c r="C18" s="109"/>
      <c r="D18" s="110">
        <v>2264244</v>
      </c>
      <c r="E18" s="110">
        <v>2265840</v>
      </c>
    </row>
    <row r="19" spans="2:5" x14ac:dyDescent="0.25">
      <c r="B19" s="118" t="s">
        <v>3</v>
      </c>
      <c r="C19" s="109"/>
      <c r="D19" s="110">
        <v>-4120739</v>
      </c>
      <c r="E19" s="110">
        <v>-9394985</v>
      </c>
    </row>
    <row r="20" spans="2:5" x14ac:dyDescent="0.25">
      <c r="B20" s="118" t="s">
        <v>78</v>
      </c>
      <c r="C20" s="109"/>
      <c r="D20" s="110">
        <v>-1028776</v>
      </c>
      <c r="E20" s="110">
        <v>-713020</v>
      </c>
    </row>
    <row r="21" spans="2:5" x14ac:dyDescent="0.25">
      <c r="B21" s="118" t="s">
        <v>7</v>
      </c>
      <c r="C21" s="109"/>
      <c r="D21" s="110">
        <v>-948730</v>
      </c>
      <c r="E21" s="110">
        <v>-4983817</v>
      </c>
    </row>
    <row r="22" spans="2:5" x14ac:dyDescent="0.25">
      <c r="B22" s="118" t="s">
        <v>8</v>
      </c>
      <c r="C22" s="109"/>
      <c r="D22" s="110">
        <v>-408846</v>
      </c>
      <c r="E22" s="110">
        <v>-181268</v>
      </c>
    </row>
    <row r="23" spans="2:5" ht="30" x14ac:dyDescent="0.25">
      <c r="B23" s="120" t="s">
        <v>79</v>
      </c>
      <c r="C23" s="109"/>
      <c r="D23" s="110"/>
      <c r="E23" s="110"/>
    </row>
    <row r="24" spans="2:5" x14ac:dyDescent="0.25">
      <c r="B24" s="118" t="s">
        <v>10</v>
      </c>
      <c r="C24" s="109"/>
      <c r="D24" s="110">
        <v>381765</v>
      </c>
      <c r="E24" s="110">
        <v>67911</v>
      </c>
    </row>
    <row r="25" spans="2:5" ht="15.75" thickBot="1" x14ac:dyDescent="0.3">
      <c r="B25" s="118" t="s">
        <v>11</v>
      </c>
      <c r="C25" s="109"/>
      <c r="D25" s="110">
        <v>-305085</v>
      </c>
      <c r="E25" s="110">
        <v>2784572</v>
      </c>
    </row>
    <row r="26" spans="2:5" ht="30" x14ac:dyDescent="0.25">
      <c r="B26" s="119" t="s">
        <v>41</v>
      </c>
      <c r="C26" s="109"/>
      <c r="D26" s="111">
        <f>SUM(D15:D25)</f>
        <v>3714628</v>
      </c>
      <c r="E26" s="111">
        <f>SUM(E15:E25)</f>
        <v>-8033857</v>
      </c>
    </row>
    <row r="27" spans="2:5" x14ac:dyDescent="0.25">
      <c r="B27" s="118" t="s">
        <v>42</v>
      </c>
      <c r="C27" s="109"/>
      <c r="D27" s="123">
        <v>-143425</v>
      </c>
      <c r="E27" s="110">
        <v>-133313</v>
      </c>
    </row>
    <row r="28" spans="2:5" ht="30" x14ac:dyDescent="0.25">
      <c r="B28" s="119" t="s">
        <v>55</v>
      </c>
      <c r="C28" s="109"/>
      <c r="D28" s="124">
        <f>SUM(D26:D27)</f>
        <v>3571203</v>
      </c>
      <c r="E28" s="124">
        <f>SUM(E26:E27)</f>
        <v>-8167170</v>
      </c>
    </row>
    <row r="29" spans="2:5" x14ac:dyDescent="0.25">
      <c r="B29" s="119" t="s">
        <v>24</v>
      </c>
      <c r="C29" s="109"/>
      <c r="D29" s="110"/>
      <c r="E29" s="110"/>
    </row>
    <row r="30" spans="2:5" ht="30" x14ac:dyDescent="0.25">
      <c r="B30" s="118" t="s">
        <v>80</v>
      </c>
      <c r="C30" s="109"/>
      <c r="D30" s="113">
        <v>-7110</v>
      </c>
      <c r="E30" s="110">
        <v>-372900</v>
      </c>
    </row>
    <row r="31" spans="2:5" ht="30.75" thickBot="1" x14ac:dyDescent="0.3">
      <c r="B31" s="118" t="s">
        <v>110</v>
      </c>
      <c r="C31" s="109"/>
      <c r="D31" s="113">
        <v>-2762615</v>
      </c>
      <c r="E31" s="113">
        <v>0</v>
      </c>
    </row>
    <row r="32" spans="2:5" ht="30.75" thickBot="1" x14ac:dyDescent="0.3">
      <c r="B32" s="119" t="s">
        <v>43</v>
      </c>
      <c r="C32" s="109"/>
      <c r="D32" s="114">
        <f>SUM(D30:D31)</f>
        <v>-2769725</v>
      </c>
      <c r="E32" s="114">
        <f>SUM(E30:E31)</f>
        <v>-372900</v>
      </c>
    </row>
    <row r="33" spans="2:5" x14ac:dyDescent="0.25">
      <c r="B33" s="119" t="s">
        <v>25</v>
      </c>
      <c r="C33" s="109"/>
      <c r="D33" s="110"/>
      <c r="E33" s="110"/>
    </row>
    <row r="34" spans="2:5" x14ac:dyDescent="0.25">
      <c r="B34" s="118" t="s">
        <v>124</v>
      </c>
      <c r="C34" s="109"/>
      <c r="D34" s="110">
        <v>7100000</v>
      </c>
      <c r="E34" s="110">
        <v>0</v>
      </c>
    </row>
    <row r="35" spans="2:5" x14ac:dyDescent="0.25">
      <c r="B35" s="118" t="s">
        <v>128</v>
      </c>
      <c r="C35" s="109"/>
      <c r="D35" s="113">
        <v>-6709820</v>
      </c>
      <c r="E35" s="113">
        <v>-4212520</v>
      </c>
    </row>
    <row r="36" spans="2:5" x14ac:dyDescent="0.25">
      <c r="B36" s="118" t="s">
        <v>125</v>
      </c>
      <c r="C36" s="109"/>
      <c r="D36" s="113">
        <v>7700000</v>
      </c>
      <c r="E36" s="113">
        <v>0</v>
      </c>
    </row>
    <row r="37" spans="2:5" ht="30" x14ac:dyDescent="0.25">
      <c r="B37" s="118" t="s">
        <v>81</v>
      </c>
      <c r="C37" s="109"/>
      <c r="D37" s="113">
        <v>-24617063</v>
      </c>
      <c r="E37" s="113">
        <v>-2204082</v>
      </c>
    </row>
    <row r="38" spans="2:5" ht="15" customHeight="1" x14ac:dyDescent="0.25">
      <c r="B38" s="118" t="s">
        <v>123</v>
      </c>
      <c r="C38" s="109"/>
      <c r="D38" s="113" t="s">
        <v>122</v>
      </c>
      <c r="E38" s="113">
        <v>-6728372</v>
      </c>
    </row>
    <row r="39" spans="2:5" ht="30.75" thickBot="1" x14ac:dyDescent="0.3">
      <c r="B39" s="118" t="s">
        <v>82</v>
      </c>
      <c r="C39" s="109"/>
      <c r="D39" s="113">
        <v>22999112</v>
      </c>
      <c r="E39" s="113">
        <v>4208352</v>
      </c>
    </row>
    <row r="40" spans="2:5" ht="30.75" thickBot="1" x14ac:dyDescent="0.3">
      <c r="B40" s="119" t="s">
        <v>83</v>
      </c>
      <c r="C40" s="109"/>
      <c r="D40" s="114">
        <f>SUM(D34:D39)</f>
        <v>6472229</v>
      </c>
      <c r="E40" s="114">
        <f>SUM(E35:E39)</f>
        <v>-8936622</v>
      </c>
    </row>
    <row r="41" spans="2:5" ht="30" x14ac:dyDescent="0.25">
      <c r="B41" s="118" t="s">
        <v>44</v>
      </c>
      <c r="C41" s="109"/>
      <c r="D41" s="113">
        <v>733478</v>
      </c>
      <c r="E41" s="113">
        <v>-27261</v>
      </c>
    </row>
    <row r="42" spans="2:5" ht="30.75" thickBot="1" x14ac:dyDescent="0.3">
      <c r="B42" s="119" t="s">
        <v>84</v>
      </c>
      <c r="C42" s="109"/>
      <c r="D42" s="113">
        <v>-448</v>
      </c>
      <c r="E42" s="113">
        <v>219</v>
      </c>
    </row>
    <row r="43" spans="2:5" ht="30" x14ac:dyDescent="0.25">
      <c r="B43" s="119" t="s">
        <v>45</v>
      </c>
      <c r="C43" s="109"/>
      <c r="D43" s="115">
        <f>D28+D32+D40+D41+D42</f>
        <v>8006737</v>
      </c>
      <c r="E43" s="115">
        <f>E28+E32+E40+E41+E42</f>
        <v>-17503734</v>
      </c>
    </row>
    <row r="44" spans="2:5" ht="30.75" thickBot="1" x14ac:dyDescent="0.3">
      <c r="B44" s="119" t="s">
        <v>85</v>
      </c>
      <c r="C44" s="109">
        <v>3</v>
      </c>
      <c r="D44" s="112">
        <v>20580665</v>
      </c>
      <c r="E44" s="112">
        <v>44798305</v>
      </c>
    </row>
    <row r="45" spans="2:5" ht="30.75" thickBot="1" x14ac:dyDescent="0.3">
      <c r="B45" s="119" t="s">
        <v>86</v>
      </c>
      <c r="C45" s="109">
        <v>3</v>
      </c>
      <c r="D45" s="116">
        <f>D43+D44</f>
        <v>28587402</v>
      </c>
      <c r="E45" s="116">
        <f>E43+E44</f>
        <v>27294571</v>
      </c>
    </row>
    <row r="46" spans="2:5" ht="15.75" thickTop="1" x14ac:dyDescent="0.25">
      <c r="B46" s="121"/>
      <c r="C46" s="84"/>
      <c r="D46" s="88"/>
      <c r="E46" s="88"/>
    </row>
    <row r="47" spans="2:5" x14ac:dyDescent="0.25">
      <c r="B47" s="122"/>
      <c r="D47" s="12"/>
      <c r="E47" s="12"/>
    </row>
    <row r="49" spans="2:4" x14ac:dyDescent="0.25">
      <c r="B49" s="53" t="s">
        <v>91</v>
      </c>
      <c r="D49" s="89" t="s">
        <v>67</v>
      </c>
    </row>
    <row r="51" spans="2:4" x14ac:dyDescent="0.25">
      <c r="B51" s="53" t="s">
        <v>66</v>
      </c>
      <c r="D51" s="89" t="s">
        <v>68</v>
      </c>
    </row>
  </sheetData>
  <mergeCells count="7">
    <mergeCell ref="B1:E1"/>
    <mergeCell ref="B3:E3"/>
    <mergeCell ref="B2:E2"/>
    <mergeCell ref="B5:B6"/>
    <mergeCell ref="C5:C7"/>
    <mergeCell ref="D5:E5"/>
    <mergeCell ref="D6:E6"/>
  </mergeCells>
  <pageMargins left="0.7" right="0.7" top="0.75" bottom="0.75" header="0.3" footer="0.3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ОФП</vt:lpstr>
      <vt:lpstr>ОПиУ</vt:lpstr>
      <vt:lpstr>ОСД</vt:lpstr>
      <vt:lpstr>ОИК</vt:lpstr>
      <vt:lpstr>ДДС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2020-07-22T03:55:42Z</dcterms:modified>
</cp:coreProperties>
</file>