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ФП" sheetId="1" r:id="rId1"/>
    <sheet name="ОПиУ" sheetId="2" r:id="rId2"/>
    <sheet name="ОСД" sheetId="5" r:id="rId3"/>
    <sheet name="ОИК" sheetId="4" r:id="rId4"/>
    <sheet name="ДДС" sheetId="3" r:id="rId5"/>
  </sheets>
  <calcPr calcId="152511"/>
</workbook>
</file>

<file path=xl/calcChain.xml><?xml version="1.0" encoding="utf-8"?>
<calcChain xmlns="http://schemas.openxmlformats.org/spreadsheetml/2006/main">
  <c r="D40" i="3" l="1"/>
  <c r="H20" i="4"/>
  <c r="H19" i="4"/>
  <c r="E40" i="3" l="1"/>
  <c r="G14" i="4"/>
  <c r="D14" i="4"/>
  <c r="H12" i="4"/>
  <c r="H11" i="4"/>
  <c r="H10" i="4"/>
  <c r="E20" i="1" l="1"/>
  <c r="E32" i="1"/>
  <c r="D33" i="1"/>
  <c r="H18" i="4" l="1"/>
  <c r="H16" i="4" l="1"/>
  <c r="H17" i="4"/>
  <c r="D21" i="4"/>
  <c r="E21" i="4"/>
  <c r="F21" i="4"/>
  <c r="G21" i="4"/>
  <c r="C21" i="4"/>
  <c r="H14" i="4"/>
  <c r="E41" i="1"/>
  <c r="D41" i="1"/>
  <c r="E33" i="1"/>
  <c r="E21" i="1"/>
  <c r="D21" i="1"/>
  <c r="H21" i="4" l="1"/>
  <c r="D42" i="1"/>
  <c r="E42" i="1"/>
  <c r="E32" i="3" l="1"/>
  <c r="D32" i="3"/>
  <c r="E15" i="3"/>
  <c r="E26" i="3" s="1"/>
  <c r="E28" i="3" s="1"/>
  <c r="D15" i="3"/>
  <c r="D26" i="3" s="1"/>
  <c r="D28" i="3" s="1"/>
  <c r="E40" i="2"/>
  <c r="D40" i="2"/>
  <c r="E34" i="2"/>
  <c r="D34" i="2"/>
  <c r="E26" i="2"/>
  <c r="D26" i="2"/>
  <c r="E16" i="2"/>
  <c r="E20" i="2" s="1"/>
  <c r="D16" i="2"/>
  <c r="D20" i="2" s="1"/>
  <c r="D45" i="3" l="1"/>
  <c r="E43" i="3"/>
  <c r="E45" i="3" s="1"/>
  <c r="D27" i="2"/>
  <c r="D29" i="2" s="1"/>
  <c r="D42" i="2" s="1"/>
  <c r="D44" i="2" s="1"/>
  <c r="D9" i="5" s="1"/>
  <c r="E27" i="2"/>
  <c r="E29" i="2" s="1"/>
  <c r="E42" i="2" s="1"/>
  <c r="E44" i="2" s="1"/>
  <c r="E9" i="5" s="1"/>
  <c r="E12" i="5" l="1"/>
  <c r="D12" i="5"/>
</calcChain>
</file>

<file path=xl/sharedStrings.xml><?xml version="1.0" encoding="utf-8"?>
<sst xmlns="http://schemas.openxmlformats.org/spreadsheetml/2006/main" count="186" uniqueCount="125">
  <si>
    <t>Денежные средства и их эквиваленты</t>
  </si>
  <si>
    <t>Средства в кредитных организациях</t>
  </si>
  <si>
    <t>Кредиты клиентам</t>
  </si>
  <si>
    <t>Дебиторская задолженность по финансовой аренде</t>
  </si>
  <si>
    <t>Имущество, предназначенное для финансовой аренды</t>
  </si>
  <si>
    <t>Основные средства</t>
  </si>
  <si>
    <t>Нематериальные активы</t>
  </si>
  <si>
    <t>Авансы выданные</t>
  </si>
  <si>
    <t>Прочие активы</t>
  </si>
  <si>
    <t>Средства кредитных организаций</t>
  </si>
  <si>
    <t>Авансы полученные</t>
  </si>
  <si>
    <t>Прочие обязательства</t>
  </si>
  <si>
    <t>Уставный капитал</t>
  </si>
  <si>
    <t>Резервный капитал</t>
  </si>
  <si>
    <t>Резерв по условному распределению</t>
  </si>
  <si>
    <t>Нераспределенная прибыль</t>
  </si>
  <si>
    <t>Процентные расходы</t>
  </si>
  <si>
    <t>Чистый процентный доход</t>
  </si>
  <si>
    <t>Чистый процентный доход за вычетом резерва под обесценение кредитов и дебиторской задолженности по финансовой аренде</t>
  </si>
  <si>
    <t>Прочие доходы</t>
  </si>
  <si>
    <t>Непроцентные расходы</t>
  </si>
  <si>
    <t>Прибыль за отчетный период</t>
  </si>
  <si>
    <t>Проценты полученные</t>
  </si>
  <si>
    <t>Проценты выплаченные</t>
  </si>
  <si>
    <t>Денежные потоки от инвестиционной деятельности</t>
  </si>
  <si>
    <t>Денежные потоки от финансовой деятельности</t>
  </si>
  <si>
    <t>(в тысячах тенге)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</si>
  <si>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</si>
  <si>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</si>
  <si>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</si>
  <si>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</si>
  <si>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</si>
  <si>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</si>
  <si>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обязательства и капитал</t>
  </si>
  <si>
    <t>Прим.</t>
  </si>
  <si>
    <t>Текущие активы по корпоративному подоходному налогу</t>
  </si>
  <si>
    <t>Чистые доходы/(расходы) по операциям в иностранной валюте</t>
  </si>
  <si>
    <t>Прибыль до доходов по налогу на прибыль</t>
  </si>
  <si>
    <t>Прибыль за период</t>
  </si>
  <si>
    <t>Итого совокупный доход за отчетный период</t>
  </si>
  <si>
    <t>Денежные потоки от операционной деятельности:</t>
  </si>
  <si>
    <t>Чистые денежные потоки от операционной деятельности до налога на прибыль</t>
  </si>
  <si>
    <t>Уплаченный налог на прибыль</t>
  </si>
  <si>
    <t>Чистое расходование денежных средств от инвестиционной деятельности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</si>
  <si>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</si>
  <si>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</si>
  <si>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Дополнительный капитал</t>
  </si>
  <si>
    <t>Итого</t>
  </si>
  <si>
    <t>Чистые доходы/(расходы) по операциям с производными финансовыми активами</t>
  </si>
  <si>
    <t>Выпущенные долговые ценные бумаги</t>
  </si>
  <si>
    <t>Прочий совокупный доход</t>
  </si>
  <si>
    <t>Прочий совокупный доход за отчетный период</t>
  </si>
  <si>
    <t>ПРОМЕЖУТОЧНЫЙ СОКРАЩЕННЫЙ ОТЧЕТ О СОВОКУПНОМ ДОХОДЕ</t>
  </si>
  <si>
    <t>ПРОМЕЖУТОЧНЫЙ СОКРАЩЕННЫЙ ОТЧЕТ О ДВИЖЕНИИ ДЕНЕЖНЫХ СРЕДСТВ</t>
  </si>
  <si>
    <t>Чистое (расходование)/поступление денежных средств от операционной деятельности</t>
  </si>
  <si>
    <t>Налог на добавленную стоимость и прочие налоги к возмещению</t>
  </si>
  <si>
    <t>Дополнительный оплаченный капитал</t>
  </si>
  <si>
    <t>Отложенные обязательства по корпоративному подоходному налогу</t>
  </si>
  <si>
    <t>Задолженность перед Акционером</t>
  </si>
  <si>
    <t>Процентные доходы по инвестиционным ценным бумагам</t>
  </si>
  <si>
    <t>Шоданова Г.Т.</t>
  </si>
  <si>
    <t>Главный бухгалтер</t>
  </si>
  <si>
    <t>Расходы по кредитным убыткам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</si>
  <si>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</si>
  <si>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</si>
  <si>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</si>
  <si>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Реализованные расходы за вычетом доходов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</si>
  <si>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</si>
  <si>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</si>
  <si>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НДС и прочие налоги к возмещению</t>
  </si>
  <si>
    <t>Чистое увеличение/(уменьшение) операционных обязательств</t>
  </si>
  <si>
    <t>Приобретение основных средств и нематериальных активов</t>
  </si>
  <si>
    <t>Погашения займов, полученных от кредитных организаций</t>
  </si>
  <si>
    <t>Поступления по выпущенным долговым ценным бумагам</t>
  </si>
  <si>
    <t>Чистое поступление/(расходование) денежных средств от финансовой деятельности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</si>
  <si>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</si>
  <si>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</si>
  <si>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</si>
  <si>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Обязательства по отложенному налогу на добавленную стоимость</t>
  </si>
  <si>
    <t>Экономия по корпоративному подоходному налогу</t>
  </si>
  <si>
    <t>Непроцентные доходы/(расходы)</t>
  </si>
  <si>
    <t>Карнакова Н.Ш.</t>
  </si>
  <si>
    <t>2020 года</t>
  </si>
  <si>
    <t>Процентные доходы, рассчитанные с использованием эффективной ставки</t>
  </si>
  <si>
    <t>Прочие процентные доходы</t>
  </si>
  <si>
    <t>Итого процентные доходы</t>
  </si>
  <si>
    <t>Общие и административные расходы</t>
  </si>
  <si>
    <t>Расходы по реализации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</si>
  <si>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</si>
  <si>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Прочие доходы/(расходы) от обесценения и создания резервов</t>
  </si>
  <si>
    <t>Итого совокупный доход за отчётный год</t>
  </si>
  <si>
    <t>–</t>
  </si>
  <si>
    <t>Итого совокупный убыток за отчётный период</t>
  </si>
  <si>
    <t>Продажа/(Приобретение) прочих финансовых активов</t>
  </si>
  <si>
    <t>31 декабря 2020 года</t>
  </si>
  <si>
    <t>Кредиторская задолженность перед поставщиками</t>
  </si>
  <si>
    <t>Балансовая стоимость одной простой акции в тенге</t>
  </si>
  <si>
    <t>Шоданова Гульнара Такишевна</t>
  </si>
  <si>
    <t>2021 года</t>
  </si>
  <si>
    <t>На 31 декабря 2019 года</t>
  </si>
  <si>
    <t xml:space="preserve">На 31 декабря 2020 года </t>
  </si>
  <si>
    <t>Прочие налоги к выплате</t>
  </si>
  <si>
    <t xml:space="preserve">Дебиторская задолженность </t>
  </si>
  <si>
    <t>ПРОМЕЖУТОЧНЫЙ СОКРАЩЕННЫЙ ОТЧЕТ О ФИНАНСОВОМ ПОЛОЖЕНИИ</t>
  </si>
  <si>
    <t>ПРОМЕЖУТОЧНЫЙ СОКРАЩЕННЫЙ ОТЧЕТ О ПРИБЫЛЯХ И УБЫТКАХ</t>
  </si>
  <si>
    <t>ПРОМЕЖУТОЧНЫЙ СОКРАЩЕННЫЙ ОТЧЕТ ОБ ИЗМЕНЕНИЯХ В КАПИТАЛЕ</t>
  </si>
  <si>
    <t>Накопленный дефицит/нераспределенная прибыль</t>
  </si>
  <si>
    <t>на 30 июня 2021 года</t>
  </si>
  <si>
    <t>30 июня 2021 года</t>
  </si>
  <si>
    <t>закончившихся 30 июня</t>
  </si>
  <si>
    <t>За шесть месяцев, закончившихся 30 июня 2021 года</t>
  </si>
  <si>
    <t xml:space="preserve">За шесть месяцев, закончившихся 30 июня </t>
  </si>
  <si>
    <t xml:space="preserve">За шесть месяцев, </t>
  </si>
  <si>
    <t>За шесть месяцев,</t>
  </si>
  <si>
    <t>На 30 июня 2020 года</t>
  </si>
  <si>
    <t xml:space="preserve">На 30 июня 2021 года </t>
  </si>
  <si>
    <t>Получение займов от Акционера</t>
  </si>
  <si>
    <t>Погашение задолженности перед Акционером</t>
  </si>
  <si>
    <t>Получение займов от кредитных организаций</t>
  </si>
  <si>
    <t>Дивиденды выплаченные Акционеру</t>
  </si>
  <si>
    <t>Заместитель ПредседателяПравления</t>
  </si>
  <si>
    <t>Дивиденды объявленные (Примечание 23)</t>
  </si>
  <si>
    <r>
      <t xml:space="preserve">Доход от первоначального признания по займам, полученным от Акционера по ставке ниже рыночной </t>
    </r>
    <r>
      <rPr>
        <i/>
        <sz val="11"/>
        <color theme="1"/>
        <rFont val="Calibri"/>
        <family val="2"/>
        <charset val="204"/>
      </rPr>
      <t>(Примечание 23)</t>
    </r>
  </si>
  <si>
    <r>
      <t xml:space="preserve">Резерв по условному распределению за период </t>
    </r>
    <r>
      <rPr>
        <i/>
        <sz val="11"/>
        <color theme="1"/>
        <rFont val="Calibri"/>
        <family val="2"/>
        <charset val="204"/>
      </rPr>
      <t>(Примечание 23 )</t>
    </r>
  </si>
  <si>
    <r>
      <t xml:space="preserve">Резерв по условному распределению за период </t>
    </r>
    <r>
      <rPr>
        <i/>
        <sz val="11"/>
        <color theme="1"/>
        <rFont val="Calibri"/>
        <family val="2"/>
        <charset val="204"/>
      </rPr>
      <t>(Примечание 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</si>
</sst>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,##0;\(#,##0\)"/>
    <numFmt numFmtId="169" formatCode="d\-mmm\-yy;@"/>
    <numFmt numFmtId="170" formatCode="_-* #,##0.00_-;\-* #,##0.00_-;_-* &quot;-&quot;??_-;_-@_-"/>
    <numFmt numFmtId="171" formatCode="_(* #,##0.00_);_(* \(#,##0.00\);_(* &quot;-&quot;??_);_(@_)"/>
    <numFmt numFmtId="172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5" fontId="6" fillId="0" borderId="0"/>
    <xf numFmtId="0" fontId="12" fillId="0" borderId="0"/>
    <xf numFmtId="0" fontId="6" fillId="0" borderId="0"/>
    <xf numFmtId="170" fontId="14" fillId="0" borderId="0" applyFont="0" applyFill="0" applyBorder="0" applyAlignment="0" applyProtection="0"/>
    <xf numFmtId="0" fontId="14" fillId="0" borderId="0"/>
    <xf numFmtId="171" fontId="3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8" fillId="0" borderId="0" xfId="4" applyFont="1" applyFill="1" applyBorder="1" applyAlignment="1">
      <alignment horizontal="left"/>
    </xf>
    <xf numFmtId="166" fontId="8" fillId="0" borderId="0" xfId="3" applyNumberFormat="1" applyFont="1" applyFill="1" applyBorder="1" applyAlignment="1" applyProtection="1"/>
    <xf numFmtId="0" fontId="8" fillId="0" borderId="0" xfId="5" applyFont="1" applyFill="1" applyAlignment="1">
      <alignment horizontal="left"/>
    </xf>
    <xf numFmtId="0" fontId="0" fillId="0" borderId="0" xfId="4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9" fillId="0" borderId="0" xfId="4" applyFont="1" applyFill="1" applyAlignment="1">
      <alignment horizontal="left"/>
    </xf>
    <xf numFmtId="166" fontId="9" fillId="0" borderId="2" xfId="3" applyNumberFormat="1" applyFont="1" applyFill="1" applyBorder="1" applyAlignment="1" applyProtection="1"/>
    <xf numFmtId="0" fontId="10" fillId="0" borderId="0" xfId="2" applyNumberFormat="1" applyFont="1" applyFill="1" applyAlignment="1"/>
    <xf numFmtId="0" fontId="9" fillId="0" borderId="0" xfId="2" applyFont="1" applyFill="1"/>
    <xf numFmtId="166" fontId="9" fillId="0" borderId="3" xfId="3" applyNumberFormat="1" applyFont="1" applyFill="1" applyBorder="1" applyAlignment="1" applyProtection="1"/>
    <xf numFmtId="0" fontId="13" fillId="0" borderId="0" xfId="4" applyFont="1" applyFill="1" applyAlignment="1">
      <alignment horizontal="left"/>
    </xf>
    <xf numFmtId="0" fontId="8" fillId="0" borderId="0" xfId="2" applyFont="1" applyFill="1" applyBorder="1" applyAlignment="1">
      <alignment horizontal="left"/>
    </xf>
    <xf numFmtId="166" fontId="9" fillId="0" borderId="4" xfId="3" applyNumberFormat="1" applyFont="1" applyFill="1" applyBorder="1" applyAlignment="1" applyProtection="1"/>
    <xf numFmtId="0" fontId="9" fillId="0" borderId="0" xfId="4" applyFont="1" applyFill="1" applyBorder="1" applyAlignment="1">
      <alignment horizontal="left"/>
    </xf>
    <xf numFmtId="0" fontId="10" fillId="0" borderId="0" xfId="2" applyNumberFormat="1" applyFont="1" applyFill="1" applyAlignment="1">
      <alignment horizontal="right"/>
    </xf>
    <xf numFmtId="0" fontId="8" fillId="0" borderId="0" xfId="2" applyFont="1" applyFill="1"/>
    <xf numFmtId="0" fontId="7" fillId="0" borderId="0" xfId="2" applyNumberFormat="1" applyFont="1" applyFill="1" applyAlignment="1">
      <alignment horizontal="left"/>
    </xf>
    <xf numFmtId="0" fontId="0" fillId="0" borderId="0" xfId="2" applyFont="1" applyFill="1"/>
    <xf numFmtId="166" fontId="0" fillId="0" borderId="0" xfId="3" applyNumberFormat="1" applyFont="1" applyFill="1" applyBorder="1" applyAlignment="1" applyProtection="1"/>
    <xf numFmtId="0" fontId="10" fillId="0" borderId="0" xfId="2" applyNumberFormat="1" applyFont="1" applyFill="1" applyAlignment="1">
      <alignment horizontal="left"/>
    </xf>
    <xf numFmtId="0" fontId="15" fillId="0" borderId="0" xfId="2" applyFont="1" applyFill="1"/>
    <xf numFmtId="0" fontId="16" fillId="0" borderId="0" xfId="2" applyNumberFormat="1" applyFont="1" applyFill="1" applyAlignment="1">
      <alignment horizontal="right"/>
    </xf>
    <xf numFmtId="167" fontId="8" fillId="0" borderId="0" xfId="2" applyNumberFormat="1" applyFont="1" applyFill="1"/>
    <xf numFmtId="0" fontId="16" fillId="0" borderId="0" xfId="2" applyNumberFormat="1" applyFont="1" applyFill="1" applyAlignment="1"/>
    <xf numFmtId="0" fontId="14" fillId="0" borderId="0" xfId="2" applyFont="1" applyFill="1" applyAlignment="1">
      <alignment horizontal="right"/>
    </xf>
    <xf numFmtId="166" fontId="2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right" vertical="center" wrapText="1"/>
    </xf>
    <xf numFmtId="166" fontId="8" fillId="0" borderId="0" xfId="2" applyNumberFormat="1" applyFont="1" applyFill="1"/>
    <xf numFmtId="0" fontId="17" fillId="0" borderId="1" xfId="2" applyFont="1" applyFill="1" applyBorder="1" applyAlignment="1">
      <alignment horizontal="center" wrapText="1"/>
    </xf>
    <xf numFmtId="0" fontId="17" fillId="0" borderId="0" xfId="2" applyFont="1" applyFill="1" applyBorder="1" applyAlignment="1">
      <alignment horizontal="center" wrapText="1"/>
    </xf>
    <xf numFmtId="0" fontId="14" fillId="0" borderId="0" xfId="2" applyFont="1" applyFill="1" applyAlignment="1">
      <alignment horizontal="center"/>
    </xf>
    <xf numFmtId="0" fontId="8" fillId="0" borderId="0" xfId="4" applyFont="1" applyFill="1" applyAlignment="1">
      <alignment horizontal="left" wrapText="1"/>
    </xf>
    <xf numFmtId="3" fontId="5" fillId="0" borderId="0" xfId="0" applyNumberFormat="1" applyFont="1" applyAlignment="1">
      <alignment horizontal="center" wrapText="1"/>
    </xf>
    <xf numFmtId="3" fontId="0" fillId="0" borderId="0" xfId="0" applyNumberFormat="1" applyFill="1"/>
    <xf numFmtId="3" fontId="3" fillId="0" borderId="0" xfId="0" applyNumberFormat="1" applyFont="1"/>
    <xf numFmtId="3" fontId="0" fillId="0" borderId="0" xfId="0" applyNumberFormat="1"/>
    <xf numFmtId="0" fontId="0" fillId="0" borderId="0" xfId="0"/>
    <xf numFmtId="0" fontId="0" fillId="0" borderId="0" xfId="0" applyFill="1"/>
    <xf numFmtId="3" fontId="3" fillId="0" borderId="0" xfId="0" applyNumberFormat="1" applyFont="1" applyFill="1"/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0" fillId="0" borderId="0" xfId="2" applyFont="1" applyFill="1" applyAlignment="1">
      <alignment horizontal="center"/>
    </xf>
    <xf numFmtId="0" fontId="16" fillId="0" borderId="0" xfId="2" applyNumberFormat="1" applyFont="1" applyFill="1" applyAlignment="1">
      <alignment horizontal="center"/>
    </xf>
    <xf numFmtId="0" fontId="30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wrapText="1"/>
    </xf>
    <xf numFmtId="3" fontId="29" fillId="0" borderId="0" xfId="0" applyNumberFormat="1" applyFont="1" applyFill="1"/>
    <xf numFmtId="3" fontId="29" fillId="0" borderId="0" xfId="0" applyNumberFormat="1" applyFont="1"/>
    <xf numFmtId="3" fontId="29" fillId="0" borderId="0" xfId="0" applyNumberFormat="1" applyFont="1" applyAlignment="1">
      <alignment horizontal="right" vertical="center"/>
    </xf>
    <xf numFmtId="3" fontId="30" fillId="0" borderId="10" xfId="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/>
    </xf>
    <xf numFmtId="0" fontId="29" fillId="0" borderId="0" xfId="0" applyFont="1" applyFill="1"/>
    <xf numFmtId="0" fontId="29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/>
    </xf>
    <xf numFmtId="0" fontId="29" fillId="0" borderId="0" xfId="0" applyFont="1" applyFill="1" applyAlignment="1"/>
    <xf numFmtId="0" fontId="0" fillId="0" borderId="0" xfId="0" applyFill="1" applyAlignment="1"/>
    <xf numFmtId="0" fontId="8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14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0" fontId="9" fillId="0" borderId="0" xfId="4" applyFont="1" applyFill="1" applyAlignment="1">
      <alignment horizontal="center"/>
    </xf>
    <xf numFmtId="3" fontId="8" fillId="0" borderId="0" xfId="5" applyNumberFormat="1" applyFont="1" applyFill="1" applyAlignment="1">
      <alignment horizontal="right"/>
    </xf>
    <xf numFmtId="0" fontId="9" fillId="0" borderId="0" xfId="2" applyFont="1" applyFill="1" applyAlignment="1">
      <alignment horizontal="center"/>
    </xf>
    <xf numFmtId="0" fontId="13" fillId="0" borderId="0" xfId="4" applyFont="1" applyFill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35" fillId="0" borderId="0" xfId="5" applyFont="1" applyFill="1" applyAlignment="1">
      <alignment horizontal="left"/>
    </xf>
    <xf numFmtId="0" fontId="14" fillId="0" borderId="0" xfId="5" applyFont="1" applyFill="1" applyAlignment="1">
      <alignment horizontal="center"/>
    </xf>
    <xf numFmtId="4" fontId="13" fillId="0" borderId="0" xfId="3" applyNumberFormat="1" applyFont="1" applyFill="1" applyBorder="1" applyAlignment="1" applyProtection="1"/>
    <xf numFmtId="0" fontId="31" fillId="0" borderId="0" xfId="0" applyFont="1" applyFill="1" applyAlignment="1">
      <alignment horizontal="right" vertical="center"/>
    </xf>
    <xf numFmtId="3" fontId="20" fillId="0" borderId="0" xfId="0" applyNumberFormat="1" applyFont="1" applyFill="1" applyAlignment="1">
      <alignment horizontal="right" vertical="center"/>
    </xf>
    <xf numFmtId="3" fontId="29" fillId="0" borderId="8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Alignment="1">
      <alignment horizontal="right" vertical="center"/>
    </xf>
    <xf numFmtId="3" fontId="20" fillId="0" borderId="6" xfId="0" applyNumberFormat="1" applyFont="1" applyFill="1" applyBorder="1" applyAlignment="1">
      <alignment horizontal="right" vertical="center"/>
    </xf>
    <xf numFmtId="3" fontId="30" fillId="0" borderId="6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horizontal="right" vertical="center"/>
    </xf>
    <xf numFmtId="3" fontId="30" fillId="0" borderId="8" xfId="0" applyNumberFormat="1" applyFont="1" applyFill="1" applyBorder="1" applyAlignment="1">
      <alignment horizontal="right" vertical="center"/>
    </xf>
    <xf numFmtId="3" fontId="29" fillId="0" borderId="6" xfId="0" applyNumberFormat="1" applyFont="1" applyFill="1" applyBorder="1" applyAlignment="1">
      <alignment horizontal="right" vertical="center"/>
    </xf>
    <xf numFmtId="3" fontId="29" fillId="0" borderId="9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justify" vertical="center"/>
    </xf>
    <xf numFmtId="3" fontId="29" fillId="0" borderId="0" xfId="0" applyNumberFormat="1" applyFont="1" applyFill="1" applyAlignment="1">
      <alignment vertical="center"/>
    </xf>
    <xf numFmtId="3" fontId="33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13" fillId="0" borderId="0" xfId="2" applyFont="1" applyFill="1" applyAlignment="1">
      <alignment horizontal="center"/>
    </xf>
    <xf numFmtId="0" fontId="13" fillId="0" borderId="0" xfId="2" applyNumberFormat="1" applyFont="1" applyFill="1" applyAlignment="1">
      <alignment horizontal="center"/>
    </xf>
    <xf numFmtId="169" fontId="27" fillId="0" borderId="0" xfId="2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8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9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/>
    </xf>
    <xf numFmtId="0" fontId="8" fillId="0" borderId="0" xfId="2" applyFont="1" applyFill="1" applyBorder="1" applyAlignment="1">
      <alignment horizontal="right"/>
    </xf>
    <xf numFmtId="0" fontId="9" fillId="0" borderId="0" xfId="2" applyFont="1" applyFill="1" applyAlignment="1">
      <alignment horizontal="center"/>
    </xf>
    <xf numFmtId="14" fontId="26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0" fillId="0" borderId="0" xfId="4" applyNumberFormat="1" applyFont="1" applyFill="1" applyBorder="1" applyAlignment="1" applyProtection="1">
      <alignment horizontal="left"/>
      <protection locked="0"/>
    </xf>
    <xf numFmtId="0" fontId="8" fillId="0" borderId="0" xfId="2" applyFont="1" applyFill="1" applyAlignment="1">
      <alignment horizontal="left" wrapText="1"/>
    </xf>
    <xf numFmtId="0" fontId="22" fillId="0" borderId="0" xfId="2" applyFont="1" applyFill="1" applyAlignment="1">
      <alignment horizontal="center" wrapText="1"/>
    </xf>
    <xf numFmtId="0" fontId="9" fillId="0" borderId="1" xfId="2" applyFont="1" applyFill="1" applyBorder="1" applyAlignment="1">
      <alignment horizontal="center" wrapText="1"/>
    </xf>
    <xf numFmtId="168" fontId="13" fillId="0" borderId="0" xfId="4" applyNumberFormat="1" applyFont="1" applyFill="1" applyBorder="1" applyAlignment="1" applyProtection="1">
      <alignment horizontal="left" wrapText="1"/>
      <protection locked="0"/>
    </xf>
    <xf numFmtId="166" fontId="0" fillId="0" borderId="0" xfId="0" applyNumberFormat="1" applyFill="1"/>
    <xf numFmtId="0" fontId="20" fillId="0" borderId="0" xfId="0" applyFont="1" applyFill="1" applyAlignment="1">
      <alignment horizontal="justify" vertical="center"/>
    </xf>
    <xf numFmtId="0" fontId="21" fillId="0" borderId="0" xfId="0" applyFont="1" applyFill="1" applyAlignment="1">
      <alignment horizontal="justify" vertical="center"/>
    </xf>
    <xf numFmtId="0" fontId="30" fillId="0" borderId="0" xfId="0" applyFont="1" applyFill="1" applyAlignment="1">
      <alignment horizontal="justify" vertical="center"/>
    </xf>
    <xf numFmtId="0" fontId="30" fillId="0" borderId="7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justify" vertical="center"/>
    </xf>
    <xf numFmtId="0" fontId="29" fillId="0" borderId="0" xfId="0" applyFont="1" applyFill="1" applyAlignment="1">
      <alignment horizontal="center" vertical="center"/>
    </xf>
    <xf numFmtId="3" fontId="29" fillId="0" borderId="7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72" fontId="19" fillId="0" borderId="0" xfId="1" applyNumberFormat="1" applyFont="1" applyFill="1"/>
    <xf numFmtId="0" fontId="24" fillId="0" borderId="0" xfId="0" applyFont="1" applyFill="1" applyAlignment="1">
      <alignment horizontal="center"/>
    </xf>
    <xf numFmtId="0" fontId="18" fillId="0" borderId="0" xfId="2" applyFont="1" applyFill="1" applyAlignment="1">
      <alignment horizontal="center" wrapText="1"/>
    </xf>
    <xf numFmtId="0" fontId="5" fillId="0" borderId="0" xfId="0" applyFont="1" applyFill="1"/>
    <xf numFmtId="0" fontId="2" fillId="0" borderId="0" xfId="0" applyFont="1" applyFill="1"/>
    <xf numFmtId="0" fontId="33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3" fontId="30" fillId="0" borderId="7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3" fontId="33" fillId="0" borderId="6" xfId="0" applyNumberFormat="1" applyFont="1" applyFill="1" applyBorder="1" applyAlignment="1">
      <alignment vertical="center"/>
    </xf>
    <xf numFmtId="3" fontId="34" fillId="0" borderId="6" xfId="0" applyNumberFormat="1" applyFont="1" applyFill="1" applyBorder="1" applyAlignment="1">
      <alignment vertical="center"/>
    </xf>
    <xf numFmtId="3" fontId="34" fillId="0" borderId="8" xfId="0" applyNumberFormat="1" applyFont="1" applyFill="1" applyBorder="1" applyAlignment="1">
      <alignment vertical="center"/>
    </xf>
    <xf numFmtId="3" fontId="33" fillId="0" borderId="7" xfId="0" applyNumberFormat="1" applyFont="1" applyFill="1" applyBorder="1" applyAlignment="1">
      <alignment vertical="center"/>
    </xf>
    <xf numFmtId="3" fontId="33" fillId="0" borderId="9" xfId="0" applyNumberFormat="1" applyFont="1" applyFill="1" applyBorder="1" applyAlignment="1">
      <alignment vertical="center"/>
    </xf>
    <xf numFmtId="3" fontId="33" fillId="0" borderId="11" xfId="0" applyNumberFormat="1" applyFont="1" applyFill="1" applyBorder="1" applyAlignment="1">
      <alignment vertical="center"/>
    </xf>
  </cellXfs>
  <cellStyles count="11">
    <cellStyle name="Comma 2" xfId="6"/>
    <cellStyle name="Comma 74" xfId="8"/>
    <cellStyle name="Comma 74 2" xfId="10"/>
    <cellStyle name="Excel Built-in Comma" xfId="3"/>
    <cellStyle name="Excel Built-in Normal" xfId="2"/>
    <cellStyle name="Normal 2" xfId="4"/>
    <cellStyle name="Normal 2 2" xfId="5"/>
    <cellStyle name="Normal_A4. TS IFRS KazPost'07 " xfId="7"/>
    <cellStyle name="Обычный" xfId="0" builtinId="0"/>
    <cellStyle name="Стиль 1" xfId="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22" zoomScaleNormal="100" workbookViewId="0">
      <selection activeCell="D47" sqref="D47"/>
    </sheetView>
  </sheetViews>
  <sheetFormatPr defaultRowHeight="15" x14ac:dyDescent="0.25"/>
  <cols>
    <col min="1" max="1" width="9.140625" style="39"/>
    <col min="2" max="2" width="59.28515625" style="39" customWidth="1"/>
    <col min="3" max="3" width="9.85546875" style="39" customWidth="1"/>
    <col min="4" max="5" width="15.5703125" style="39" customWidth="1"/>
    <col min="6" max="16384" width="9.140625" style="39"/>
  </cols>
  <sheetData>
    <row r="1" spans="1:5" x14ac:dyDescent="0.25">
      <c r="A1" s="18"/>
      <c r="B1" s="102"/>
      <c r="C1" s="102"/>
      <c r="D1" s="103"/>
      <c r="E1" s="2"/>
    </row>
    <row r="2" spans="1:5" x14ac:dyDescent="0.25">
      <c r="A2" s="104" t="s">
        <v>103</v>
      </c>
      <c r="B2" s="104"/>
      <c r="C2" s="104"/>
      <c r="D2" s="104"/>
      <c r="E2" s="104"/>
    </row>
    <row r="3" spans="1:5" x14ac:dyDescent="0.25">
      <c r="A3" s="90" t="s">
        <v>107</v>
      </c>
      <c r="B3" s="90"/>
      <c r="C3" s="90"/>
      <c r="D3" s="90"/>
      <c r="E3" s="90"/>
    </row>
    <row r="4" spans="1:5" x14ac:dyDescent="0.25">
      <c r="A4" s="105" t="s">
        <v>26</v>
      </c>
      <c r="B4" s="105"/>
      <c r="C4" s="105"/>
      <c r="D4" s="105"/>
      <c r="E4" s="105"/>
    </row>
    <row r="5" spans="1:5" x14ac:dyDescent="0.25">
      <c r="A5" s="106"/>
      <c r="B5" s="102"/>
      <c r="C5" s="102"/>
      <c r="D5" s="103"/>
      <c r="E5" s="2"/>
    </row>
    <row r="6" spans="1:5" x14ac:dyDescent="0.25">
      <c r="A6" s="17"/>
      <c r="B6" s="102"/>
      <c r="C6" s="102"/>
      <c r="D6" s="17"/>
      <c r="E6" s="17"/>
    </row>
    <row r="7" spans="1:5" ht="26.25" x14ac:dyDescent="0.25">
      <c r="A7" s="107"/>
      <c r="B7" s="108"/>
      <c r="C7" s="109" t="s">
        <v>34</v>
      </c>
      <c r="D7" s="110" t="s">
        <v>108</v>
      </c>
      <c r="E7" s="110" t="s">
        <v>94</v>
      </c>
    </row>
    <row r="8" spans="1:5" x14ac:dyDescent="0.25">
      <c r="B8" s="111" t="s">
        <v>27</v>
      </c>
      <c r="C8" s="111"/>
      <c r="D8" s="17"/>
      <c r="E8" s="17"/>
    </row>
    <row r="9" spans="1:5" x14ac:dyDescent="0.25">
      <c r="A9" s="16"/>
      <c r="B9" s="1" t="s">
        <v>0</v>
      </c>
      <c r="C9" s="59">
        <v>3</v>
      </c>
      <c r="D9" s="2">
        <v>33102624</v>
      </c>
      <c r="E9" s="2">
        <v>12235576</v>
      </c>
    </row>
    <row r="10" spans="1:5" x14ac:dyDescent="0.25">
      <c r="A10" s="9"/>
      <c r="B10" s="3" t="s">
        <v>1</v>
      </c>
      <c r="C10" s="43">
        <v>4</v>
      </c>
      <c r="D10" s="2">
        <v>3875636</v>
      </c>
      <c r="E10" s="2">
        <v>39618524</v>
      </c>
    </row>
    <row r="11" spans="1:5" x14ac:dyDescent="0.25">
      <c r="A11" s="9"/>
      <c r="B11" s="3" t="s">
        <v>2</v>
      </c>
      <c r="C11" s="43">
        <v>5</v>
      </c>
      <c r="D11" s="2">
        <v>27799538</v>
      </c>
      <c r="E11" s="2">
        <v>30701902</v>
      </c>
    </row>
    <row r="12" spans="1:5" x14ac:dyDescent="0.25">
      <c r="A12" s="9"/>
      <c r="B12" s="3" t="s">
        <v>3</v>
      </c>
      <c r="C12" s="43">
        <v>6</v>
      </c>
      <c r="D12" s="2">
        <v>294919193</v>
      </c>
      <c r="E12" s="2">
        <v>258160169</v>
      </c>
    </row>
    <row r="13" spans="1:5" x14ac:dyDescent="0.25">
      <c r="A13" s="9"/>
      <c r="B13" s="4" t="s">
        <v>4</v>
      </c>
      <c r="C13" s="60">
        <v>7</v>
      </c>
      <c r="D13" s="2">
        <v>8806308</v>
      </c>
      <c r="E13" s="2">
        <v>4288552</v>
      </c>
    </row>
    <row r="14" spans="1:5" x14ac:dyDescent="0.25">
      <c r="A14" s="9"/>
      <c r="B14" s="6" t="s">
        <v>35</v>
      </c>
      <c r="C14" s="61"/>
      <c r="D14" s="2">
        <v>134115</v>
      </c>
      <c r="E14" s="2">
        <v>134115</v>
      </c>
    </row>
    <row r="15" spans="1:5" x14ac:dyDescent="0.25">
      <c r="A15" s="9"/>
      <c r="B15" s="4" t="s">
        <v>5</v>
      </c>
      <c r="C15" s="60">
        <v>8</v>
      </c>
      <c r="D15" s="2">
        <v>880840</v>
      </c>
      <c r="E15" s="2">
        <v>939426</v>
      </c>
    </row>
    <row r="16" spans="1:5" x14ac:dyDescent="0.25">
      <c r="A16" s="9"/>
      <c r="B16" s="4" t="s">
        <v>6</v>
      </c>
      <c r="C16" s="60">
        <v>9</v>
      </c>
      <c r="D16" s="2">
        <v>485049</v>
      </c>
      <c r="E16" s="2">
        <v>535146</v>
      </c>
    </row>
    <row r="17" spans="1:5" ht="15.75" customHeight="1" x14ac:dyDescent="0.25">
      <c r="A17" s="9"/>
      <c r="B17" s="33" t="s">
        <v>55</v>
      </c>
      <c r="C17" s="62">
        <v>10</v>
      </c>
      <c r="D17" s="2">
        <v>6646834</v>
      </c>
      <c r="E17" s="2">
        <v>6127673</v>
      </c>
    </row>
    <row r="18" spans="1:5" x14ac:dyDescent="0.25">
      <c r="A18" s="9"/>
      <c r="B18" s="5" t="s">
        <v>7</v>
      </c>
      <c r="C18" s="62">
        <v>11</v>
      </c>
      <c r="D18" s="2">
        <v>2812132</v>
      </c>
      <c r="E18" s="2">
        <v>1254879</v>
      </c>
    </row>
    <row r="19" spans="1:5" x14ac:dyDescent="0.25">
      <c r="A19" s="9"/>
      <c r="B19" s="5" t="s">
        <v>102</v>
      </c>
      <c r="C19" s="62">
        <v>12</v>
      </c>
      <c r="D19" s="2">
        <v>1738086</v>
      </c>
      <c r="E19" s="2">
        <v>892021</v>
      </c>
    </row>
    <row r="20" spans="1:5" x14ac:dyDescent="0.25">
      <c r="A20" s="9"/>
      <c r="B20" s="5" t="s">
        <v>8</v>
      </c>
      <c r="C20" s="62">
        <v>20</v>
      </c>
      <c r="D20" s="2">
        <v>374444</v>
      </c>
      <c r="E20" s="2">
        <f>1083223-E19</f>
        <v>191202</v>
      </c>
    </row>
    <row r="21" spans="1:5" ht="15.75" thickBot="1" x14ac:dyDescent="0.3">
      <c r="A21" s="9"/>
      <c r="B21" s="7" t="s">
        <v>28</v>
      </c>
      <c r="C21" s="63"/>
      <c r="D21" s="8">
        <f>SUM(D9:D20)</f>
        <v>381574799</v>
      </c>
      <c r="E21" s="8">
        <f>SUM(E9:E20)</f>
        <v>355079185</v>
      </c>
    </row>
    <row r="22" spans="1:5" ht="15.75" thickTop="1" x14ac:dyDescent="0.25">
      <c r="A22" s="9"/>
      <c r="B22" s="7"/>
      <c r="C22" s="63"/>
      <c r="D22" s="2"/>
      <c r="E22" s="2"/>
    </row>
    <row r="23" spans="1:5" x14ac:dyDescent="0.25">
      <c r="A23" s="9"/>
      <c r="B23" s="7" t="s">
        <v>29</v>
      </c>
      <c r="C23" s="63"/>
      <c r="D23" s="2"/>
      <c r="E23" s="2"/>
    </row>
    <row r="24" spans="1:5" x14ac:dyDescent="0.25">
      <c r="A24" s="9"/>
      <c r="B24" s="5" t="s">
        <v>58</v>
      </c>
      <c r="C24" s="62">
        <v>13</v>
      </c>
      <c r="D24" s="2">
        <v>25219199</v>
      </c>
      <c r="E24" s="2">
        <v>53444325</v>
      </c>
    </row>
    <row r="25" spans="1:5" x14ac:dyDescent="0.25">
      <c r="A25" s="9"/>
      <c r="B25" s="5" t="s">
        <v>9</v>
      </c>
      <c r="C25" s="62">
        <v>14</v>
      </c>
      <c r="D25" s="2">
        <v>65194473</v>
      </c>
      <c r="E25" s="2">
        <v>63549227</v>
      </c>
    </row>
    <row r="26" spans="1:5" x14ac:dyDescent="0.25">
      <c r="A26" s="9"/>
      <c r="B26" s="5" t="s">
        <v>49</v>
      </c>
      <c r="C26" s="62">
        <v>15</v>
      </c>
      <c r="D26" s="2">
        <v>99679180</v>
      </c>
      <c r="E26" s="2">
        <v>98237807</v>
      </c>
    </row>
    <row r="27" spans="1:5" ht="26.25" x14ac:dyDescent="0.25">
      <c r="A27" s="9"/>
      <c r="B27" s="33" t="s">
        <v>57</v>
      </c>
      <c r="C27" s="62"/>
      <c r="D27" s="2">
        <v>7534668</v>
      </c>
      <c r="E27" s="2">
        <v>1800269</v>
      </c>
    </row>
    <row r="28" spans="1:5" x14ac:dyDescent="0.25">
      <c r="A28" s="9"/>
      <c r="B28" s="5" t="s">
        <v>10</v>
      </c>
      <c r="C28" s="62">
        <v>17</v>
      </c>
      <c r="D28" s="2">
        <v>9734442</v>
      </c>
      <c r="E28" s="2">
        <v>7957142</v>
      </c>
    </row>
    <row r="29" spans="1:5" x14ac:dyDescent="0.25">
      <c r="A29" s="9"/>
      <c r="B29" s="5" t="s">
        <v>78</v>
      </c>
      <c r="C29" s="62"/>
      <c r="D29" s="2">
        <v>8775724</v>
      </c>
      <c r="E29" s="2">
        <v>8301324</v>
      </c>
    </row>
    <row r="30" spans="1:5" s="3" customFormat="1" ht="12.75" x14ac:dyDescent="0.2">
      <c r="B30" s="3" t="s">
        <v>95</v>
      </c>
      <c r="C30" s="43">
        <v>18</v>
      </c>
      <c r="D30" s="64">
        <v>22291001</v>
      </c>
      <c r="E30" s="64">
        <v>5212367</v>
      </c>
    </row>
    <row r="31" spans="1:5" x14ac:dyDescent="0.25">
      <c r="A31" s="9"/>
      <c r="B31" s="5" t="s">
        <v>101</v>
      </c>
      <c r="C31" s="62">
        <v>19</v>
      </c>
      <c r="D31" s="2">
        <v>48500</v>
      </c>
      <c r="E31" s="2">
        <v>77352</v>
      </c>
    </row>
    <row r="32" spans="1:5" x14ac:dyDescent="0.25">
      <c r="A32" s="9"/>
      <c r="B32" s="5" t="s">
        <v>11</v>
      </c>
      <c r="C32" s="62">
        <v>20</v>
      </c>
      <c r="D32" s="2">
        <v>2061505</v>
      </c>
      <c r="E32" s="2">
        <f>1487935-E31</f>
        <v>1410583</v>
      </c>
    </row>
    <row r="33" spans="1:5" x14ac:dyDescent="0.25">
      <c r="B33" s="10" t="s">
        <v>30</v>
      </c>
      <c r="C33" s="65"/>
      <c r="D33" s="11">
        <f>SUM(D24:D32)</f>
        <v>240538692</v>
      </c>
      <c r="E33" s="11">
        <f>SUM(E24:E32)</f>
        <v>239990396</v>
      </c>
    </row>
    <row r="34" spans="1:5" x14ac:dyDescent="0.25">
      <c r="A34" s="17"/>
      <c r="B34" s="12"/>
      <c r="C34" s="66"/>
      <c r="D34" s="2"/>
      <c r="E34" s="2"/>
    </row>
    <row r="35" spans="1:5" x14ac:dyDescent="0.25">
      <c r="A35" s="17"/>
      <c r="B35" s="7" t="s">
        <v>31</v>
      </c>
      <c r="C35" s="63"/>
      <c r="D35" s="2"/>
      <c r="E35" s="2"/>
    </row>
    <row r="36" spans="1:5" x14ac:dyDescent="0.25">
      <c r="A36" s="17"/>
      <c r="B36" s="5" t="s">
        <v>12</v>
      </c>
      <c r="C36" s="62">
        <v>23</v>
      </c>
      <c r="D36" s="2">
        <v>82837204</v>
      </c>
      <c r="E36" s="2">
        <v>82837204</v>
      </c>
    </row>
    <row r="37" spans="1:5" x14ac:dyDescent="0.25">
      <c r="A37" s="17"/>
      <c r="B37" s="5" t="s">
        <v>56</v>
      </c>
      <c r="C37" s="62">
        <v>23</v>
      </c>
      <c r="D37" s="2">
        <v>61634012</v>
      </c>
      <c r="E37" s="2">
        <v>31607374</v>
      </c>
    </row>
    <row r="38" spans="1:5" x14ac:dyDescent="0.25">
      <c r="A38" s="17"/>
      <c r="B38" s="5" t="s">
        <v>13</v>
      </c>
      <c r="C38" s="62">
        <v>23</v>
      </c>
      <c r="D38" s="2">
        <v>1436184</v>
      </c>
      <c r="E38" s="2">
        <v>1436184</v>
      </c>
    </row>
    <row r="39" spans="1:5" x14ac:dyDescent="0.25">
      <c r="A39" s="17"/>
      <c r="B39" s="13" t="s">
        <v>14</v>
      </c>
      <c r="C39" s="67">
        <v>23</v>
      </c>
      <c r="D39" s="2">
        <v>-9466086</v>
      </c>
      <c r="E39" s="2">
        <v>-9613442</v>
      </c>
    </row>
    <row r="40" spans="1:5" x14ac:dyDescent="0.25">
      <c r="A40" s="17"/>
      <c r="B40" s="5" t="s">
        <v>15</v>
      </c>
      <c r="C40" s="62"/>
      <c r="D40" s="2">
        <v>4594793</v>
      </c>
      <c r="E40" s="2">
        <v>8821469</v>
      </c>
    </row>
    <row r="41" spans="1:5" x14ac:dyDescent="0.25">
      <c r="A41" s="16"/>
      <c r="B41" s="7" t="s">
        <v>32</v>
      </c>
      <c r="C41" s="63"/>
      <c r="D41" s="14">
        <f>SUM(D36:D40)</f>
        <v>141036107</v>
      </c>
      <c r="E41" s="14">
        <f>SUM(E36:E40)</f>
        <v>115088789</v>
      </c>
    </row>
    <row r="42" spans="1:5" ht="15.75" thickBot="1" x14ac:dyDescent="0.3">
      <c r="B42" s="15" t="s">
        <v>33</v>
      </c>
      <c r="C42" s="68"/>
      <c r="D42" s="8">
        <f>D41+D33</f>
        <v>381574799</v>
      </c>
      <c r="E42" s="8">
        <f>E41+E33</f>
        <v>355079185</v>
      </c>
    </row>
    <row r="43" spans="1:5" ht="15.75" thickTop="1" x14ac:dyDescent="0.25">
      <c r="B43" s="69" t="s">
        <v>96</v>
      </c>
      <c r="C43" s="70">
        <v>23</v>
      </c>
      <c r="D43" s="71">
        <v>1696.71</v>
      </c>
      <c r="E43" s="71">
        <v>1382.88</v>
      </c>
    </row>
    <row r="44" spans="1:5" x14ac:dyDescent="0.25">
      <c r="B44" s="17"/>
      <c r="C44" s="17"/>
      <c r="D44" s="29"/>
      <c r="E44" s="29"/>
    </row>
    <row r="45" spans="1:5" x14ac:dyDescent="0.25">
      <c r="D45" s="112"/>
      <c r="E45" s="112"/>
    </row>
    <row r="47" spans="1:5" x14ac:dyDescent="0.25">
      <c r="B47" s="39" t="s">
        <v>81</v>
      </c>
      <c r="D47" s="39" t="s">
        <v>120</v>
      </c>
    </row>
    <row r="49" spans="2:4" x14ac:dyDescent="0.25">
      <c r="B49" s="39" t="s">
        <v>97</v>
      </c>
      <c r="D49" s="39" t="s">
        <v>61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Normal="100" workbookViewId="0">
      <selection activeCell="C44" sqref="C44"/>
    </sheetView>
  </sheetViews>
  <sheetFormatPr defaultRowHeight="15" x14ac:dyDescent="0.25"/>
  <cols>
    <col min="1" max="1" width="9.140625" style="39"/>
    <col min="2" max="2" width="64" style="39" customWidth="1"/>
    <col min="3" max="3" width="11.140625" style="122" customWidth="1"/>
    <col min="4" max="4" width="17.85546875" style="39" customWidth="1"/>
    <col min="5" max="5" width="16.5703125" style="39" customWidth="1"/>
    <col min="6" max="16384" width="9.140625" style="39"/>
  </cols>
  <sheetData>
    <row r="1" spans="1:5" x14ac:dyDescent="0.25">
      <c r="A1" s="18"/>
      <c r="B1" s="19"/>
      <c r="C1" s="44"/>
      <c r="D1" s="19"/>
      <c r="E1" s="19"/>
    </row>
    <row r="2" spans="1:5" x14ac:dyDescent="0.25">
      <c r="A2" s="89" t="s">
        <v>104</v>
      </c>
      <c r="B2" s="89"/>
      <c r="C2" s="89"/>
      <c r="D2" s="89"/>
      <c r="E2" s="89"/>
    </row>
    <row r="3" spans="1:5" x14ac:dyDescent="0.25">
      <c r="A3" s="90" t="s">
        <v>110</v>
      </c>
      <c r="B3" s="90"/>
      <c r="C3" s="90"/>
      <c r="D3" s="90"/>
      <c r="E3" s="90"/>
    </row>
    <row r="4" spans="1:5" x14ac:dyDescent="0.25">
      <c r="A4" s="91" t="s">
        <v>26</v>
      </c>
      <c r="B4" s="91"/>
      <c r="C4" s="91"/>
      <c r="D4" s="91"/>
      <c r="E4" s="91"/>
    </row>
    <row r="5" spans="1:5" x14ac:dyDescent="0.25">
      <c r="A5" s="22"/>
      <c r="B5" s="19"/>
      <c r="C5" s="44"/>
      <c r="D5" s="20"/>
      <c r="E5" s="20"/>
    </row>
    <row r="6" spans="1:5" x14ac:dyDescent="0.25">
      <c r="A6" s="19"/>
      <c r="B6" s="19"/>
      <c r="C6" s="44"/>
      <c r="D6" s="20"/>
      <c r="E6" s="20"/>
    </row>
    <row r="7" spans="1:5" x14ac:dyDescent="0.25">
      <c r="A7" s="19"/>
      <c r="B7" s="19"/>
      <c r="C7" s="44"/>
      <c r="D7" s="19"/>
      <c r="E7" s="19"/>
    </row>
    <row r="8" spans="1:5" x14ac:dyDescent="0.25">
      <c r="A8" s="19"/>
      <c r="B8" s="23"/>
      <c r="C8" s="45"/>
      <c r="D8" s="17"/>
      <c r="E8" s="24"/>
    </row>
    <row r="9" spans="1:5" ht="16.5" customHeight="1" x14ac:dyDescent="0.25">
      <c r="A9" s="19"/>
      <c r="B9" s="113"/>
      <c r="C9" s="99" t="s">
        <v>34</v>
      </c>
      <c r="D9" s="99" t="s">
        <v>113</v>
      </c>
      <c r="E9" s="99"/>
    </row>
    <row r="10" spans="1:5" ht="15.75" thickBot="1" x14ac:dyDescent="0.3">
      <c r="A10" s="23"/>
      <c r="B10" s="113"/>
      <c r="C10" s="99"/>
      <c r="D10" s="100" t="s">
        <v>109</v>
      </c>
      <c r="E10" s="100"/>
    </row>
    <row r="11" spans="1:5" ht="12.75" customHeight="1" thickBot="1" x14ac:dyDescent="0.3">
      <c r="A11" s="25"/>
      <c r="B11" s="114"/>
      <c r="C11" s="100"/>
      <c r="D11" s="72" t="s">
        <v>98</v>
      </c>
      <c r="E11" s="72" t="s">
        <v>82</v>
      </c>
    </row>
    <row r="12" spans="1:5" ht="31.5" customHeight="1" x14ac:dyDescent="0.25">
      <c r="A12" s="25"/>
      <c r="B12" s="115" t="s">
        <v>83</v>
      </c>
      <c r="C12" s="55"/>
      <c r="D12" s="116"/>
      <c r="E12" s="55"/>
    </row>
    <row r="13" spans="1:5" ht="12.75" customHeight="1" x14ac:dyDescent="0.25">
      <c r="A13" s="25"/>
      <c r="B13" s="117" t="s">
        <v>2</v>
      </c>
      <c r="C13" s="118"/>
      <c r="D13" s="75">
        <v>1931886</v>
      </c>
      <c r="E13" s="73">
        <v>1522170</v>
      </c>
    </row>
    <row r="14" spans="1:5" ht="12.75" customHeight="1" x14ac:dyDescent="0.25">
      <c r="A14" s="25"/>
      <c r="B14" s="117" t="s">
        <v>1</v>
      </c>
      <c r="C14" s="118"/>
      <c r="D14" s="75">
        <v>1215161</v>
      </c>
      <c r="E14" s="73">
        <v>956165</v>
      </c>
    </row>
    <row r="15" spans="1:5" ht="12.75" customHeight="1" thickBot="1" x14ac:dyDescent="0.3">
      <c r="A15" s="25"/>
      <c r="B15" s="117" t="s">
        <v>59</v>
      </c>
      <c r="C15" s="118"/>
      <c r="D15" s="75">
        <v>510989</v>
      </c>
      <c r="E15" s="73">
        <v>422577</v>
      </c>
    </row>
    <row r="16" spans="1:5" ht="12.75" customHeight="1" thickBot="1" x14ac:dyDescent="0.3">
      <c r="A16" s="25"/>
      <c r="B16" s="117"/>
      <c r="C16" s="118"/>
      <c r="D16" s="74">
        <f>SUM(D13:D15)</f>
        <v>3658036</v>
      </c>
      <c r="E16" s="74">
        <f>SUM(E13:E15)</f>
        <v>2900912</v>
      </c>
    </row>
    <row r="17" spans="1:5" ht="12.75" customHeight="1" x14ac:dyDescent="0.25">
      <c r="A17" s="25"/>
      <c r="B17" s="115" t="s">
        <v>84</v>
      </c>
      <c r="C17" s="118"/>
      <c r="D17" s="75"/>
      <c r="E17" s="75"/>
    </row>
    <row r="18" spans="1:5" ht="12.75" customHeight="1" thickBot="1" x14ac:dyDescent="0.3">
      <c r="A18" s="25"/>
      <c r="B18" s="117" t="s">
        <v>3</v>
      </c>
      <c r="C18" s="118"/>
      <c r="D18" s="80">
        <v>20288931</v>
      </c>
      <c r="E18" s="76">
        <v>14506401</v>
      </c>
    </row>
    <row r="19" spans="1:5" ht="12.75" customHeight="1" thickBot="1" x14ac:dyDescent="0.3">
      <c r="A19" s="25"/>
      <c r="B19" s="117"/>
      <c r="C19" s="118"/>
      <c r="D19" s="80">
        <v>20288931</v>
      </c>
      <c r="E19" s="76">
        <v>14506401</v>
      </c>
    </row>
    <row r="20" spans="1:5" ht="12.75" customHeight="1" thickBot="1" x14ac:dyDescent="0.3">
      <c r="A20" s="25"/>
      <c r="B20" s="115" t="s">
        <v>85</v>
      </c>
      <c r="C20" s="118"/>
      <c r="D20" s="77">
        <f>D16+D19</f>
        <v>23946967</v>
      </c>
      <c r="E20" s="77">
        <f>E16+E19</f>
        <v>17407313</v>
      </c>
    </row>
    <row r="21" spans="1:5" ht="12.75" customHeight="1" thickBot="1" x14ac:dyDescent="0.3">
      <c r="A21" s="25"/>
      <c r="B21" s="115"/>
      <c r="C21" s="118"/>
      <c r="D21" s="78"/>
      <c r="E21" s="78"/>
    </row>
    <row r="22" spans="1:5" ht="12.75" customHeight="1" x14ac:dyDescent="0.25">
      <c r="A22" s="25"/>
      <c r="B22" s="115" t="s">
        <v>16</v>
      </c>
      <c r="C22" s="118"/>
      <c r="D22" s="119"/>
      <c r="E22" s="119"/>
    </row>
    <row r="23" spans="1:5" ht="28.5" customHeight="1" x14ac:dyDescent="0.25">
      <c r="A23" s="25"/>
      <c r="B23" s="117" t="s">
        <v>9</v>
      </c>
      <c r="C23" s="118"/>
      <c r="D23" s="78">
        <v>-3477920</v>
      </c>
      <c r="E23" s="73">
        <v>-3583315</v>
      </c>
    </row>
    <row r="24" spans="1:5" ht="29.25" customHeight="1" x14ac:dyDescent="0.25">
      <c r="A24" s="25"/>
      <c r="B24" s="117" t="s">
        <v>49</v>
      </c>
      <c r="C24" s="118"/>
      <c r="D24" s="75">
        <v>-5571913</v>
      </c>
      <c r="E24" s="73">
        <v>-3863242</v>
      </c>
    </row>
    <row r="25" spans="1:5" ht="12.75" customHeight="1" thickBot="1" x14ac:dyDescent="0.3">
      <c r="A25" s="25"/>
      <c r="B25" s="117" t="s">
        <v>58</v>
      </c>
      <c r="C25" s="118"/>
      <c r="D25" s="75">
        <v>-10137117</v>
      </c>
      <c r="E25" s="73">
        <v>-1804952</v>
      </c>
    </row>
    <row r="26" spans="1:5" ht="12.75" customHeight="1" thickBot="1" x14ac:dyDescent="0.3">
      <c r="A26" s="25"/>
      <c r="B26" s="117"/>
      <c r="C26" s="118"/>
      <c r="D26" s="79">
        <f>SUM(D23:D25)</f>
        <v>-19186950</v>
      </c>
      <c r="E26" s="79">
        <f>SUM(E23:E25)</f>
        <v>-9251509</v>
      </c>
    </row>
    <row r="27" spans="1:5" ht="12.75" customHeight="1" x14ac:dyDescent="0.25">
      <c r="A27" s="25"/>
      <c r="B27" s="115" t="s">
        <v>17</v>
      </c>
      <c r="C27" s="118"/>
      <c r="D27" s="75">
        <f>D20+D26</f>
        <v>4760017</v>
      </c>
      <c r="E27" s="75">
        <f>E20+E26</f>
        <v>8155804</v>
      </c>
    </row>
    <row r="28" spans="1:5" ht="12.75" customHeight="1" thickBot="1" x14ac:dyDescent="0.3">
      <c r="A28" s="25"/>
      <c r="B28" s="117" t="s">
        <v>62</v>
      </c>
      <c r="C28" s="118">
        <v>21</v>
      </c>
      <c r="D28" s="80">
        <v>-2067358</v>
      </c>
      <c r="E28" s="76">
        <v>-849829</v>
      </c>
    </row>
    <row r="29" spans="1:5" ht="30.75" customHeight="1" thickBot="1" x14ac:dyDescent="0.3">
      <c r="A29" s="25"/>
      <c r="B29" s="115" t="s">
        <v>18</v>
      </c>
      <c r="C29" s="120"/>
      <c r="D29" s="80">
        <f>SUM(D27:D28)</f>
        <v>2692659</v>
      </c>
      <c r="E29" s="80">
        <f>SUM(E27:E28)</f>
        <v>7305975</v>
      </c>
    </row>
    <row r="30" spans="1:5" ht="16.5" customHeight="1" x14ac:dyDescent="0.25">
      <c r="A30" s="25"/>
      <c r="B30" s="117"/>
      <c r="C30" s="118"/>
      <c r="D30" s="119"/>
      <c r="E30" s="119"/>
    </row>
    <row r="31" spans="1:5" ht="30.75" customHeight="1" x14ac:dyDescent="0.25">
      <c r="A31" s="25"/>
      <c r="B31" s="117" t="s">
        <v>48</v>
      </c>
      <c r="C31" s="118"/>
      <c r="D31" s="75">
        <v>25536</v>
      </c>
      <c r="E31" s="73">
        <v>-2350</v>
      </c>
    </row>
    <row r="32" spans="1:5" ht="12.75" customHeight="1" x14ac:dyDescent="0.25">
      <c r="A32" s="25"/>
      <c r="B32" s="117" t="s">
        <v>36</v>
      </c>
      <c r="C32" s="118"/>
      <c r="D32" s="75">
        <v>33418</v>
      </c>
      <c r="E32" s="73">
        <v>1046430</v>
      </c>
    </row>
    <row r="33" spans="1:5" ht="12.75" customHeight="1" thickBot="1" x14ac:dyDescent="0.3">
      <c r="A33" s="25"/>
      <c r="B33" s="117" t="s">
        <v>19</v>
      </c>
      <c r="C33" s="118">
        <v>24</v>
      </c>
      <c r="D33" s="80">
        <v>344946</v>
      </c>
      <c r="E33" s="76">
        <v>135005</v>
      </c>
    </row>
    <row r="34" spans="1:5" ht="12.75" customHeight="1" thickBot="1" x14ac:dyDescent="0.3">
      <c r="A34" s="25"/>
      <c r="B34" s="115" t="s">
        <v>80</v>
      </c>
      <c r="C34" s="118"/>
      <c r="D34" s="80">
        <f>SUM(D31:D33)</f>
        <v>403900</v>
      </c>
      <c r="E34" s="80">
        <f>SUM(E31:E33)</f>
        <v>1179085</v>
      </c>
    </row>
    <row r="35" spans="1:5" ht="12.75" customHeight="1" x14ac:dyDescent="0.25">
      <c r="A35" s="25"/>
      <c r="B35" s="117"/>
      <c r="C35" s="118"/>
      <c r="D35" s="75"/>
      <c r="E35" s="75"/>
    </row>
    <row r="36" spans="1:5" ht="12.75" customHeight="1" x14ac:dyDescent="0.25">
      <c r="A36" s="25"/>
      <c r="B36" s="117" t="s">
        <v>86</v>
      </c>
      <c r="C36" s="118">
        <v>25</v>
      </c>
      <c r="D36" s="75">
        <v>-1050847</v>
      </c>
      <c r="E36" s="73">
        <v>-1049921</v>
      </c>
    </row>
    <row r="37" spans="1:5" ht="12.75" customHeight="1" x14ac:dyDescent="0.25">
      <c r="A37" s="25"/>
      <c r="B37" s="117" t="s">
        <v>87</v>
      </c>
      <c r="C37" s="118">
        <v>26</v>
      </c>
      <c r="D37" s="75">
        <v>-992329</v>
      </c>
      <c r="E37" s="73">
        <v>-971113</v>
      </c>
    </row>
    <row r="38" spans="1:5" ht="46.5" customHeight="1" x14ac:dyDescent="0.25">
      <c r="A38" s="19"/>
      <c r="B38" s="117" t="s">
        <v>88</v>
      </c>
      <c r="C38" s="118">
        <v>27</v>
      </c>
      <c r="D38" s="75">
        <v>-47104</v>
      </c>
      <c r="E38" s="73">
        <v>-146075</v>
      </c>
    </row>
    <row r="39" spans="1:5" ht="20.25" customHeight="1" thickBot="1" x14ac:dyDescent="0.3">
      <c r="A39" s="19"/>
      <c r="B39" s="117" t="s">
        <v>89</v>
      </c>
      <c r="C39" s="118">
        <v>28</v>
      </c>
      <c r="D39" s="75">
        <v>-141042</v>
      </c>
      <c r="E39" s="73">
        <v>-333746</v>
      </c>
    </row>
    <row r="40" spans="1:5" ht="18.75" customHeight="1" thickBot="1" x14ac:dyDescent="0.3">
      <c r="A40" s="19"/>
      <c r="B40" s="115" t="s">
        <v>20</v>
      </c>
      <c r="C40" s="118"/>
      <c r="D40" s="74">
        <f>SUM(D36:D39)</f>
        <v>-2231322</v>
      </c>
      <c r="E40" s="74">
        <f>SUM(E36:E39)</f>
        <v>-2500855</v>
      </c>
    </row>
    <row r="41" spans="1:5" ht="18" customHeight="1" x14ac:dyDescent="0.25">
      <c r="A41" s="19"/>
      <c r="B41" s="115"/>
      <c r="C41" s="118"/>
      <c r="D41" s="75"/>
      <c r="E41" s="75"/>
    </row>
    <row r="42" spans="1:5" x14ac:dyDescent="0.25">
      <c r="A42" s="19"/>
      <c r="B42" s="115" t="s">
        <v>37</v>
      </c>
      <c r="C42" s="118"/>
      <c r="D42" s="75">
        <f>D29+D34+D40</f>
        <v>865237</v>
      </c>
      <c r="E42" s="75">
        <f>E29+E34+E40</f>
        <v>5984205</v>
      </c>
    </row>
    <row r="43" spans="1:5" ht="15.75" thickBot="1" x14ac:dyDescent="0.3">
      <c r="A43" s="19"/>
      <c r="B43" s="117" t="s">
        <v>79</v>
      </c>
      <c r="C43" s="118">
        <v>16</v>
      </c>
      <c r="D43" s="80">
        <v>1626826</v>
      </c>
      <c r="E43" s="76">
        <v>-7223</v>
      </c>
    </row>
    <row r="44" spans="1:5" ht="15.75" thickBot="1" x14ac:dyDescent="0.3">
      <c r="A44" s="19"/>
      <c r="B44" s="115" t="s">
        <v>21</v>
      </c>
      <c r="C44" s="118"/>
      <c r="D44" s="81">
        <f>SUM(D42:D43)</f>
        <v>2492063</v>
      </c>
      <c r="E44" s="81">
        <f>SUM(E42:E43)</f>
        <v>5976982</v>
      </c>
    </row>
    <row r="45" spans="1:5" ht="15.75" thickTop="1" x14ac:dyDescent="0.25">
      <c r="A45" s="19"/>
      <c r="B45" s="114"/>
      <c r="C45" s="121"/>
      <c r="D45" s="114"/>
      <c r="E45" s="82"/>
    </row>
    <row r="46" spans="1:5" x14ac:dyDescent="0.25">
      <c r="A46" s="19"/>
    </row>
    <row r="47" spans="1:5" x14ac:dyDescent="0.25">
      <c r="A47" s="19"/>
      <c r="B47" s="26"/>
      <c r="C47" s="32"/>
      <c r="D47" s="123"/>
      <c r="E47" s="21"/>
    </row>
    <row r="48" spans="1:5" x14ac:dyDescent="0.25">
      <c r="A48" s="19"/>
      <c r="B48" s="39" t="s">
        <v>81</v>
      </c>
      <c r="D48" s="39" t="s">
        <v>120</v>
      </c>
      <c r="E48" s="27"/>
    </row>
    <row r="49" spans="1:5" x14ac:dyDescent="0.25">
      <c r="A49" s="19"/>
      <c r="E49" s="28"/>
    </row>
    <row r="50" spans="1:5" x14ac:dyDescent="0.25">
      <c r="A50" s="19"/>
      <c r="B50" s="39" t="s">
        <v>60</v>
      </c>
      <c r="D50" s="39" t="s">
        <v>61</v>
      </c>
      <c r="E50" s="28"/>
    </row>
    <row r="51" spans="1:5" x14ac:dyDescent="0.25">
      <c r="A51" s="19"/>
      <c r="B51" s="26"/>
      <c r="C51" s="32"/>
      <c r="D51" s="123"/>
      <c r="E51" s="21"/>
    </row>
  </sheetData>
  <mergeCells count="9">
    <mergeCell ref="D22:E22"/>
    <mergeCell ref="D30:E30"/>
    <mergeCell ref="D9:E9"/>
    <mergeCell ref="A2:E2"/>
    <mergeCell ref="A3:E3"/>
    <mergeCell ref="A4:E4"/>
    <mergeCell ref="B9:B10"/>
    <mergeCell ref="C9:C11"/>
    <mergeCell ref="D10:E10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Normal="100" workbookViewId="0">
      <selection activeCell="B33" sqref="B33"/>
    </sheetView>
  </sheetViews>
  <sheetFormatPr defaultRowHeight="15" x14ac:dyDescent="0.25"/>
  <cols>
    <col min="1" max="1" width="6.140625" style="39" customWidth="1"/>
    <col min="2" max="2" width="45.28515625" style="39" customWidth="1"/>
    <col min="3" max="3" width="9.140625" style="39"/>
    <col min="4" max="5" width="15" style="39" customWidth="1"/>
    <col min="6" max="16384" width="9.140625" style="39"/>
  </cols>
  <sheetData>
    <row r="2" spans="1:5" ht="18.75" x14ac:dyDescent="0.3">
      <c r="A2" s="124" t="s">
        <v>52</v>
      </c>
      <c r="B2" s="124"/>
      <c r="C2" s="124"/>
      <c r="D2" s="124"/>
      <c r="E2" s="124"/>
    </row>
    <row r="3" spans="1:5" x14ac:dyDescent="0.25">
      <c r="A3" s="90" t="s">
        <v>110</v>
      </c>
      <c r="B3" s="90"/>
      <c r="C3" s="90"/>
      <c r="D3" s="90"/>
      <c r="E3" s="90"/>
    </row>
    <row r="4" spans="1:5" x14ac:dyDescent="0.25">
      <c r="A4" s="96" t="s">
        <v>26</v>
      </c>
      <c r="B4" s="96"/>
      <c r="C4" s="96"/>
      <c r="D4" s="96"/>
      <c r="E4" s="96"/>
    </row>
    <row r="6" spans="1:5" ht="28.5" customHeight="1" x14ac:dyDescent="0.25">
      <c r="C6" s="97" t="s">
        <v>34</v>
      </c>
      <c r="D6" s="125" t="s">
        <v>111</v>
      </c>
      <c r="E6" s="125"/>
    </row>
    <row r="7" spans="1:5" x14ac:dyDescent="0.25">
      <c r="C7" s="97"/>
      <c r="D7" s="30" t="s">
        <v>98</v>
      </c>
      <c r="E7" s="30" t="s">
        <v>82</v>
      </c>
    </row>
    <row r="8" spans="1:5" x14ac:dyDescent="0.25">
      <c r="D8" s="31"/>
      <c r="E8" s="31"/>
    </row>
    <row r="9" spans="1:5" x14ac:dyDescent="0.25">
      <c r="B9" s="126" t="s">
        <v>38</v>
      </c>
      <c r="D9" s="42">
        <f>ОПиУ!D44</f>
        <v>2492063</v>
      </c>
      <c r="E9" s="42">
        <f>ОПиУ!E44</f>
        <v>5976982</v>
      </c>
    </row>
    <row r="10" spans="1:5" x14ac:dyDescent="0.25">
      <c r="B10" s="126" t="s">
        <v>50</v>
      </c>
      <c r="D10" s="42"/>
      <c r="E10" s="42"/>
    </row>
    <row r="11" spans="1:5" x14ac:dyDescent="0.25">
      <c r="B11" s="127" t="s">
        <v>51</v>
      </c>
      <c r="D11" s="42">
        <v>0</v>
      </c>
      <c r="E11" s="42">
        <v>0</v>
      </c>
    </row>
    <row r="12" spans="1:5" x14ac:dyDescent="0.25">
      <c r="B12" s="126" t="s">
        <v>39</v>
      </c>
      <c r="D12" s="42">
        <f>D9</f>
        <v>2492063</v>
      </c>
      <c r="E12" s="42">
        <f>E9</f>
        <v>5976982</v>
      </c>
    </row>
    <row r="17" spans="2:4" x14ac:dyDescent="0.25">
      <c r="B17" s="39" t="s">
        <v>81</v>
      </c>
      <c r="D17" s="39" t="s">
        <v>120</v>
      </c>
    </row>
    <row r="19" spans="2:4" x14ac:dyDescent="0.25">
      <c r="B19" s="39" t="s">
        <v>60</v>
      </c>
      <c r="D19" s="39" t="s">
        <v>61</v>
      </c>
    </row>
  </sheetData>
  <mergeCells count="5">
    <mergeCell ref="A2:E2"/>
    <mergeCell ref="A3:E3"/>
    <mergeCell ref="A4:E4"/>
    <mergeCell ref="C6:C7"/>
    <mergeCell ref="D6:E6"/>
  </mergeCells>
  <pageMargins left="0.7" right="0.7" top="0.75" bottom="0.75" header="0.3" footer="0.3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9"/>
  <sheetViews>
    <sheetView zoomScaleNormal="100" workbookViewId="0">
      <selection activeCell="F29" sqref="F29"/>
    </sheetView>
  </sheetViews>
  <sheetFormatPr defaultRowHeight="15" x14ac:dyDescent="0.25"/>
  <cols>
    <col min="1" max="1" width="6.7109375" customWidth="1"/>
    <col min="2" max="2" width="62" customWidth="1"/>
    <col min="3" max="3" width="16.28515625" style="37" customWidth="1"/>
    <col min="4" max="4" width="17" style="37" customWidth="1"/>
    <col min="5" max="6" width="16.28515625" style="37" customWidth="1"/>
    <col min="7" max="7" width="25.140625" style="37" customWidth="1"/>
    <col min="8" max="8" width="19.85546875" style="37" customWidth="1"/>
    <col min="9" max="9" width="10.85546875" bestFit="1" customWidth="1"/>
    <col min="10" max="10" width="9.5703125" bestFit="1" customWidth="1"/>
  </cols>
  <sheetData>
    <row r="2" spans="2:10" ht="15.75" x14ac:dyDescent="0.25">
      <c r="B2" s="93" t="s">
        <v>105</v>
      </c>
      <c r="C2" s="93"/>
      <c r="D2" s="93"/>
      <c r="E2" s="93"/>
      <c r="F2" s="93"/>
      <c r="G2" s="93"/>
      <c r="H2" s="93"/>
    </row>
    <row r="3" spans="2:10" ht="15.75" x14ac:dyDescent="0.25">
      <c r="B3" s="93" t="s">
        <v>110</v>
      </c>
      <c r="C3" s="93"/>
      <c r="D3" s="93"/>
      <c r="E3" s="93"/>
      <c r="F3" s="93"/>
      <c r="G3" s="93"/>
      <c r="H3" s="93"/>
    </row>
    <row r="4" spans="2:10" x14ac:dyDescent="0.25">
      <c r="B4" s="92" t="s">
        <v>26</v>
      </c>
      <c r="C4" s="92"/>
      <c r="D4" s="92"/>
      <c r="E4" s="92"/>
      <c r="F4" s="92"/>
      <c r="G4" s="92"/>
      <c r="H4" s="92"/>
    </row>
    <row r="7" spans="2:10" ht="57.75" customHeight="1" x14ac:dyDescent="0.25">
      <c r="C7" s="34" t="s">
        <v>12</v>
      </c>
      <c r="D7" s="34" t="s">
        <v>46</v>
      </c>
      <c r="E7" s="34" t="s">
        <v>13</v>
      </c>
      <c r="F7" s="34" t="s">
        <v>14</v>
      </c>
      <c r="G7" s="34" t="s">
        <v>106</v>
      </c>
      <c r="H7" s="34" t="s">
        <v>47</v>
      </c>
    </row>
    <row r="8" spans="2:10" ht="15.75" customHeight="1" x14ac:dyDescent="0.25">
      <c r="C8" s="34"/>
      <c r="D8" s="34"/>
      <c r="E8" s="34"/>
      <c r="F8" s="34"/>
      <c r="G8" s="34"/>
      <c r="H8" s="34"/>
    </row>
    <row r="9" spans="2:10" x14ac:dyDescent="0.25">
      <c r="B9" s="46" t="s">
        <v>99</v>
      </c>
      <c r="C9" s="53">
        <v>82837204</v>
      </c>
      <c r="D9" s="53">
        <v>26156975</v>
      </c>
      <c r="E9" s="53">
        <v>1436184</v>
      </c>
      <c r="F9" s="53">
        <v>-9605611</v>
      </c>
      <c r="G9" s="53">
        <v>8434234</v>
      </c>
      <c r="H9" s="53">
        <v>109258986</v>
      </c>
    </row>
    <row r="10" spans="2:10" x14ac:dyDescent="0.25">
      <c r="B10" s="47" t="s">
        <v>90</v>
      </c>
      <c r="C10" s="51" t="s">
        <v>91</v>
      </c>
      <c r="D10" s="51" t="s">
        <v>91</v>
      </c>
      <c r="E10" s="51" t="s">
        <v>91</v>
      </c>
      <c r="F10" s="51" t="s">
        <v>91</v>
      </c>
      <c r="G10" s="75">
        <v>5976982</v>
      </c>
      <c r="H10" s="51">
        <f>SUM(G10)</f>
        <v>5976982</v>
      </c>
    </row>
    <row r="11" spans="2:10" s="38" customFormat="1" x14ac:dyDescent="0.25">
      <c r="B11" s="47" t="s">
        <v>121</v>
      </c>
      <c r="C11" s="51"/>
      <c r="D11" s="51"/>
      <c r="E11" s="51"/>
      <c r="F11" s="51"/>
      <c r="G11" s="51">
        <v>-9210964</v>
      </c>
      <c r="H11" s="51">
        <f>SUM(G11)</f>
        <v>-9210964</v>
      </c>
    </row>
    <row r="12" spans="2:10" s="38" customFormat="1" ht="30" x14ac:dyDescent="0.25">
      <c r="B12" s="47" t="s">
        <v>122</v>
      </c>
      <c r="C12" s="51" t="s">
        <v>91</v>
      </c>
      <c r="D12" s="51">
        <v>1606274</v>
      </c>
      <c r="E12" s="51" t="s">
        <v>91</v>
      </c>
      <c r="F12" s="51" t="s">
        <v>91</v>
      </c>
      <c r="G12" s="51" t="s">
        <v>91</v>
      </c>
      <c r="H12" s="51">
        <f>D12</f>
        <v>1606274</v>
      </c>
    </row>
    <row r="13" spans="2:10" ht="21.75" customHeight="1" thickBot="1" x14ac:dyDescent="0.3">
      <c r="B13" s="47" t="s">
        <v>123</v>
      </c>
      <c r="C13" s="51" t="s">
        <v>91</v>
      </c>
      <c r="D13" s="51" t="s">
        <v>91</v>
      </c>
      <c r="E13" s="51" t="s">
        <v>91</v>
      </c>
      <c r="F13" s="51" t="s">
        <v>91</v>
      </c>
      <c r="G13" s="51" t="s">
        <v>91</v>
      </c>
      <c r="H13" s="51" t="s">
        <v>91</v>
      </c>
    </row>
    <row r="14" spans="2:10" ht="18" customHeight="1" thickBot="1" x14ac:dyDescent="0.3">
      <c r="B14" s="46" t="s">
        <v>114</v>
      </c>
      <c r="C14" s="52">
        <v>82837204</v>
      </c>
      <c r="D14" s="52">
        <f>SUM(D9:D13)</f>
        <v>27763249</v>
      </c>
      <c r="E14" s="52">
        <v>1436184</v>
      </c>
      <c r="F14" s="52">
        <v>-9605611</v>
      </c>
      <c r="G14" s="52">
        <f>SUM(G9:G13)</f>
        <v>5200252</v>
      </c>
      <c r="H14" s="52">
        <f>SUM(H9:H13)</f>
        <v>107631278</v>
      </c>
    </row>
    <row r="15" spans="2:10" ht="18" customHeight="1" thickTop="1" x14ac:dyDescent="0.25">
      <c r="B15" s="48"/>
      <c r="C15" s="49"/>
      <c r="D15" s="49"/>
      <c r="E15" s="49"/>
      <c r="F15" s="49"/>
      <c r="G15" s="49"/>
      <c r="H15" s="50"/>
    </row>
    <row r="16" spans="2:10" x14ac:dyDescent="0.25">
      <c r="B16" s="46" t="s">
        <v>100</v>
      </c>
      <c r="C16" s="53">
        <v>82837204</v>
      </c>
      <c r="D16" s="53">
        <v>31607374</v>
      </c>
      <c r="E16" s="53">
        <v>1436184</v>
      </c>
      <c r="F16" s="53">
        <v>-9613442</v>
      </c>
      <c r="G16" s="53">
        <v>8821469</v>
      </c>
      <c r="H16" s="53">
        <f>SUM(C16:G16)</f>
        <v>115088789</v>
      </c>
      <c r="I16" s="41"/>
      <c r="J16" s="37"/>
    </row>
    <row r="17" spans="2:8" s="39" customFormat="1" x14ac:dyDescent="0.25">
      <c r="B17" s="47" t="s">
        <v>92</v>
      </c>
      <c r="C17" s="51"/>
      <c r="D17" s="51"/>
      <c r="E17" s="51"/>
      <c r="F17" s="51"/>
      <c r="G17" s="75">
        <v>2492063</v>
      </c>
      <c r="H17" s="75">
        <f>SUM(G17)</f>
        <v>2492063</v>
      </c>
    </row>
    <row r="18" spans="2:8" s="39" customFormat="1" x14ac:dyDescent="0.25">
      <c r="B18" s="47" t="s">
        <v>121</v>
      </c>
      <c r="C18" s="51"/>
      <c r="D18" s="51"/>
      <c r="E18" s="51"/>
      <c r="F18" s="51"/>
      <c r="G18" s="51">
        <v>-6718739</v>
      </c>
      <c r="H18" s="51">
        <f>SUM(G18)</f>
        <v>-6718739</v>
      </c>
    </row>
    <row r="19" spans="2:8" s="39" customFormat="1" ht="30" x14ac:dyDescent="0.25">
      <c r="B19" s="47" t="s">
        <v>122</v>
      </c>
      <c r="C19" s="51"/>
      <c r="D19" s="51">
        <v>30026638</v>
      </c>
      <c r="E19" s="51"/>
      <c r="F19" s="51"/>
      <c r="G19" s="51"/>
      <c r="H19" s="51">
        <f>SUM(C19:G19)</f>
        <v>30026638</v>
      </c>
    </row>
    <row r="20" spans="2:8" s="39" customFormat="1" ht="17.25" customHeight="1" x14ac:dyDescent="0.25">
      <c r="B20" s="47" t="s">
        <v>124</v>
      </c>
      <c r="C20" s="51"/>
      <c r="D20" s="51"/>
      <c r="E20" s="51"/>
      <c r="F20" s="51">
        <v>147356</v>
      </c>
      <c r="G20" s="51"/>
      <c r="H20" s="51">
        <f>SUM(C20:G20)</f>
        <v>147356</v>
      </c>
    </row>
    <row r="21" spans="2:8" s="39" customFormat="1" ht="15" customHeight="1" x14ac:dyDescent="0.25">
      <c r="B21" s="46" t="s">
        <v>115</v>
      </c>
      <c r="C21" s="53">
        <f>SUM(C16:C20)</f>
        <v>82837204</v>
      </c>
      <c r="D21" s="53">
        <f t="shared" ref="D21:H21" si="0">SUM(D16:D20)</f>
        <v>61634012</v>
      </c>
      <c r="E21" s="53">
        <f t="shared" si="0"/>
        <v>1436184</v>
      </c>
      <c r="F21" s="53">
        <f t="shared" si="0"/>
        <v>-9466086</v>
      </c>
      <c r="G21" s="53">
        <f t="shared" si="0"/>
        <v>4594793</v>
      </c>
      <c r="H21" s="53">
        <f t="shared" si="0"/>
        <v>141036107</v>
      </c>
    </row>
    <row r="22" spans="2:8" s="39" customFormat="1" x14ac:dyDescent="0.25">
      <c r="C22" s="35"/>
      <c r="D22" s="35"/>
      <c r="E22" s="35"/>
      <c r="F22" s="35"/>
      <c r="G22" s="35"/>
      <c r="H22" s="40"/>
    </row>
    <row r="23" spans="2:8" s="39" customFormat="1" ht="15" customHeight="1" x14ac:dyDescent="0.25">
      <c r="B23" s="94"/>
      <c r="C23" s="94"/>
      <c r="D23" s="94"/>
      <c r="E23" s="94"/>
      <c r="F23" s="94"/>
      <c r="G23" s="94"/>
      <c r="H23" s="94"/>
    </row>
    <row r="24" spans="2:8" s="38" customFormat="1" x14ac:dyDescent="0.25">
      <c r="C24" s="37"/>
      <c r="D24" s="37"/>
      <c r="E24" s="37"/>
      <c r="F24" s="37"/>
      <c r="G24" s="37"/>
      <c r="H24" s="36"/>
    </row>
    <row r="25" spans="2:8" x14ac:dyDescent="0.25">
      <c r="H25" s="36"/>
    </row>
    <row r="26" spans="2:8" x14ac:dyDescent="0.25">
      <c r="B26" t="s">
        <v>81</v>
      </c>
      <c r="F26" s="39" t="s">
        <v>120</v>
      </c>
      <c r="H26" s="36"/>
    </row>
    <row r="27" spans="2:8" x14ac:dyDescent="0.25">
      <c r="F27" s="38"/>
      <c r="H27" s="36"/>
    </row>
    <row r="28" spans="2:8" x14ac:dyDescent="0.25">
      <c r="B28" s="38" t="s">
        <v>60</v>
      </c>
      <c r="F28" s="38" t="s">
        <v>61</v>
      </c>
      <c r="H28" s="36"/>
    </row>
    <row r="29" spans="2:8" x14ac:dyDescent="0.25">
      <c r="H29" s="36"/>
    </row>
  </sheetData>
  <mergeCells count="4">
    <mergeCell ref="B2:H2"/>
    <mergeCell ref="B3:H3"/>
    <mergeCell ref="B4:H4"/>
    <mergeCell ref="B23:H23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zoomScaleNormal="100" workbookViewId="0">
      <selection activeCell="D50" sqref="D50"/>
    </sheetView>
  </sheetViews>
  <sheetFormatPr defaultRowHeight="15" x14ac:dyDescent="0.25"/>
  <cols>
    <col min="1" max="1" width="9.140625" style="39"/>
    <col min="2" max="2" width="77.5703125" style="58" customWidth="1"/>
    <col min="3" max="3" width="9.140625" style="39" customWidth="1"/>
    <col min="4" max="5" width="16.140625" style="58" customWidth="1"/>
    <col min="6" max="16384" width="9.140625" style="39"/>
  </cols>
  <sheetData>
    <row r="1" spans="2:5" ht="15.75" x14ac:dyDescent="0.25">
      <c r="B1" s="95" t="s">
        <v>53</v>
      </c>
      <c r="C1" s="95"/>
      <c r="D1" s="95"/>
      <c r="E1" s="95"/>
    </row>
    <row r="2" spans="2:5" x14ac:dyDescent="0.25">
      <c r="B2" s="97" t="s">
        <v>110</v>
      </c>
      <c r="C2" s="97"/>
      <c r="D2" s="97"/>
      <c r="E2" s="97"/>
    </row>
    <row r="3" spans="2:5" x14ac:dyDescent="0.25">
      <c r="B3" s="96" t="s">
        <v>26</v>
      </c>
      <c r="C3" s="96"/>
      <c r="D3" s="96"/>
      <c r="E3" s="96"/>
    </row>
    <row r="4" spans="2:5" ht="15.75" thickBot="1" x14ac:dyDescent="0.3"/>
    <row r="5" spans="2:5" x14ac:dyDescent="0.25">
      <c r="B5" s="98"/>
      <c r="C5" s="99" t="s">
        <v>34</v>
      </c>
      <c r="D5" s="101" t="s">
        <v>112</v>
      </c>
      <c r="E5" s="101"/>
    </row>
    <row r="6" spans="2:5" ht="15.75" thickBot="1" x14ac:dyDescent="0.3">
      <c r="B6" s="98"/>
      <c r="C6" s="99"/>
      <c r="D6" s="100" t="s">
        <v>109</v>
      </c>
      <c r="E6" s="100"/>
    </row>
    <row r="7" spans="2:5" ht="15.75" thickBot="1" x14ac:dyDescent="0.3">
      <c r="B7" s="85"/>
      <c r="C7" s="100"/>
      <c r="D7" s="88" t="s">
        <v>98</v>
      </c>
      <c r="E7" s="88" t="s">
        <v>82</v>
      </c>
    </row>
    <row r="8" spans="2:5" x14ac:dyDescent="0.25">
      <c r="B8" s="85" t="s">
        <v>40</v>
      </c>
      <c r="C8" s="55"/>
      <c r="D8" s="56"/>
      <c r="E8" s="56"/>
    </row>
    <row r="9" spans="2:5" x14ac:dyDescent="0.25">
      <c r="B9" s="128" t="s">
        <v>22</v>
      </c>
      <c r="C9" s="118"/>
      <c r="D9" s="83">
        <v>19745211</v>
      </c>
      <c r="E9" s="83">
        <v>16246533</v>
      </c>
    </row>
    <row r="10" spans="2:5" x14ac:dyDescent="0.25">
      <c r="B10" s="128" t="s">
        <v>23</v>
      </c>
      <c r="C10" s="118"/>
      <c r="D10" s="83">
        <v>-8129146</v>
      </c>
      <c r="E10" s="83">
        <v>-7323681</v>
      </c>
    </row>
    <row r="11" spans="2:5" ht="15" customHeight="1" x14ac:dyDescent="0.25">
      <c r="B11" s="87" t="s">
        <v>63</v>
      </c>
      <c r="C11" s="118"/>
      <c r="D11" s="83">
        <v>-1567648</v>
      </c>
      <c r="E11" s="83">
        <v>-1427775</v>
      </c>
    </row>
    <row r="12" spans="2:5" x14ac:dyDescent="0.25">
      <c r="B12" s="87" t="s">
        <v>64</v>
      </c>
      <c r="C12" s="118"/>
      <c r="D12" s="83">
        <v>-368457</v>
      </c>
      <c r="E12" s="83">
        <v>-340279</v>
      </c>
    </row>
    <row r="13" spans="2:5" x14ac:dyDescent="0.25">
      <c r="B13" s="87" t="s">
        <v>65</v>
      </c>
      <c r="C13" s="118"/>
      <c r="D13" s="83">
        <v>174004</v>
      </c>
      <c r="E13" s="83">
        <v>134978</v>
      </c>
    </row>
    <row r="14" spans="2:5" ht="15.75" thickBot="1" x14ac:dyDescent="0.3">
      <c r="B14" s="87" t="s">
        <v>66</v>
      </c>
      <c r="C14" s="118"/>
      <c r="D14" s="83">
        <v>-3881</v>
      </c>
      <c r="E14" s="83">
        <v>-58680</v>
      </c>
    </row>
    <row r="15" spans="2:5" ht="30" x14ac:dyDescent="0.25">
      <c r="B15" s="129" t="s">
        <v>67</v>
      </c>
      <c r="C15" s="118"/>
      <c r="D15" s="130">
        <f>SUM(D9:D14)</f>
        <v>9850083</v>
      </c>
      <c r="E15" s="130">
        <f>SUM(E9:E14)</f>
        <v>7231096</v>
      </c>
    </row>
    <row r="16" spans="2:5" x14ac:dyDescent="0.25">
      <c r="B16" s="131" t="s">
        <v>68</v>
      </c>
      <c r="C16" s="118"/>
      <c r="D16" s="83"/>
      <c r="E16" s="83"/>
    </row>
    <row r="17" spans="2:8" x14ac:dyDescent="0.25">
      <c r="B17" s="87" t="s">
        <v>1</v>
      </c>
      <c r="C17" s="118"/>
      <c r="D17" s="83">
        <v>35770897</v>
      </c>
      <c r="E17" s="83">
        <v>854337</v>
      </c>
    </row>
    <row r="18" spans="2:8" x14ac:dyDescent="0.25">
      <c r="B18" s="87" t="s">
        <v>2</v>
      </c>
      <c r="C18" s="118"/>
      <c r="D18" s="83">
        <v>2753569</v>
      </c>
      <c r="E18" s="83">
        <v>2264244</v>
      </c>
    </row>
    <row r="19" spans="2:8" x14ac:dyDescent="0.25">
      <c r="B19" s="87" t="s">
        <v>3</v>
      </c>
      <c r="C19" s="118"/>
      <c r="D19" s="83">
        <v>-22938064</v>
      </c>
      <c r="E19" s="83">
        <v>-5293535</v>
      </c>
    </row>
    <row r="20" spans="2:8" x14ac:dyDescent="0.25">
      <c r="B20" s="87" t="s">
        <v>69</v>
      </c>
      <c r="C20" s="118"/>
      <c r="D20" s="83">
        <v>-61733</v>
      </c>
      <c r="E20" s="83">
        <v>-60619</v>
      </c>
    </row>
    <row r="21" spans="2:8" x14ac:dyDescent="0.25">
      <c r="B21" s="87" t="s">
        <v>7</v>
      </c>
      <c r="C21" s="118"/>
      <c r="D21" s="83">
        <v>-2539366</v>
      </c>
      <c r="E21" s="83">
        <v>-948730</v>
      </c>
    </row>
    <row r="22" spans="2:8" x14ac:dyDescent="0.25">
      <c r="B22" s="87" t="s">
        <v>8</v>
      </c>
      <c r="C22" s="118"/>
      <c r="D22" s="83">
        <v>-259205</v>
      </c>
      <c r="E22" s="83">
        <v>-408846</v>
      </c>
    </row>
    <row r="23" spans="2:8" x14ac:dyDescent="0.25">
      <c r="B23" s="131" t="s">
        <v>70</v>
      </c>
      <c r="C23" s="118"/>
      <c r="D23" s="83"/>
      <c r="E23" s="83"/>
    </row>
    <row r="24" spans="2:8" x14ac:dyDescent="0.25">
      <c r="B24" s="87" t="s">
        <v>10</v>
      </c>
      <c r="C24" s="118"/>
      <c r="D24" s="83">
        <v>3159608</v>
      </c>
      <c r="E24" s="83">
        <v>381765</v>
      </c>
    </row>
    <row r="25" spans="2:8" ht="15.75" thickBot="1" x14ac:dyDescent="0.3">
      <c r="B25" s="87" t="s">
        <v>11</v>
      </c>
      <c r="C25" s="118"/>
      <c r="D25" s="83">
        <v>608040</v>
      </c>
      <c r="E25" s="83">
        <v>-305084</v>
      </c>
    </row>
    <row r="26" spans="2:8" x14ac:dyDescent="0.25">
      <c r="B26" s="85" t="s">
        <v>41</v>
      </c>
      <c r="C26" s="118"/>
      <c r="D26" s="130">
        <f>SUM(D15:D25)</f>
        <v>26343829</v>
      </c>
      <c r="E26" s="130">
        <f>SUM(E15:E25)</f>
        <v>3714628</v>
      </c>
    </row>
    <row r="27" spans="2:8" x14ac:dyDescent="0.25">
      <c r="B27" s="87" t="s">
        <v>42</v>
      </c>
      <c r="C27" s="118"/>
      <c r="D27" s="137">
        <v>-103844</v>
      </c>
      <c r="E27" s="137">
        <v>-143425</v>
      </c>
    </row>
    <row r="28" spans="2:8" ht="30.75" thickBot="1" x14ac:dyDescent="0.3">
      <c r="B28" s="129" t="s">
        <v>54</v>
      </c>
      <c r="C28" s="118"/>
      <c r="D28" s="133">
        <f>SUM(D26:D27)</f>
        <v>26239985</v>
      </c>
      <c r="E28" s="133">
        <f>SUM(E26:E27)</f>
        <v>3571203</v>
      </c>
    </row>
    <row r="29" spans="2:8" x14ac:dyDescent="0.25">
      <c r="B29" s="85" t="s">
        <v>24</v>
      </c>
      <c r="C29" s="118"/>
      <c r="D29" s="83"/>
      <c r="E29" s="83"/>
      <c r="H29" s="35"/>
    </row>
    <row r="30" spans="2:8" x14ac:dyDescent="0.25">
      <c r="B30" s="87" t="s">
        <v>71</v>
      </c>
      <c r="C30" s="118"/>
      <c r="D30" s="84">
        <v>-34074</v>
      </c>
      <c r="E30" s="84">
        <v>-7110</v>
      </c>
    </row>
    <row r="31" spans="2:8" ht="15.75" thickBot="1" x14ac:dyDescent="0.3">
      <c r="B31" s="87" t="s">
        <v>93</v>
      </c>
      <c r="C31" s="118"/>
      <c r="D31" s="84">
        <v>773</v>
      </c>
      <c r="E31" s="84">
        <v>-2762615</v>
      </c>
    </row>
    <row r="32" spans="2:8" ht="15.75" thickBot="1" x14ac:dyDescent="0.3">
      <c r="B32" s="85" t="s">
        <v>43</v>
      </c>
      <c r="C32" s="118"/>
      <c r="D32" s="134">
        <f>SUM(D30:D31)</f>
        <v>-33301</v>
      </c>
      <c r="E32" s="134">
        <f>SUM(E30:E31)</f>
        <v>-2769725</v>
      </c>
    </row>
    <row r="33" spans="2:5" x14ac:dyDescent="0.25">
      <c r="B33" s="85" t="s">
        <v>25</v>
      </c>
      <c r="C33" s="118"/>
      <c r="D33" s="83"/>
      <c r="E33" s="83"/>
    </row>
    <row r="34" spans="2:5" x14ac:dyDescent="0.25">
      <c r="B34" s="86" t="s">
        <v>116</v>
      </c>
      <c r="C34" s="118"/>
      <c r="D34" s="83">
        <v>5835875</v>
      </c>
      <c r="E34" s="83">
        <v>7100000</v>
      </c>
    </row>
    <row r="35" spans="2:5" x14ac:dyDescent="0.25">
      <c r="B35" s="86" t="s">
        <v>117</v>
      </c>
      <c r="C35" s="118"/>
      <c r="D35" s="84">
        <v>-5564395</v>
      </c>
      <c r="E35" s="84">
        <v>-6709820</v>
      </c>
    </row>
    <row r="36" spans="2:5" x14ac:dyDescent="0.25">
      <c r="B36" s="86" t="s">
        <v>118</v>
      </c>
      <c r="C36" s="118"/>
      <c r="D36" s="84">
        <v>8161000</v>
      </c>
      <c r="E36" s="84">
        <v>7700000</v>
      </c>
    </row>
    <row r="37" spans="2:5" x14ac:dyDescent="0.25">
      <c r="B37" s="86" t="s">
        <v>72</v>
      </c>
      <c r="C37" s="118"/>
      <c r="D37" s="84">
        <v>-7029490</v>
      </c>
      <c r="E37" s="84">
        <v>-24617063</v>
      </c>
    </row>
    <row r="38" spans="2:5" x14ac:dyDescent="0.25">
      <c r="B38" s="86" t="s">
        <v>119</v>
      </c>
      <c r="C38" s="118"/>
      <c r="D38" s="84">
        <v>-6718739</v>
      </c>
      <c r="E38" s="84"/>
    </row>
    <row r="39" spans="2:5" ht="15.75" thickBot="1" x14ac:dyDescent="0.3">
      <c r="B39" s="86" t="s">
        <v>73</v>
      </c>
      <c r="C39" s="118"/>
      <c r="D39" s="84"/>
      <c r="E39" s="84">
        <v>22999112</v>
      </c>
    </row>
    <row r="40" spans="2:5" ht="30.75" thickBot="1" x14ac:dyDescent="0.3">
      <c r="B40" s="129" t="s">
        <v>74</v>
      </c>
      <c r="C40" s="118"/>
      <c r="D40" s="134">
        <f>SUM(D34:D39)</f>
        <v>-5315749</v>
      </c>
      <c r="E40" s="134">
        <f>SUM(E34:E39)</f>
        <v>6472229</v>
      </c>
    </row>
    <row r="41" spans="2:5" x14ac:dyDescent="0.25">
      <c r="B41" s="86" t="s">
        <v>44</v>
      </c>
      <c r="C41" s="118"/>
      <c r="D41" s="84">
        <v>55191</v>
      </c>
      <c r="E41" s="84">
        <v>733478</v>
      </c>
    </row>
    <row r="42" spans="2:5" ht="30.75" thickBot="1" x14ac:dyDescent="0.3">
      <c r="B42" s="129" t="s">
        <v>75</v>
      </c>
      <c r="C42" s="118"/>
      <c r="D42" s="84">
        <v>-648</v>
      </c>
      <c r="E42" s="84">
        <v>-448</v>
      </c>
    </row>
    <row r="43" spans="2:5" x14ac:dyDescent="0.25">
      <c r="B43" s="85" t="s">
        <v>45</v>
      </c>
      <c r="C43" s="118"/>
      <c r="D43" s="135">
        <v>20867048</v>
      </c>
      <c r="E43" s="135">
        <f>E28+E32+E40+E41+E42</f>
        <v>8006737</v>
      </c>
    </row>
    <row r="44" spans="2:5" ht="15.75" thickBot="1" x14ac:dyDescent="0.3">
      <c r="B44" s="85" t="s">
        <v>76</v>
      </c>
      <c r="C44" s="118">
        <v>3</v>
      </c>
      <c r="D44" s="132">
        <v>12235576</v>
      </c>
      <c r="E44" s="132">
        <v>20580665</v>
      </c>
    </row>
    <row r="45" spans="2:5" ht="15.75" thickBot="1" x14ac:dyDescent="0.3">
      <c r="B45" s="85" t="s">
        <v>77</v>
      </c>
      <c r="C45" s="118">
        <v>3</v>
      </c>
      <c r="D45" s="136">
        <f>D43+D44</f>
        <v>33102624</v>
      </c>
      <c r="E45" s="136">
        <f>E43+E44</f>
        <v>28587402</v>
      </c>
    </row>
    <row r="46" spans="2:5" ht="15.75" thickTop="1" x14ac:dyDescent="0.25">
      <c r="B46" s="57"/>
      <c r="C46" s="54"/>
      <c r="D46" s="57"/>
      <c r="E46" s="57"/>
    </row>
    <row r="47" spans="2:5" x14ac:dyDescent="0.25">
      <c r="D47" s="2"/>
      <c r="E47" s="2"/>
    </row>
    <row r="49" spans="2:4" x14ac:dyDescent="0.25">
      <c r="B49" s="58" t="s">
        <v>81</v>
      </c>
      <c r="D49" s="39" t="s">
        <v>120</v>
      </c>
    </row>
    <row r="51" spans="2:4" x14ac:dyDescent="0.25">
      <c r="B51" s="58" t="s">
        <v>60</v>
      </c>
      <c r="D51" s="58" t="s">
        <v>61</v>
      </c>
    </row>
  </sheetData>
  <mergeCells count="7">
    <mergeCell ref="B1:E1"/>
    <mergeCell ref="B3:E3"/>
    <mergeCell ref="B2:E2"/>
    <mergeCell ref="B5:B6"/>
    <mergeCell ref="C5:C7"/>
    <mergeCell ref="D5:E5"/>
    <mergeCell ref="D6:E6"/>
  </mergeCells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</vt:lpstr>
      <vt:lpstr>ОПиУ</vt:lpstr>
      <vt:lpstr>ОСД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2021-07-27T10:23:13Z</dcterms:modified>
</cp:coreProperties>
</file>