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E30" i="1" l="1"/>
  <c r="D30" i="1"/>
  <c r="E33" i="3" l="1"/>
  <c r="D33" i="3"/>
  <c r="D20" i="2"/>
  <c r="D41" i="3" l="1"/>
  <c r="H19" i="4"/>
  <c r="H18" i="4"/>
  <c r="E41" i="3" l="1"/>
  <c r="G13" i="4"/>
  <c r="D13" i="4"/>
  <c r="H12" i="4"/>
  <c r="H11" i="4"/>
  <c r="H10" i="4"/>
  <c r="D31" i="1" l="1"/>
  <c r="H17" i="4" l="1"/>
  <c r="H15" i="4" l="1"/>
  <c r="H16" i="4"/>
  <c r="D20" i="4"/>
  <c r="E20" i="4"/>
  <c r="G20" i="4"/>
  <c r="C20" i="4"/>
  <c r="H13" i="4"/>
  <c r="E38" i="1"/>
  <c r="D38" i="1"/>
  <c r="D39" i="1" s="1"/>
  <c r="E31" i="1"/>
  <c r="D20" i="1"/>
  <c r="H20" i="4" l="1"/>
  <c r="E39" i="1"/>
  <c r="E15" i="3" l="1"/>
  <c r="E26" i="3" s="1"/>
  <c r="E28" i="3" s="1"/>
  <c r="D15" i="3"/>
  <c r="D26" i="3" s="1"/>
  <c r="D28" i="3" s="1"/>
  <c r="D44" i="3" s="1"/>
  <c r="D46" i="3" s="1"/>
  <c r="E40" i="2"/>
  <c r="D40" i="2"/>
  <c r="E34" i="2"/>
  <c r="D34" i="2"/>
  <c r="E26" i="2"/>
  <c r="D26" i="2"/>
  <c r="E16" i="2"/>
  <c r="E20" i="2" s="1"/>
  <c r="D16" i="2"/>
  <c r="E44" i="3" l="1"/>
  <c r="E46" i="3" s="1"/>
  <c r="D27" i="2"/>
  <c r="D29" i="2" s="1"/>
  <c r="E27" i="2"/>
  <c r="E29" i="2" s="1"/>
  <c r="E42" i="2" s="1"/>
  <c r="E44" i="2" s="1"/>
  <c r="E9" i="5" s="1"/>
  <c r="D42" i="2" l="1"/>
  <c r="D44" i="2" s="1"/>
  <c r="D9" i="5" s="1"/>
  <c r="D12" i="5" s="1"/>
  <c r="E12" i="5"/>
  <c r="E20" i="1"/>
</calcChain>
</file>

<file path=xl/sharedStrings.xml><?xml version="1.0" encoding="utf-8"?>
<sst xmlns="http://schemas.openxmlformats.org/spreadsheetml/2006/main" count="184" uniqueCount="123">
  <si>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</si>
  <si>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</si>
  <si>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</si>
  <si>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</si>
  <si>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</si>
  <si>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</si>
  <si>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</si>
  <si>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</si>
  <si>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</si>
  <si>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</si>
  <si>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</si>
  <si>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</si>
  <si>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</si>
  <si>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</si>
  <si>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</si>
  <si>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</si>
  <si>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</si>
  <si>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</si>
  <si>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</si>
  <si>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</si>
  <si>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</si>
  <si>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</si>
  <si>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</si>
  <si>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</si>
  <si>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</si>
  <si>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</si>
  <si>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</si>
  <si>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</si>
  <si>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</si>
  <si>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</si>
  <si>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</si>
  <si>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</si>
  <si>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</si>
  <si>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</si>
  <si>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</si>
  <si>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</si>
  <si>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</si>
  <si>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</si>
  <si>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</si>
  <si>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</si>
  <si>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</si>
  <si>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</si>
  <si>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</si>
  <si>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</si>
  <si>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</si>
  <si>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</si>
  <si>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</si>
  <si>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</si>
  <si>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</si>
  <si>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</si>
  <si>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</si>
  <si>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</si>
  <si>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</si>
  <si>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</si>
  <si>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</si>
  <si>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</si>
  <si>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</si>
  <si>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</si>
  <si>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</si>
  <si>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Процентные доходы по инвестиционным ценным бумагам</t>
  </si>
  <si>
    <t>Расходы по кредитным убыткам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</si>
  <si>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</si>
  <si>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</si>
  <si>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</si>
  <si>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</si>
  <si>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</si>
  <si>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</si>
  <si>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</si>
  <si>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</si>
  <si>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</si>
  <si>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</si>
  <si>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</si>
  <si>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</si>
  <si>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</si>
  <si>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</si>
  <si>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</si>
  <si>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</si>
  <si>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Экономия по корпоративному подоходному налогу</t>
  </si>
  <si>
    <t>Непроцентные доходы/(расходы)</t>
  </si>
  <si>
    <t>Карнакова Н.Ш.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</si>
  <si>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</si>
  <si>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</si>
  <si>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</si>
  <si>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</si>
  <si>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Общие и административные расходы</t>
  </si>
  <si>
    <t>Расходы по реализации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</si>
  <si>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</si>
  <si>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</si>
  <si>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>Итого совокупный доход за отчётный год</t>
  </si>
  <si>
    <t>–</t>
  </si>
  <si>
    <t>Итого совокупный убыток за отчётный период</t>
  </si>
  <si>
    <t>Продажа/(Приобретение) прочих финансовых активов</t>
  </si>
  <si>
    <t>31 декабря 2020 года</t>
  </si>
  <si>
    <t>Кредиторская задолженность перед поставщиками</t>
  </si>
  <si>
    <t>Балансовая стоимость одной простой акции в тенге</t>
  </si>
  <si>
    <t>2021 года</t>
  </si>
  <si>
    <t>На 31 декабря 2019 года</t>
  </si>
  <si>
    <t xml:space="preserve">На 31 декабря 2020 года 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</si>
  <si>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</si>
  <si>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</si>
  <si>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</si>
  <si>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Накопленный дефицит/нераспределенная прибыль</t>
  </si>
  <si>
    <t>Получение займов от Акционера</t>
  </si>
  <si>
    <t>Погашение задолженности перед Акционером</t>
  </si>
  <si>
    <t>Получение займов от кредитных организаций</t>
  </si>
  <si>
    <t>Дивиденды выплаченные Акционеру</t>
  </si>
  <si>
    <t>Дивиденды объявленные (Примечание 23)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</si>
  <si>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23)</t>
    </r>
  </si>
  <si>
    <t>на 30 сентября 2021 года</t>
  </si>
  <si>
    <t>30 сентября 2021 года</t>
  </si>
  <si>
    <t>За девять месяцев,</t>
  </si>
  <si>
    <t>закончившихся 30 сентября</t>
  </si>
  <si>
    <t>За девять месяцев, закончившихся 30 сентября 2021 года</t>
  </si>
  <si>
    <t>За девять месяцев, закончившихся 30 сентября</t>
  </si>
  <si>
    <t>На 30 сентября 2020 года</t>
  </si>
  <si>
    <t xml:space="preserve">На 30 сентября 2021 года </t>
  </si>
  <si>
    <t xml:space="preserve">За девять месяцев, </t>
  </si>
  <si>
    <t>Поступления от реализации основных средств</t>
  </si>
  <si>
    <t>Заместитель главного бухгалтера</t>
  </si>
  <si>
    <t>Спивак О.А.</t>
  </si>
  <si>
    <t>-</t>
  </si>
  <si>
    <t>Заместитель Председателя Правления</t>
  </si>
  <si>
    <t>Восстановление резерва в отношении гарантии, выданной дочерней организации Акционера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</si>
</sst>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5" fontId="7" fillId="0" borderId="0"/>
    <xf numFmtId="0" fontId="13" fillId="0" borderId="0"/>
    <xf numFmtId="0" fontId="7" fillId="0" borderId="0"/>
    <xf numFmtId="170" fontId="15" fillId="0" borderId="0" applyFont="0" applyFill="0" applyBorder="0" applyAlignment="0" applyProtection="0"/>
    <xf numFmtId="0" fontId="15" fillId="0" borderId="0"/>
    <xf numFmtId="171" fontId="4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9" fillId="0" borderId="0" xfId="4" applyFont="1" applyFill="1" applyBorder="1" applyAlignment="1">
      <alignment horizontal="left"/>
    </xf>
    <xf numFmtId="166" fontId="9" fillId="0" borderId="0" xfId="3" applyNumberFormat="1" applyFont="1" applyFill="1" applyBorder="1" applyAlignment="1" applyProtection="1"/>
    <xf numFmtId="0" fontId="9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166" fontId="10" fillId="0" borderId="2" xfId="3" applyNumberFormat="1" applyFont="1" applyFill="1" applyBorder="1" applyAlignment="1" applyProtection="1"/>
    <xf numFmtId="0" fontId="11" fillId="0" borderId="0" xfId="2" applyNumberFormat="1" applyFont="1" applyFill="1" applyAlignment="1"/>
    <xf numFmtId="0" fontId="10" fillId="0" borderId="0" xfId="2" applyFont="1" applyFill="1"/>
    <xf numFmtId="166" fontId="10" fillId="0" borderId="3" xfId="3" applyNumberFormat="1" applyFont="1" applyFill="1" applyBorder="1" applyAlignment="1" applyProtection="1"/>
    <xf numFmtId="0" fontId="14" fillId="0" borderId="0" xfId="4" applyFont="1" applyFill="1" applyAlignment="1">
      <alignment horizontal="left"/>
    </xf>
    <xf numFmtId="166" fontId="10" fillId="0" borderId="4" xfId="3" applyNumberFormat="1" applyFont="1" applyFill="1" applyBorder="1" applyAlignment="1" applyProtection="1"/>
    <xf numFmtId="0" fontId="10" fillId="0" borderId="0" xfId="4" applyFont="1" applyFill="1" applyBorder="1" applyAlignment="1">
      <alignment horizontal="left"/>
    </xf>
    <xf numFmtId="0" fontId="11" fillId="0" borderId="0" xfId="2" applyNumberFormat="1" applyFont="1" applyFill="1" applyAlignment="1">
      <alignment horizontal="right"/>
    </xf>
    <xf numFmtId="0" fontId="9" fillId="0" borderId="0" xfId="2" applyFont="1" applyFill="1"/>
    <xf numFmtId="0" fontId="8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left"/>
    </xf>
    <xf numFmtId="0" fontId="16" fillId="0" borderId="0" xfId="2" applyFont="1" applyFill="1"/>
    <xf numFmtId="0" fontId="17" fillId="0" borderId="0" xfId="2" applyNumberFormat="1" applyFont="1" applyFill="1" applyAlignment="1">
      <alignment horizontal="right"/>
    </xf>
    <xf numFmtId="167" fontId="9" fillId="0" borderId="0" xfId="2" applyNumberFormat="1" applyFont="1" applyFill="1"/>
    <xf numFmtId="0" fontId="17" fillId="0" borderId="0" xfId="2" applyNumberFormat="1" applyFont="1" applyFill="1" applyAlignment="1"/>
    <xf numFmtId="0" fontId="15" fillId="0" borderId="0" xfId="2" applyFont="1" applyFill="1" applyAlignment="1">
      <alignment horizontal="right"/>
    </xf>
    <xf numFmtId="166" fontId="21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166" fontId="9" fillId="0" borderId="0" xfId="2" applyNumberFormat="1" applyFont="1" applyFill="1"/>
    <xf numFmtId="0" fontId="18" fillId="0" borderId="1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center" wrapText="1"/>
    </xf>
    <xf numFmtId="0" fontId="15" fillId="0" borderId="0" xfId="2" applyFont="1" applyFill="1" applyAlignment="1">
      <alignment horizontal="center"/>
    </xf>
    <xf numFmtId="0" fontId="9" fillId="0" borderId="0" xfId="4" applyFont="1" applyFill="1" applyAlignment="1">
      <alignment horizontal="left" wrapText="1"/>
    </xf>
    <xf numFmtId="3" fontId="6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4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4" fillId="0" borderId="0" xfId="0" applyNumberFormat="1" applyFont="1" applyFill="1"/>
    <xf numFmtId="3" fontId="6" fillId="0" borderId="0" xfId="0" applyNumberFormat="1" applyFont="1" applyFill="1" applyBorder="1"/>
    <xf numFmtId="3" fontId="6" fillId="0" borderId="0" xfId="0" applyNumberFormat="1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7" fillId="0" borderId="0" xfId="2" applyNumberFormat="1" applyFont="1" applyFill="1" applyAlignment="1">
      <alignment horizontal="center"/>
    </xf>
    <xf numFmtId="0" fontId="31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wrapText="1"/>
    </xf>
    <xf numFmtId="3" fontId="30" fillId="0" borderId="0" xfId="0" applyNumberFormat="1" applyFont="1" applyFill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/>
    </xf>
    <xf numFmtId="0" fontId="30" fillId="0" borderId="0" xfId="0" applyFont="1" applyFill="1"/>
    <xf numFmtId="0" fontId="30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30" fillId="0" borderId="0" xfId="0" applyFont="1" applyFill="1" applyAlignment="1"/>
    <xf numFmtId="0" fontId="0" fillId="0" borderId="0" xfId="0" applyFill="1" applyAlignment="1"/>
    <xf numFmtId="0" fontId="9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3" fontId="9" fillId="0" borderId="0" xfId="5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36" fillId="0" borderId="0" xfId="5" applyFont="1" applyFill="1" applyAlignment="1">
      <alignment horizontal="left"/>
    </xf>
    <xf numFmtId="0" fontId="15" fillId="0" borderId="0" xfId="5" applyFont="1" applyFill="1" applyAlignment="1">
      <alignment horizontal="center"/>
    </xf>
    <xf numFmtId="4" fontId="14" fillId="0" borderId="0" xfId="3" applyNumberFormat="1" applyFont="1" applyFill="1" applyBorder="1" applyAlignment="1" applyProtection="1"/>
    <xf numFmtId="0" fontId="32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justify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right"/>
    </xf>
    <xf numFmtId="0" fontId="12" fillId="0" borderId="0" xfId="2" applyFont="1" applyFill="1"/>
    <xf numFmtId="0" fontId="11" fillId="0" borderId="0" xfId="4" applyNumberFormat="1" applyFont="1" applyFill="1" applyBorder="1" applyAlignment="1" applyProtection="1">
      <alignment horizontal="left"/>
      <protection locked="0"/>
    </xf>
    <xf numFmtId="0" fontId="9" fillId="0" borderId="0" xfId="2" applyFont="1" applyFill="1" applyAlignment="1">
      <alignment horizontal="left" wrapText="1"/>
    </xf>
    <xf numFmtId="0" fontId="23" fillId="0" borderId="0" xfId="2" applyFont="1" applyFill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168" fontId="14" fillId="0" borderId="0" xfId="4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 applyFill="1"/>
    <xf numFmtId="0" fontId="22" fillId="0" borderId="0" xfId="0" applyFont="1" applyFill="1" applyAlignment="1">
      <alignment horizontal="justify" vertical="center"/>
    </xf>
    <xf numFmtId="0" fontId="31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20" fillId="0" borderId="0" xfId="1" applyNumberFormat="1" applyFont="1" applyFill="1"/>
    <xf numFmtId="0" fontId="6" fillId="0" borderId="0" xfId="0" applyFont="1" applyFill="1"/>
    <xf numFmtId="0" fontId="3" fillId="0" borderId="0" xfId="0" applyFont="1" applyFill="1"/>
    <xf numFmtId="0" fontId="34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/>
    </xf>
    <xf numFmtId="3" fontId="34" fillId="0" borderId="8" xfId="0" applyNumberFormat="1" applyFont="1" applyFill="1" applyBorder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 applyProtection="1"/>
    <xf numFmtId="166" fontId="9" fillId="0" borderId="9" xfId="3" applyNumberFormat="1" applyFont="1" applyFill="1" applyBorder="1" applyAlignment="1" applyProtection="1"/>
    <xf numFmtId="166" fontId="10" fillId="0" borderId="9" xfId="3" applyNumberFormat="1" applyFont="1" applyFill="1" applyBorder="1" applyAlignment="1" applyProtection="1"/>
    <xf numFmtId="3" fontId="19" fillId="0" borderId="8" xfId="0" applyNumberFormat="1" applyFont="1" applyFill="1" applyBorder="1" applyAlignment="1">
      <alignment horizontal="right" vertical="center"/>
    </xf>
    <xf numFmtId="3" fontId="20" fillId="0" borderId="9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right" vertical="center"/>
    </xf>
    <xf numFmtId="3" fontId="19" fillId="0" borderId="9" xfId="0" applyNumberFormat="1" applyFont="1" applyFill="1" applyBorder="1" applyAlignment="1">
      <alignment horizontal="right" vertical="center"/>
    </xf>
    <xf numFmtId="3" fontId="20" fillId="0" borderId="5" xfId="0" applyNumberFormat="1" applyFont="1" applyFill="1" applyBorder="1" applyAlignment="1">
      <alignment horizontal="right" vertical="center"/>
    </xf>
    <xf numFmtId="166" fontId="9" fillId="0" borderId="0" xfId="3" applyNumberFormat="1" applyFont="1" applyFill="1" applyBorder="1" applyAlignment="1" applyProtection="1">
      <alignment horizontal="right" vertical="center"/>
    </xf>
    <xf numFmtId="3" fontId="6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right" vertical="center"/>
    </xf>
    <xf numFmtId="0" fontId="37" fillId="0" borderId="0" xfId="0" applyFont="1" applyFill="1" applyBorder="1"/>
    <xf numFmtId="3" fontId="35" fillId="0" borderId="8" xfId="0" applyNumberFormat="1" applyFont="1" applyFill="1" applyBorder="1" applyAlignment="1">
      <alignment vertical="center"/>
    </xf>
    <xf numFmtId="166" fontId="10" fillId="0" borderId="5" xfId="3" applyNumberFormat="1" applyFont="1" applyFill="1" applyBorder="1" applyAlignment="1" applyProtection="1"/>
    <xf numFmtId="166" fontId="9" fillId="0" borderId="5" xfId="3" applyNumberFormat="1" applyFont="1" applyFill="1" applyBorder="1" applyAlignment="1" applyProtection="1"/>
    <xf numFmtId="166" fontId="10" fillId="0" borderId="0" xfId="3" applyNumberFormat="1" applyFont="1" applyFill="1" applyBorder="1" applyAlignment="1" applyProtection="1">
      <alignment horizontal="center"/>
    </xf>
    <xf numFmtId="3" fontId="34" fillId="0" borderId="9" xfId="0" applyNumberFormat="1" applyFont="1" applyFill="1" applyBorder="1" applyAlignment="1">
      <alignment horizontal="center" vertical="center"/>
    </xf>
    <xf numFmtId="3" fontId="10" fillId="0" borderId="0" xfId="5" applyNumberFormat="1" applyFont="1" applyFill="1" applyAlignment="1">
      <alignment horizontal="right"/>
    </xf>
    <xf numFmtId="166" fontId="9" fillId="0" borderId="2" xfId="3" applyNumberFormat="1" applyFont="1" applyFill="1" applyBorder="1" applyAlignment="1" applyProtection="1"/>
    <xf numFmtId="166" fontId="9" fillId="0" borderId="3" xfId="3" applyNumberFormat="1" applyFont="1" applyFill="1" applyBorder="1" applyAlignment="1" applyProtection="1"/>
    <xf numFmtId="166" fontId="9" fillId="0" borderId="4" xfId="3" applyNumberFormat="1" applyFont="1" applyFill="1" applyBorder="1" applyAlignment="1" applyProtection="1"/>
    <xf numFmtId="4" fontId="15" fillId="0" borderId="0" xfId="3" applyNumberFormat="1" applyFont="1" applyFill="1" applyBorder="1" applyAlignment="1" applyProtection="1"/>
    <xf numFmtId="166" fontId="9" fillId="0" borderId="8" xfId="3" applyNumberFormat="1" applyFont="1" applyFill="1" applyBorder="1" applyAlignment="1" applyProtection="1"/>
    <xf numFmtId="3" fontId="30" fillId="0" borderId="9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7" fillId="0" borderId="0" xfId="0" applyFont="1" applyFill="1"/>
    <xf numFmtId="0" fontId="10" fillId="0" borderId="0" xfId="2" applyFont="1" applyFill="1" applyAlignment="1">
      <alignment horizontal="center"/>
    </xf>
    <xf numFmtId="0" fontId="14" fillId="0" borderId="0" xfId="2" applyNumberFormat="1" applyFont="1" applyFill="1" applyAlignment="1">
      <alignment horizontal="center"/>
    </xf>
    <xf numFmtId="14" fontId="27" fillId="0" borderId="0" xfId="2" applyNumberFormat="1" applyFont="1" applyFill="1" applyAlignment="1">
      <alignment horizontal="center"/>
    </xf>
    <xf numFmtId="3" fontId="20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0" fontId="14" fillId="0" borderId="0" xfId="2" applyFont="1" applyFill="1" applyAlignment="1">
      <alignment horizontal="center"/>
    </xf>
    <xf numFmtId="169" fontId="28" fillId="0" borderId="0" xfId="2" applyNumberFormat="1" applyFont="1" applyFill="1" applyAlignment="1">
      <alignment horizontal="center"/>
    </xf>
    <xf numFmtId="0" fontId="21" fillId="0" borderId="0" xfId="0" applyFont="1" applyFill="1" applyAlignment="1">
      <alignment horizontal="justify" vertical="center"/>
    </xf>
    <xf numFmtId="0" fontId="32" fillId="0" borderId="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9" fillId="0" borderId="0" xfId="2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0" fontId="30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J23" sqref="J23"/>
    </sheetView>
  </sheetViews>
  <sheetFormatPr defaultRowHeight="15" x14ac:dyDescent="0.25"/>
  <cols>
    <col min="1" max="1" width="6.85546875" style="38" customWidth="1"/>
    <col min="2" max="2" width="59.7109375" style="38" customWidth="1"/>
    <col min="3" max="3" width="9.85546875" style="38" customWidth="1"/>
    <col min="4" max="4" width="15.5703125" style="38" customWidth="1"/>
    <col min="5" max="5" width="16" style="38" customWidth="1"/>
    <col min="6" max="16384" width="9.140625" style="38"/>
  </cols>
  <sheetData>
    <row r="1" spans="1:5" x14ac:dyDescent="0.25">
      <c r="A1" s="17"/>
      <c r="B1" s="76"/>
      <c r="C1" s="76"/>
      <c r="D1" s="77"/>
      <c r="E1" s="2"/>
    </row>
    <row r="2" spans="1:5" x14ac:dyDescent="0.25">
      <c r="A2" s="134" t="s">
        <v>98</v>
      </c>
      <c r="B2" s="134"/>
      <c r="C2" s="134"/>
      <c r="D2" s="134"/>
      <c r="E2" s="134"/>
    </row>
    <row r="3" spans="1:5" x14ac:dyDescent="0.25">
      <c r="A3" s="135" t="s">
        <v>108</v>
      </c>
      <c r="B3" s="135"/>
      <c r="C3" s="135"/>
      <c r="D3" s="135"/>
      <c r="E3" s="135"/>
    </row>
    <row r="4" spans="1:5" x14ac:dyDescent="0.25">
      <c r="A4" s="136" t="s">
        <v>26</v>
      </c>
      <c r="B4" s="136"/>
      <c r="C4" s="136"/>
      <c r="D4" s="136"/>
      <c r="E4" s="136"/>
    </row>
    <row r="5" spans="1:5" x14ac:dyDescent="0.25">
      <c r="A5" s="78"/>
      <c r="B5" s="76"/>
      <c r="C5" s="76"/>
      <c r="D5" s="77"/>
      <c r="E5" s="2"/>
    </row>
    <row r="6" spans="1:5" x14ac:dyDescent="0.25">
      <c r="A6" s="16"/>
      <c r="B6" s="76"/>
      <c r="C6" s="76"/>
      <c r="D6" s="16"/>
      <c r="E6" s="16"/>
    </row>
    <row r="7" spans="1:5" ht="26.25" x14ac:dyDescent="0.25">
      <c r="A7" s="79"/>
      <c r="B7" s="80"/>
      <c r="C7" s="81" t="s">
        <v>34</v>
      </c>
      <c r="D7" s="82" t="s">
        <v>109</v>
      </c>
      <c r="E7" s="82" t="s">
        <v>92</v>
      </c>
    </row>
    <row r="8" spans="1:5" x14ac:dyDescent="0.25">
      <c r="B8" s="83" t="s">
        <v>27</v>
      </c>
      <c r="C8" s="83"/>
      <c r="D8" s="16"/>
      <c r="E8" s="16"/>
    </row>
    <row r="9" spans="1:5" x14ac:dyDescent="0.25">
      <c r="A9" s="15"/>
      <c r="B9" s="1" t="s">
        <v>0</v>
      </c>
      <c r="C9" s="57">
        <v>4</v>
      </c>
      <c r="D9" s="104">
        <v>31714813</v>
      </c>
      <c r="E9" s="2">
        <v>12235576</v>
      </c>
    </row>
    <row r="10" spans="1:5" x14ac:dyDescent="0.25">
      <c r="A10" s="9"/>
      <c r="B10" s="3" t="s">
        <v>1</v>
      </c>
      <c r="C10" s="42">
        <v>5</v>
      </c>
      <c r="D10" s="104">
        <v>14643539</v>
      </c>
      <c r="E10" s="2">
        <v>39618524</v>
      </c>
    </row>
    <row r="11" spans="1:5" x14ac:dyDescent="0.25">
      <c r="A11" s="9"/>
      <c r="B11" s="3" t="s">
        <v>2</v>
      </c>
      <c r="C11" s="42">
        <v>6</v>
      </c>
      <c r="D11" s="104">
        <v>25401890</v>
      </c>
      <c r="E11" s="2">
        <v>30701902</v>
      </c>
    </row>
    <row r="12" spans="1:5" x14ac:dyDescent="0.25">
      <c r="A12" s="9"/>
      <c r="B12" s="3" t="s">
        <v>3</v>
      </c>
      <c r="C12" s="42">
        <v>7</v>
      </c>
      <c r="D12" s="104">
        <v>324604170</v>
      </c>
      <c r="E12" s="2">
        <v>258160169</v>
      </c>
    </row>
    <row r="13" spans="1:5" x14ac:dyDescent="0.25">
      <c r="A13" s="9"/>
      <c r="B13" s="4" t="s">
        <v>4</v>
      </c>
      <c r="C13" s="58">
        <v>8</v>
      </c>
      <c r="D13" s="104">
        <v>5855152</v>
      </c>
      <c r="E13" s="2">
        <v>4288552</v>
      </c>
    </row>
    <row r="14" spans="1:5" x14ac:dyDescent="0.25">
      <c r="A14" s="9"/>
      <c r="B14" s="6" t="s">
        <v>35</v>
      </c>
      <c r="C14" s="59"/>
      <c r="D14" s="104">
        <v>134115</v>
      </c>
      <c r="E14" s="2">
        <v>134115</v>
      </c>
    </row>
    <row r="15" spans="1:5" x14ac:dyDescent="0.25">
      <c r="A15" s="9"/>
      <c r="B15" s="4" t="s">
        <v>5</v>
      </c>
      <c r="C15" s="58">
        <v>9</v>
      </c>
      <c r="D15" s="104">
        <v>846532</v>
      </c>
      <c r="E15" s="2">
        <v>939426</v>
      </c>
    </row>
    <row r="16" spans="1:5" x14ac:dyDescent="0.25">
      <c r="A16" s="9"/>
      <c r="B16" s="4" t="s">
        <v>6</v>
      </c>
      <c r="C16" s="58">
        <v>10</v>
      </c>
      <c r="D16" s="104">
        <v>460186</v>
      </c>
      <c r="E16" s="2">
        <v>535146</v>
      </c>
    </row>
    <row r="17" spans="1:5" ht="15.75" customHeight="1" x14ac:dyDescent="0.25">
      <c r="A17" s="9"/>
      <c r="B17" s="32" t="s">
        <v>55</v>
      </c>
      <c r="C17" s="60">
        <v>11</v>
      </c>
      <c r="D17" s="104">
        <v>6885145</v>
      </c>
      <c r="E17" s="2">
        <v>6127673</v>
      </c>
    </row>
    <row r="18" spans="1:5" x14ac:dyDescent="0.25">
      <c r="A18" s="9"/>
      <c r="B18" s="5" t="s">
        <v>7</v>
      </c>
      <c r="C18" s="60">
        <v>12</v>
      </c>
      <c r="D18" s="104">
        <v>544050</v>
      </c>
      <c r="E18" s="2">
        <v>1254879</v>
      </c>
    </row>
    <row r="19" spans="1:5" x14ac:dyDescent="0.25">
      <c r="A19" s="9"/>
      <c r="B19" s="5" t="s">
        <v>8</v>
      </c>
      <c r="C19" s="60">
        <v>13</v>
      </c>
      <c r="D19" s="104">
        <v>2282706</v>
      </c>
      <c r="E19" s="2">
        <v>1083223</v>
      </c>
    </row>
    <row r="20" spans="1:5" ht="15.75" thickBot="1" x14ac:dyDescent="0.3">
      <c r="A20" s="9"/>
      <c r="B20" s="7" t="s">
        <v>28</v>
      </c>
      <c r="C20" s="61"/>
      <c r="D20" s="8">
        <f>SUM(D9:D19)</f>
        <v>413372298</v>
      </c>
      <c r="E20" s="124">
        <f>SUM(E9:E19)</f>
        <v>355079185</v>
      </c>
    </row>
    <row r="21" spans="1:5" ht="15.75" thickTop="1" x14ac:dyDescent="0.25">
      <c r="A21" s="9"/>
      <c r="B21" s="7"/>
      <c r="C21" s="61"/>
      <c r="D21" s="104"/>
      <c r="E21" s="2"/>
    </row>
    <row r="22" spans="1:5" x14ac:dyDescent="0.25">
      <c r="A22" s="9"/>
      <c r="B22" s="7" t="s">
        <v>29</v>
      </c>
      <c r="C22" s="61"/>
      <c r="D22" s="104"/>
      <c r="E22" s="2"/>
    </row>
    <row r="23" spans="1:5" x14ac:dyDescent="0.25">
      <c r="A23" s="9"/>
      <c r="B23" s="5" t="s">
        <v>58</v>
      </c>
      <c r="C23" s="60">
        <v>14</v>
      </c>
      <c r="D23" s="104">
        <v>12942837</v>
      </c>
      <c r="E23" s="2">
        <v>53444325</v>
      </c>
    </row>
    <row r="24" spans="1:5" x14ac:dyDescent="0.25">
      <c r="A24" s="9"/>
      <c r="B24" s="5" t="s">
        <v>9</v>
      </c>
      <c r="C24" s="60">
        <v>15</v>
      </c>
      <c r="D24" s="104">
        <v>70127383</v>
      </c>
      <c r="E24" s="2">
        <v>63549227</v>
      </c>
    </row>
    <row r="25" spans="1:5" x14ac:dyDescent="0.25">
      <c r="A25" s="9"/>
      <c r="B25" s="5" t="s">
        <v>49</v>
      </c>
      <c r="C25" s="60">
        <v>16</v>
      </c>
      <c r="D25" s="104">
        <v>140955231</v>
      </c>
      <c r="E25" s="2">
        <v>98237807</v>
      </c>
    </row>
    <row r="26" spans="1:5" ht="26.25" x14ac:dyDescent="0.25">
      <c r="A26" s="9"/>
      <c r="B26" s="32" t="s">
        <v>57</v>
      </c>
      <c r="C26" s="60"/>
      <c r="D26" s="104">
        <v>7956931</v>
      </c>
      <c r="E26" s="2">
        <v>1800269</v>
      </c>
    </row>
    <row r="27" spans="1:5" x14ac:dyDescent="0.25">
      <c r="A27" s="9"/>
      <c r="B27" s="5" t="s">
        <v>10</v>
      </c>
      <c r="C27" s="60">
        <v>18</v>
      </c>
      <c r="D27" s="104">
        <v>5012505</v>
      </c>
      <c r="E27" s="2">
        <v>7957142</v>
      </c>
    </row>
    <row r="28" spans="1:5" x14ac:dyDescent="0.25">
      <c r="A28" s="9"/>
      <c r="B28" s="5" t="s">
        <v>76</v>
      </c>
      <c r="C28" s="60"/>
      <c r="D28" s="104">
        <v>9208321</v>
      </c>
      <c r="E28" s="2">
        <v>8301324</v>
      </c>
    </row>
    <row r="29" spans="1:5" s="3" customFormat="1" ht="12.75" x14ac:dyDescent="0.2">
      <c r="B29" s="3" t="s">
        <v>93</v>
      </c>
      <c r="C29" s="42">
        <v>19</v>
      </c>
      <c r="D29" s="123">
        <v>16945188</v>
      </c>
      <c r="E29" s="62">
        <v>5212367</v>
      </c>
    </row>
    <row r="30" spans="1:5" x14ac:dyDescent="0.25">
      <c r="A30" s="9"/>
      <c r="B30" s="5" t="s">
        <v>11</v>
      </c>
      <c r="C30" s="60">
        <v>20</v>
      </c>
      <c r="D30" s="104">
        <f>24741+1541160</f>
        <v>1565901</v>
      </c>
      <c r="E30" s="2">
        <f>1487935</f>
        <v>1487935</v>
      </c>
    </row>
    <row r="31" spans="1:5" x14ac:dyDescent="0.25">
      <c r="B31" s="10" t="s">
        <v>30</v>
      </c>
      <c r="C31" s="63"/>
      <c r="D31" s="11">
        <f>SUM(D23:D30)</f>
        <v>264714297</v>
      </c>
      <c r="E31" s="125">
        <f>SUM(E23:E30)</f>
        <v>239990396</v>
      </c>
    </row>
    <row r="32" spans="1:5" x14ac:dyDescent="0.25">
      <c r="A32" s="16"/>
      <c r="B32" s="12"/>
      <c r="C32" s="64"/>
      <c r="D32" s="104"/>
      <c r="E32" s="2"/>
    </row>
    <row r="33" spans="1:5" x14ac:dyDescent="0.25">
      <c r="A33" s="16"/>
      <c r="B33" s="7" t="s">
        <v>31</v>
      </c>
      <c r="C33" s="61"/>
      <c r="D33" s="104"/>
      <c r="E33" s="2"/>
    </row>
    <row r="34" spans="1:5" x14ac:dyDescent="0.25">
      <c r="A34" s="16"/>
      <c r="B34" s="5" t="s">
        <v>12</v>
      </c>
      <c r="C34" s="60">
        <v>23</v>
      </c>
      <c r="D34" s="104">
        <v>82837204</v>
      </c>
      <c r="E34" s="2">
        <v>82837204</v>
      </c>
    </row>
    <row r="35" spans="1:5" x14ac:dyDescent="0.25">
      <c r="A35" s="16"/>
      <c r="B35" s="5" t="s">
        <v>56</v>
      </c>
      <c r="C35" s="60">
        <v>23</v>
      </c>
      <c r="D35" s="104">
        <v>56818898</v>
      </c>
      <c r="E35" s="2">
        <v>31607374</v>
      </c>
    </row>
    <row r="36" spans="1:5" x14ac:dyDescent="0.25">
      <c r="A36" s="16"/>
      <c r="B36" s="5" t="s">
        <v>13</v>
      </c>
      <c r="C36" s="60">
        <v>23</v>
      </c>
      <c r="D36" s="104">
        <v>1436184</v>
      </c>
      <c r="E36" s="2">
        <v>1436184</v>
      </c>
    </row>
    <row r="37" spans="1:5" x14ac:dyDescent="0.25">
      <c r="A37" s="16"/>
      <c r="B37" s="5" t="s">
        <v>15</v>
      </c>
      <c r="C37" s="60"/>
      <c r="D37" s="104">
        <v>7565715</v>
      </c>
      <c r="E37" s="2">
        <v>-791973</v>
      </c>
    </row>
    <row r="38" spans="1:5" x14ac:dyDescent="0.25">
      <c r="A38" s="15"/>
      <c r="B38" s="7" t="s">
        <v>32</v>
      </c>
      <c r="C38" s="61"/>
      <c r="D38" s="13">
        <f>SUM(D34:D37)</f>
        <v>148658001</v>
      </c>
      <c r="E38" s="126">
        <f>SUM(E34:E37)</f>
        <v>115088789</v>
      </c>
    </row>
    <row r="39" spans="1:5" ht="15.75" thickBot="1" x14ac:dyDescent="0.3">
      <c r="B39" s="14" t="s">
        <v>33</v>
      </c>
      <c r="C39" s="65"/>
      <c r="D39" s="8">
        <f>D38+D31</f>
        <v>413372298</v>
      </c>
      <c r="E39" s="124">
        <f>E38+E31</f>
        <v>355079185</v>
      </c>
    </row>
    <row r="40" spans="1:5" ht="15.75" thickTop="1" x14ac:dyDescent="0.25">
      <c r="B40" s="66" t="s">
        <v>94</v>
      </c>
      <c r="C40" s="67">
        <v>23</v>
      </c>
      <c r="D40" s="68">
        <v>1789.02</v>
      </c>
      <c r="E40" s="127">
        <v>1382.88</v>
      </c>
    </row>
    <row r="41" spans="1:5" x14ac:dyDescent="0.25">
      <c r="B41" s="16"/>
      <c r="C41" s="16"/>
      <c r="D41" s="28"/>
      <c r="E41" s="28"/>
    </row>
    <row r="42" spans="1:5" x14ac:dyDescent="0.25">
      <c r="D42" s="84"/>
      <c r="E42" s="84"/>
    </row>
    <row r="44" spans="1:5" x14ac:dyDescent="0.25">
      <c r="B44" s="38" t="s">
        <v>79</v>
      </c>
      <c r="C44" s="38" t="s">
        <v>121</v>
      </c>
    </row>
    <row r="46" spans="1:5" x14ac:dyDescent="0.25">
      <c r="B46" s="38" t="s">
        <v>119</v>
      </c>
      <c r="C46" s="38" t="s">
        <v>118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" zoomScaleNormal="100" workbookViewId="0">
      <selection activeCell="E36" sqref="E36"/>
    </sheetView>
  </sheetViews>
  <sheetFormatPr defaultRowHeight="15" x14ac:dyDescent="0.25"/>
  <cols>
    <col min="1" max="1" width="5.5703125" style="38" customWidth="1"/>
    <col min="2" max="2" width="66.5703125" style="38" customWidth="1"/>
    <col min="3" max="3" width="8.140625" style="91" customWidth="1"/>
    <col min="4" max="4" width="17.85546875" style="38" customWidth="1"/>
    <col min="5" max="5" width="16.5703125" style="38" customWidth="1"/>
    <col min="6" max="16384" width="9.140625" style="38"/>
  </cols>
  <sheetData>
    <row r="1" spans="1:5" x14ac:dyDescent="0.25">
      <c r="A1" s="17"/>
      <c r="B1" s="18"/>
      <c r="C1" s="43"/>
      <c r="D1" s="18"/>
      <c r="E1" s="18"/>
    </row>
    <row r="2" spans="1:5" x14ac:dyDescent="0.25">
      <c r="A2" s="139" t="s">
        <v>99</v>
      </c>
      <c r="B2" s="139"/>
      <c r="C2" s="139"/>
      <c r="D2" s="139"/>
      <c r="E2" s="139"/>
    </row>
    <row r="3" spans="1:5" x14ac:dyDescent="0.25">
      <c r="A3" s="135" t="s">
        <v>112</v>
      </c>
      <c r="B3" s="135"/>
      <c r="C3" s="135"/>
      <c r="D3" s="135"/>
      <c r="E3" s="135"/>
    </row>
    <row r="4" spans="1:5" x14ac:dyDescent="0.25">
      <c r="A4" s="140" t="s">
        <v>26</v>
      </c>
      <c r="B4" s="140"/>
      <c r="C4" s="140"/>
      <c r="D4" s="140"/>
      <c r="E4" s="140"/>
    </row>
    <row r="5" spans="1:5" x14ac:dyDescent="0.25">
      <c r="A5" s="21"/>
      <c r="B5" s="18"/>
      <c r="C5" s="43"/>
      <c r="D5" s="19"/>
      <c r="E5" s="19"/>
    </row>
    <row r="6" spans="1:5" x14ac:dyDescent="0.25">
      <c r="A6" s="18"/>
      <c r="B6" s="18"/>
      <c r="C6" s="43"/>
      <c r="D6" s="19"/>
      <c r="E6" s="19"/>
    </row>
    <row r="7" spans="1:5" x14ac:dyDescent="0.25">
      <c r="A7" s="18"/>
      <c r="B7" s="18"/>
      <c r="C7" s="43"/>
      <c r="D7" s="18"/>
      <c r="E7" s="18"/>
    </row>
    <row r="8" spans="1:5" x14ac:dyDescent="0.25">
      <c r="A8" s="18"/>
      <c r="B8" s="22"/>
      <c r="C8" s="44"/>
      <c r="D8" s="16"/>
      <c r="E8" s="23"/>
    </row>
    <row r="9" spans="1:5" ht="16.5" customHeight="1" x14ac:dyDescent="0.25">
      <c r="A9" s="18"/>
      <c r="B9" s="141"/>
      <c r="C9" s="138" t="s">
        <v>34</v>
      </c>
      <c r="D9" s="138" t="s">
        <v>110</v>
      </c>
      <c r="E9" s="138"/>
    </row>
    <row r="10" spans="1:5" ht="15.75" thickBot="1" x14ac:dyDescent="0.3">
      <c r="A10" s="22"/>
      <c r="B10" s="141"/>
      <c r="C10" s="138"/>
      <c r="D10" s="142" t="s">
        <v>111</v>
      </c>
      <c r="E10" s="142"/>
    </row>
    <row r="11" spans="1:5" ht="12.75" customHeight="1" thickBot="1" x14ac:dyDescent="0.3">
      <c r="A11" s="24"/>
      <c r="B11" s="85"/>
      <c r="C11" s="142"/>
      <c r="D11" s="69" t="s">
        <v>95</v>
      </c>
      <c r="E11" s="69" t="s">
        <v>80</v>
      </c>
    </row>
    <row r="12" spans="1:5" ht="31.5" customHeight="1" x14ac:dyDescent="0.25">
      <c r="A12" s="24"/>
      <c r="B12" s="86" t="s">
        <v>81</v>
      </c>
      <c r="C12" s="53"/>
      <c r="D12" s="100"/>
      <c r="E12" s="101"/>
    </row>
    <row r="13" spans="1:5" ht="12.75" customHeight="1" x14ac:dyDescent="0.25">
      <c r="A13" s="24"/>
      <c r="B13" s="87" t="s">
        <v>2</v>
      </c>
      <c r="C13" s="88"/>
      <c r="D13" s="116">
        <v>2596363</v>
      </c>
      <c r="E13" s="99">
        <v>2408878</v>
      </c>
    </row>
    <row r="14" spans="1:5" ht="12.75" customHeight="1" x14ac:dyDescent="0.25">
      <c r="A14" s="24"/>
      <c r="B14" s="87" t="s">
        <v>1</v>
      </c>
      <c r="C14" s="88"/>
      <c r="D14" s="116">
        <v>1815078</v>
      </c>
      <c r="E14" s="99">
        <v>1477894</v>
      </c>
    </row>
    <row r="15" spans="1:5" ht="12.75" customHeight="1" x14ac:dyDescent="0.25">
      <c r="A15" s="24"/>
      <c r="B15" s="87" t="s">
        <v>59</v>
      </c>
      <c r="C15" s="88"/>
      <c r="D15" s="110">
        <v>654468</v>
      </c>
      <c r="E15" s="108">
        <v>701852</v>
      </c>
    </row>
    <row r="16" spans="1:5" ht="12.75" customHeight="1" x14ac:dyDescent="0.25">
      <c r="A16" s="24"/>
      <c r="B16" s="87"/>
      <c r="C16" s="88"/>
      <c r="D16" s="109">
        <f>SUM(D13:D15)</f>
        <v>5065909</v>
      </c>
      <c r="E16" s="111">
        <f>SUM(E13:E15)</f>
        <v>4588624</v>
      </c>
    </row>
    <row r="17" spans="1:6" ht="12.75" customHeight="1" x14ac:dyDescent="0.25">
      <c r="A17" s="24"/>
      <c r="B17" s="86" t="s">
        <v>82</v>
      </c>
      <c r="C17" s="88"/>
      <c r="D17" s="116"/>
      <c r="E17" s="99"/>
    </row>
    <row r="18" spans="1:6" ht="12.75" customHeight="1" x14ac:dyDescent="0.25">
      <c r="A18" s="24"/>
      <c r="B18" s="87" t="s">
        <v>3</v>
      </c>
      <c r="C18" s="88"/>
      <c r="D18" s="110">
        <v>31183525</v>
      </c>
      <c r="E18" s="108">
        <v>22705849</v>
      </c>
    </row>
    <row r="19" spans="1:6" ht="12.75" customHeight="1" x14ac:dyDescent="0.25">
      <c r="A19" s="24"/>
      <c r="B19" s="87"/>
      <c r="C19" s="88"/>
      <c r="D19" s="109">
        <v>31183525</v>
      </c>
      <c r="E19" s="111">
        <v>22705849</v>
      </c>
    </row>
    <row r="20" spans="1:6" ht="12.75" customHeight="1" x14ac:dyDescent="0.25">
      <c r="A20" s="24"/>
      <c r="B20" s="86" t="s">
        <v>83</v>
      </c>
      <c r="C20" s="88"/>
      <c r="D20" s="110">
        <f>D16+D19</f>
        <v>36249434</v>
      </c>
      <c r="E20" s="108">
        <f>E16+E19</f>
        <v>27294473</v>
      </c>
    </row>
    <row r="21" spans="1:6" ht="12.75" customHeight="1" x14ac:dyDescent="0.25">
      <c r="A21" s="24"/>
      <c r="B21" s="86"/>
      <c r="C21" s="88"/>
      <c r="D21" s="117"/>
      <c r="E21" s="103"/>
      <c r="F21" s="88"/>
    </row>
    <row r="22" spans="1:6" ht="12.75" customHeight="1" x14ac:dyDescent="0.25">
      <c r="A22" s="24"/>
      <c r="B22" s="86" t="s">
        <v>16</v>
      </c>
      <c r="C22" s="88"/>
      <c r="D22" s="137"/>
      <c r="E22" s="137"/>
    </row>
    <row r="23" spans="1:6" x14ac:dyDescent="0.25">
      <c r="A23" s="24"/>
      <c r="B23" s="87" t="s">
        <v>9</v>
      </c>
      <c r="C23" s="88"/>
      <c r="D23" s="104">
        <v>-5503066</v>
      </c>
      <c r="E23" s="2">
        <v>-5213985</v>
      </c>
    </row>
    <row r="24" spans="1:6" x14ac:dyDescent="0.25">
      <c r="A24" s="24"/>
      <c r="B24" s="87" t="s">
        <v>49</v>
      </c>
      <c r="C24" s="88"/>
      <c r="D24" s="104">
        <v>-8900034</v>
      </c>
      <c r="E24" s="2">
        <v>-6571518</v>
      </c>
    </row>
    <row r="25" spans="1:6" ht="12.75" customHeight="1" x14ac:dyDescent="0.25">
      <c r="A25" s="24"/>
      <c r="B25" s="87" t="s">
        <v>58</v>
      </c>
      <c r="C25" s="88"/>
      <c r="D25" s="104">
        <v>-2329263</v>
      </c>
      <c r="E25" s="2">
        <v>-2811003</v>
      </c>
    </row>
    <row r="26" spans="1:6" ht="12.75" customHeight="1" x14ac:dyDescent="0.25">
      <c r="A26" s="24"/>
      <c r="B26" s="87"/>
      <c r="C26" s="88"/>
      <c r="D26" s="104">
        <f>SUM(D23:D25)</f>
        <v>-16732363</v>
      </c>
      <c r="E26" s="2">
        <f>SUM(E23:E25)</f>
        <v>-14596506</v>
      </c>
    </row>
    <row r="27" spans="1:6" ht="12.75" customHeight="1" x14ac:dyDescent="0.25">
      <c r="A27" s="24"/>
      <c r="B27" s="86" t="s">
        <v>17</v>
      </c>
      <c r="C27" s="88"/>
      <c r="D27" s="116">
        <f>D20+D26</f>
        <v>19517071</v>
      </c>
      <c r="E27" s="99">
        <f>E20+E26</f>
        <v>12697967</v>
      </c>
    </row>
    <row r="28" spans="1:6" ht="12.75" customHeight="1" x14ac:dyDescent="0.25">
      <c r="A28" s="24"/>
      <c r="B28" s="87" t="s">
        <v>60</v>
      </c>
      <c r="C28" s="88">
        <v>21</v>
      </c>
      <c r="D28" s="104">
        <v>-1785102</v>
      </c>
      <c r="E28" s="2">
        <v>-2326664</v>
      </c>
    </row>
    <row r="29" spans="1:6" ht="30.75" customHeight="1" x14ac:dyDescent="0.25">
      <c r="A29" s="24"/>
      <c r="B29" s="86" t="s">
        <v>18</v>
      </c>
      <c r="C29" s="89"/>
      <c r="D29" s="110">
        <f>SUM(D27:D28)</f>
        <v>17731969</v>
      </c>
      <c r="E29" s="108">
        <f>SUM(E27:E28)</f>
        <v>10371303</v>
      </c>
    </row>
    <row r="30" spans="1:6" ht="16.5" customHeight="1" x14ac:dyDescent="0.25">
      <c r="A30" s="24"/>
      <c r="B30" s="87"/>
      <c r="C30" s="88"/>
      <c r="D30" s="137"/>
      <c r="E30" s="137"/>
    </row>
    <row r="31" spans="1:6" ht="30.75" customHeight="1" x14ac:dyDescent="0.25">
      <c r="A31" s="24"/>
      <c r="B31" s="87" t="s">
        <v>48</v>
      </c>
      <c r="C31" s="88"/>
      <c r="D31" s="116">
        <v>25536</v>
      </c>
      <c r="E31" s="112">
        <v>-2350</v>
      </c>
    </row>
    <row r="32" spans="1:6" ht="12.75" customHeight="1" x14ac:dyDescent="0.25">
      <c r="A32" s="24"/>
      <c r="B32" s="87" t="s">
        <v>36</v>
      </c>
      <c r="C32" s="88"/>
      <c r="D32" s="116">
        <v>149120</v>
      </c>
      <c r="E32" s="99">
        <v>1267453</v>
      </c>
    </row>
    <row r="33" spans="1:5" ht="12.75" customHeight="1" x14ac:dyDescent="0.25">
      <c r="A33" s="24"/>
      <c r="B33" s="87" t="s">
        <v>19</v>
      </c>
      <c r="C33" s="88">
        <v>24</v>
      </c>
      <c r="D33" s="110">
        <v>568939</v>
      </c>
      <c r="E33" s="108">
        <v>632020</v>
      </c>
    </row>
    <row r="34" spans="1:5" ht="12.75" customHeight="1" x14ac:dyDescent="0.25">
      <c r="A34" s="24"/>
      <c r="B34" s="86" t="s">
        <v>78</v>
      </c>
      <c r="C34" s="88"/>
      <c r="D34" s="109">
        <f>SUM(D31:D33)</f>
        <v>743595</v>
      </c>
      <c r="E34" s="111">
        <f>SUM(E31:E33)</f>
        <v>1897123</v>
      </c>
    </row>
    <row r="35" spans="1:5" ht="12.75" customHeight="1" x14ac:dyDescent="0.25">
      <c r="A35" s="24"/>
      <c r="B35" s="87"/>
      <c r="C35" s="88"/>
      <c r="D35" s="116"/>
      <c r="E35" s="99"/>
    </row>
    <row r="36" spans="1:5" ht="12.75" customHeight="1" x14ac:dyDescent="0.25">
      <c r="A36" s="24"/>
      <c r="B36" s="87" t="s">
        <v>84</v>
      </c>
      <c r="C36" s="88">
        <v>25</v>
      </c>
      <c r="D36" s="104">
        <v>-1600545</v>
      </c>
      <c r="E36" s="2">
        <v>-1627847</v>
      </c>
    </row>
    <row r="37" spans="1:5" ht="12.75" customHeight="1" x14ac:dyDescent="0.25">
      <c r="A37" s="24"/>
      <c r="B37" s="87" t="s">
        <v>85</v>
      </c>
      <c r="C37" s="88">
        <v>26</v>
      </c>
      <c r="D37" s="104">
        <v>-1506629</v>
      </c>
      <c r="E37" s="2">
        <v>-1458217</v>
      </c>
    </row>
    <row r="38" spans="1:5" ht="46.5" customHeight="1" x14ac:dyDescent="0.25">
      <c r="A38" s="18"/>
      <c r="B38" s="87" t="s">
        <v>86</v>
      </c>
      <c r="C38" s="88">
        <v>27</v>
      </c>
      <c r="D38" s="104">
        <v>-116790</v>
      </c>
      <c r="E38" s="2">
        <v>-175858</v>
      </c>
    </row>
    <row r="39" spans="1:5" ht="20.25" customHeight="1" x14ac:dyDescent="0.25">
      <c r="A39" s="18"/>
      <c r="B39" s="87" t="s">
        <v>87</v>
      </c>
      <c r="C39" s="88">
        <v>28</v>
      </c>
      <c r="D39" s="104">
        <v>-233325</v>
      </c>
      <c r="E39" s="2">
        <v>-589957</v>
      </c>
    </row>
    <row r="40" spans="1:5" ht="18.75" customHeight="1" x14ac:dyDescent="0.25">
      <c r="A40" s="18"/>
      <c r="B40" s="86" t="s">
        <v>20</v>
      </c>
      <c r="C40" s="88"/>
      <c r="D40" s="106">
        <f>SUM(D36:D39)</f>
        <v>-3457289</v>
      </c>
      <c r="E40" s="105">
        <f>SUM(E36:E39)</f>
        <v>-3851879</v>
      </c>
    </row>
    <row r="41" spans="1:5" ht="18" customHeight="1" x14ac:dyDescent="0.25">
      <c r="A41" s="18"/>
      <c r="B41" s="86"/>
      <c r="C41" s="88"/>
      <c r="D41" s="99"/>
      <c r="E41" s="99"/>
    </row>
    <row r="42" spans="1:5" x14ac:dyDescent="0.25">
      <c r="A42" s="18"/>
      <c r="B42" s="86" t="s">
        <v>37</v>
      </c>
      <c r="C42" s="88"/>
      <c r="D42" s="116">
        <f>D29+D34+D40</f>
        <v>15018275</v>
      </c>
      <c r="E42" s="99">
        <f>E29+E34+E40</f>
        <v>8416547</v>
      </c>
    </row>
    <row r="43" spans="1:5" x14ac:dyDescent="0.25">
      <c r="A43" s="18"/>
      <c r="B43" s="87" t="s">
        <v>77</v>
      </c>
      <c r="C43" s="88">
        <v>17</v>
      </c>
      <c r="D43" s="104">
        <v>-89204</v>
      </c>
      <c r="E43" s="2">
        <v>-38992</v>
      </c>
    </row>
    <row r="44" spans="1:5" ht="15.75" thickBot="1" x14ac:dyDescent="0.3">
      <c r="A44" s="18"/>
      <c r="B44" s="86" t="s">
        <v>21</v>
      </c>
      <c r="C44" s="88"/>
      <c r="D44" s="107">
        <f>SUM(D42:D43)</f>
        <v>14929071</v>
      </c>
      <c r="E44" s="102">
        <f>SUM(E42:E43)</f>
        <v>8377555</v>
      </c>
    </row>
    <row r="45" spans="1:5" ht="15.75" thickTop="1" x14ac:dyDescent="0.25">
      <c r="A45" s="18"/>
      <c r="B45" s="85"/>
      <c r="C45" s="90"/>
      <c r="D45" s="85"/>
      <c r="E45" s="70"/>
    </row>
    <row r="46" spans="1:5" x14ac:dyDescent="0.25">
      <c r="A46" s="18"/>
    </row>
    <row r="47" spans="1:5" x14ac:dyDescent="0.25">
      <c r="A47" s="18"/>
      <c r="B47" s="25"/>
      <c r="C47" s="31"/>
      <c r="D47" s="92"/>
      <c r="E47" s="20"/>
    </row>
    <row r="48" spans="1:5" x14ac:dyDescent="0.25">
      <c r="A48" s="18"/>
      <c r="B48" s="38" t="s">
        <v>79</v>
      </c>
      <c r="C48" s="38" t="s">
        <v>121</v>
      </c>
      <c r="E48" s="26"/>
    </row>
    <row r="49" spans="1:5" x14ac:dyDescent="0.25">
      <c r="A49" s="18"/>
      <c r="C49" s="38"/>
      <c r="E49" s="27"/>
    </row>
    <row r="50" spans="1:5" x14ac:dyDescent="0.25">
      <c r="A50" s="18"/>
      <c r="B50" s="38" t="s">
        <v>119</v>
      </c>
      <c r="C50" s="38" t="s">
        <v>118</v>
      </c>
      <c r="E50" s="27"/>
    </row>
    <row r="51" spans="1:5" x14ac:dyDescent="0.25">
      <c r="A51" s="18"/>
      <c r="B51" s="25"/>
      <c r="C51" s="31"/>
      <c r="D51" s="92"/>
      <c r="E51" s="20"/>
    </row>
  </sheetData>
  <mergeCells count="9">
    <mergeCell ref="D22:E22"/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H11" sqref="H11"/>
    </sheetView>
  </sheetViews>
  <sheetFormatPr defaultRowHeight="15" x14ac:dyDescent="0.25"/>
  <cols>
    <col min="1" max="1" width="6.140625" style="38" customWidth="1"/>
    <col min="2" max="2" width="45.28515625" style="38" customWidth="1"/>
    <col min="3" max="3" width="9.140625" style="38"/>
    <col min="4" max="5" width="15" style="38" customWidth="1"/>
    <col min="6" max="16384" width="9.140625" style="38"/>
  </cols>
  <sheetData>
    <row r="2" spans="1:5" ht="18.75" x14ac:dyDescent="0.3">
      <c r="A2" s="143" t="s">
        <v>52</v>
      </c>
      <c r="B2" s="143"/>
      <c r="C2" s="143"/>
      <c r="D2" s="143"/>
      <c r="E2" s="143"/>
    </row>
    <row r="3" spans="1:5" x14ac:dyDescent="0.25">
      <c r="A3" s="135" t="s">
        <v>112</v>
      </c>
      <c r="B3" s="135"/>
      <c r="C3" s="135"/>
      <c r="D3" s="135"/>
      <c r="E3" s="135"/>
    </row>
    <row r="4" spans="1:5" x14ac:dyDescent="0.25">
      <c r="A4" s="144" t="s">
        <v>26</v>
      </c>
      <c r="B4" s="144"/>
      <c r="C4" s="144"/>
      <c r="D4" s="144"/>
      <c r="E4" s="144"/>
    </row>
    <row r="6" spans="1:5" ht="28.5" customHeight="1" x14ac:dyDescent="0.25">
      <c r="C6" s="145" t="s">
        <v>34</v>
      </c>
      <c r="D6" s="146" t="s">
        <v>113</v>
      </c>
      <c r="E6" s="146"/>
    </row>
    <row r="7" spans="1:5" x14ac:dyDescent="0.25">
      <c r="C7" s="145"/>
      <c r="D7" s="29" t="s">
        <v>95</v>
      </c>
      <c r="E7" s="29" t="s">
        <v>80</v>
      </c>
    </row>
    <row r="8" spans="1:5" x14ac:dyDescent="0.25">
      <c r="D8" s="30"/>
      <c r="E8" s="30"/>
    </row>
    <row r="9" spans="1:5" x14ac:dyDescent="0.25">
      <c r="B9" s="93" t="s">
        <v>38</v>
      </c>
      <c r="D9" s="113">
        <f>ОПиУ!D44</f>
        <v>14929071</v>
      </c>
      <c r="E9" s="114">
        <f>ОПиУ!E44</f>
        <v>8377555</v>
      </c>
    </row>
    <row r="10" spans="1:5" x14ac:dyDescent="0.25">
      <c r="B10" s="93" t="s">
        <v>50</v>
      </c>
      <c r="D10" s="41"/>
      <c r="E10" s="115"/>
    </row>
    <row r="11" spans="1:5" x14ac:dyDescent="0.25">
      <c r="B11" s="94" t="s">
        <v>51</v>
      </c>
      <c r="D11" s="113" t="s">
        <v>120</v>
      </c>
      <c r="E11" s="114" t="s">
        <v>120</v>
      </c>
    </row>
    <row r="12" spans="1:5" x14ac:dyDescent="0.25">
      <c r="B12" s="93" t="s">
        <v>39</v>
      </c>
      <c r="D12" s="113">
        <f>D9</f>
        <v>14929071</v>
      </c>
      <c r="E12" s="114">
        <f>E9</f>
        <v>8377555</v>
      </c>
    </row>
    <row r="17" spans="2:4" x14ac:dyDescent="0.25">
      <c r="B17" s="38" t="s">
        <v>79</v>
      </c>
      <c r="D17" s="38" t="s">
        <v>121</v>
      </c>
    </row>
    <row r="19" spans="2:4" x14ac:dyDescent="0.25">
      <c r="B19" s="38" t="s">
        <v>119</v>
      </c>
      <c r="D19" s="38" t="s">
        <v>118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zoomScaleNormal="100" workbookViewId="0">
      <selection activeCell="B24" sqref="B24"/>
    </sheetView>
  </sheetViews>
  <sheetFormatPr defaultRowHeight="15" x14ac:dyDescent="0.25"/>
  <cols>
    <col min="1" max="1" width="6.7109375" customWidth="1"/>
    <col min="2" max="2" width="62" customWidth="1"/>
    <col min="3" max="3" width="16.28515625" style="36" customWidth="1"/>
    <col min="4" max="4" width="17" style="36" customWidth="1"/>
    <col min="5" max="6" width="16.28515625" style="36" customWidth="1"/>
    <col min="7" max="7" width="25.140625" style="36" customWidth="1"/>
    <col min="8" max="8" width="19.85546875" style="36" customWidth="1"/>
    <col min="9" max="9" width="10.85546875" bestFit="1" customWidth="1"/>
    <col min="10" max="10" width="9.5703125" bestFit="1" customWidth="1"/>
  </cols>
  <sheetData>
    <row r="2" spans="2:10" ht="15.75" x14ac:dyDescent="0.25">
      <c r="B2" s="147" t="s">
        <v>100</v>
      </c>
      <c r="C2" s="147"/>
      <c r="D2" s="147"/>
      <c r="E2" s="147"/>
      <c r="F2" s="147"/>
      <c r="G2" s="147"/>
      <c r="H2" s="147"/>
    </row>
    <row r="3" spans="2:10" ht="15.75" x14ac:dyDescent="0.25">
      <c r="B3" s="147" t="s">
        <v>112</v>
      </c>
      <c r="C3" s="147"/>
      <c r="D3" s="147"/>
      <c r="E3" s="147"/>
      <c r="F3" s="147"/>
      <c r="G3" s="147"/>
      <c r="H3" s="147"/>
    </row>
    <row r="4" spans="2:10" x14ac:dyDescent="0.25">
      <c r="B4" s="148" t="s">
        <v>26</v>
      </c>
      <c r="C4" s="148"/>
      <c r="D4" s="148"/>
      <c r="E4" s="148"/>
      <c r="F4" s="148"/>
      <c r="G4" s="148"/>
      <c r="H4" s="148"/>
    </row>
    <row r="7" spans="2:10" ht="57.75" customHeight="1" x14ac:dyDescent="0.25">
      <c r="C7" s="33" t="s">
        <v>12</v>
      </c>
      <c r="D7" s="33" t="s">
        <v>46</v>
      </c>
      <c r="E7" s="33" t="s">
        <v>13</v>
      </c>
      <c r="F7" s="33" t="s">
        <v>14</v>
      </c>
      <c r="G7" s="33" t="s">
        <v>101</v>
      </c>
      <c r="H7" s="33" t="s">
        <v>47</v>
      </c>
    </row>
    <row r="8" spans="2:10" ht="15.75" customHeight="1" x14ac:dyDescent="0.25">
      <c r="C8" s="33"/>
      <c r="D8" s="33"/>
      <c r="E8" s="33"/>
      <c r="F8" s="33"/>
      <c r="G8" s="33"/>
      <c r="H8" s="33"/>
    </row>
    <row r="9" spans="2:10" x14ac:dyDescent="0.25">
      <c r="B9" s="45" t="s">
        <v>96</v>
      </c>
      <c r="C9" s="130">
        <v>82837204</v>
      </c>
      <c r="D9" s="130">
        <v>26156975</v>
      </c>
      <c r="E9" s="130">
        <v>1436184</v>
      </c>
      <c r="F9" s="130">
        <v>-9605611</v>
      </c>
      <c r="G9" s="130">
        <v>8434234</v>
      </c>
      <c r="H9" s="130">
        <v>109258986</v>
      </c>
    </row>
    <row r="10" spans="2:10" x14ac:dyDescent="0.25">
      <c r="B10" s="46" t="s">
        <v>88</v>
      </c>
      <c r="C10" s="50" t="s">
        <v>89</v>
      </c>
      <c r="D10" s="50" t="s">
        <v>89</v>
      </c>
      <c r="E10" s="50" t="s">
        <v>89</v>
      </c>
      <c r="F10" s="50" t="s">
        <v>89</v>
      </c>
      <c r="G10" s="2">
        <v>8377555</v>
      </c>
      <c r="H10" s="2">
        <f>SUM(G10)</f>
        <v>8377555</v>
      </c>
    </row>
    <row r="11" spans="2:10" s="37" customFormat="1" x14ac:dyDescent="0.25">
      <c r="B11" s="46" t="s">
        <v>106</v>
      </c>
      <c r="C11" s="50"/>
      <c r="D11" s="50"/>
      <c r="E11" s="50"/>
      <c r="F11" s="50"/>
      <c r="G11" s="2">
        <v>-9210964</v>
      </c>
      <c r="H11" s="2">
        <f>SUM(G11)</f>
        <v>-9210964</v>
      </c>
    </row>
    <row r="12" spans="2:10" s="37" customFormat="1" ht="30" x14ac:dyDescent="0.25">
      <c r="B12" s="46" t="s">
        <v>107</v>
      </c>
      <c r="C12" s="129" t="s">
        <v>89</v>
      </c>
      <c r="D12" s="105">
        <v>3912159</v>
      </c>
      <c r="E12" s="129" t="s">
        <v>89</v>
      </c>
      <c r="F12" s="129" t="s">
        <v>89</v>
      </c>
      <c r="G12" s="129" t="s">
        <v>89</v>
      </c>
      <c r="H12" s="105">
        <f>D12</f>
        <v>3912159</v>
      </c>
    </row>
    <row r="13" spans="2:10" ht="18" customHeight="1" thickBot="1" x14ac:dyDescent="0.3">
      <c r="B13" s="45" t="s">
        <v>114</v>
      </c>
      <c r="C13" s="131">
        <v>82837204</v>
      </c>
      <c r="D13" s="131">
        <f>SUM(D9:D12)</f>
        <v>30069134</v>
      </c>
      <c r="E13" s="131">
        <v>1436184</v>
      </c>
      <c r="F13" s="128">
        <v>-9605611</v>
      </c>
      <c r="G13" s="131">
        <f>SUM(G9:G12)</f>
        <v>7600825</v>
      </c>
      <c r="H13" s="131">
        <f>SUM(H9:H12)</f>
        <v>112337736</v>
      </c>
    </row>
    <row r="14" spans="2:10" ht="18" customHeight="1" thickTop="1" x14ac:dyDescent="0.25">
      <c r="B14" s="47"/>
      <c r="C14" s="48"/>
      <c r="D14" s="48"/>
      <c r="E14" s="48"/>
      <c r="F14" s="48"/>
      <c r="G14" s="48"/>
      <c r="H14" s="49"/>
    </row>
    <row r="15" spans="2:10" x14ac:dyDescent="0.25">
      <c r="B15" s="45" t="s">
        <v>97</v>
      </c>
      <c r="C15" s="51">
        <v>82837204</v>
      </c>
      <c r="D15" s="51">
        <v>31607374</v>
      </c>
      <c r="E15" s="51">
        <v>1436184</v>
      </c>
      <c r="F15" s="119" t="s">
        <v>120</v>
      </c>
      <c r="G15" s="119">
        <v>-791973</v>
      </c>
      <c r="H15" s="51">
        <f>SUM(C15:G15)</f>
        <v>115088789</v>
      </c>
      <c r="I15" s="40"/>
      <c r="J15" s="36"/>
    </row>
    <row r="16" spans="2:10" s="38" customFormat="1" x14ac:dyDescent="0.25">
      <c r="B16" s="46" t="s">
        <v>90</v>
      </c>
      <c r="C16" s="132"/>
      <c r="D16" s="104"/>
      <c r="E16" s="104"/>
      <c r="F16" s="104"/>
      <c r="G16" s="104">
        <v>14929071</v>
      </c>
      <c r="H16" s="104">
        <f>SUM(G16)</f>
        <v>14929071</v>
      </c>
      <c r="I16" s="133"/>
    </row>
    <row r="17" spans="2:9" s="38" customFormat="1" x14ac:dyDescent="0.25">
      <c r="B17" s="46" t="s">
        <v>106</v>
      </c>
      <c r="C17" s="132"/>
      <c r="D17" s="104"/>
      <c r="E17" s="104"/>
      <c r="F17" s="104"/>
      <c r="G17" s="104">
        <v>-6718739</v>
      </c>
      <c r="H17" s="104">
        <f>SUM(G17)</f>
        <v>-6718739</v>
      </c>
      <c r="I17" s="133"/>
    </row>
    <row r="18" spans="2:9" s="38" customFormat="1" ht="30" x14ac:dyDescent="0.25">
      <c r="B18" s="46" t="s">
        <v>107</v>
      </c>
      <c r="C18" s="132"/>
      <c r="D18" s="104">
        <v>25211524</v>
      </c>
      <c r="E18" s="104"/>
      <c r="F18" s="104"/>
      <c r="G18" s="104"/>
      <c r="H18" s="104">
        <f>SUM(C18:G18)</f>
        <v>25211524</v>
      </c>
      <c r="I18" s="133"/>
    </row>
    <row r="19" spans="2:9" s="38" customFormat="1" ht="29.25" customHeight="1" x14ac:dyDescent="0.25">
      <c r="B19" s="46" t="s">
        <v>122</v>
      </c>
      <c r="C19" s="132"/>
      <c r="D19" s="104"/>
      <c r="E19" s="104"/>
      <c r="F19" s="104" t="s">
        <v>120</v>
      </c>
      <c r="G19" s="104">
        <v>147356</v>
      </c>
      <c r="H19" s="104">
        <f>SUM(C19:G19)</f>
        <v>147356</v>
      </c>
      <c r="I19" s="133"/>
    </row>
    <row r="20" spans="2:9" s="38" customFormat="1" ht="15" customHeight="1" thickBot="1" x14ac:dyDescent="0.3">
      <c r="B20" s="45" t="s">
        <v>115</v>
      </c>
      <c r="C20" s="8">
        <f>SUM(C15:C19)</f>
        <v>82837204</v>
      </c>
      <c r="D20" s="8">
        <f t="shared" ref="D20:H20" si="0">SUM(D15:D19)</f>
        <v>56818898</v>
      </c>
      <c r="E20" s="8">
        <f t="shared" si="0"/>
        <v>1436184</v>
      </c>
      <c r="F20" s="8" t="s">
        <v>120</v>
      </c>
      <c r="G20" s="8">
        <f t="shared" si="0"/>
        <v>7565715</v>
      </c>
      <c r="H20" s="8">
        <f t="shared" si="0"/>
        <v>148658001</v>
      </c>
      <c r="I20" s="133"/>
    </row>
    <row r="21" spans="2:9" s="38" customFormat="1" ht="15.75" thickTop="1" x14ac:dyDescent="0.25">
      <c r="C21" s="34"/>
      <c r="D21" s="34"/>
      <c r="E21" s="34"/>
      <c r="F21" s="34"/>
      <c r="G21" s="34"/>
      <c r="H21" s="39"/>
    </row>
    <row r="22" spans="2:9" s="38" customFormat="1" ht="15" customHeight="1" x14ac:dyDescent="0.25">
      <c r="B22" s="149"/>
      <c r="C22" s="149"/>
      <c r="D22" s="149"/>
      <c r="E22" s="149"/>
      <c r="F22" s="149"/>
      <c r="G22" s="149"/>
      <c r="H22" s="149"/>
    </row>
    <row r="23" spans="2:9" s="37" customFormat="1" x14ac:dyDescent="0.25">
      <c r="C23" s="36"/>
      <c r="D23" s="36"/>
      <c r="E23" s="36"/>
      <c r="F23" s="36"/>
      <c r="G23" s="36"/>
      <c r="H23" s="35"/>
    </row>
    <row r="24" spans="2:9" x14ac:dyDescent="0.25">
      <c r="H24" s="35"/>
    </row>
    <row r="25" spans="2:9" x14ac:dyDescent="0.25">
      <c r="B25" t="s">
        <v>79</v>
      </c>
      <c r="F25" s="38" t="s">
        <v>121</v>
      </c>
      <c r="H25" s="35"/>
    </row>
    <row r="26" spans="2:9" x14ac:dyDescent="0.25">
      <c r="F26" s="37"/>
      <c r="H26" s="35"/>
    </row>
    <row r="27" spans="2:9" x14ac:dyDescent="0.25">
      <c r="B27" s="38" t="s">
        <v>119</v>
      </c>
      <c r="F27" s="38" t="s">
        <v>118</v>
      </c>
      <c r="H27" s="35"/>
    </row>
    <row r="28" spans="2:9" x14ac:dyDescent="0.25">
      <c r="H28" s="35"/>
    </row>
  </sheetData>
  <mergeCells count="4">
    <mergeCell ref="B2:H2"/>
    <mergeCell ref="B3:H3"/>
    <mergeCell ref="B4:H4"/>
    <mergeCell ref="B22:H2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topLeftCell="A22" zoomScaleNormal="100" workbookViewId="0">
      <selection activeCell="E31" sqref="E31"/>
    </sheetView>
  </sheetViews>
  <sheetFormatPr defaultRowHeight="15" x14ac:dyDescent="0.25"/>
  <cols>
    <col min="1" max="1" width="6.28515625" style="38" customWidth="1"/>
    <col min="2" max="2" width="77.5703125" style="56" customWidth="1"/>
    <col min="3" max="3" width="8.140625" style="38" customWidth="1"/>
    <col min="4" max="5" width="16.140625" style="56" customWidth="1"/>
    <col min="6" max="16384" width="9.140625" style="38"/>
  </cols>
  <sheetData>
    <row r="1" spans="2:5" ht="15.75" x14ac:dyDescent="0.25">
      <c r="B1" s="150" t="s">
        <v>53</v>
      </c>
      <c r="C1" s="150"/>
      <c r="D1" s="150"/>
      <c r="E1" s="150"/>
    </row>
    <row r="2" spans="2:5" x14ac:dyDescent="0.25">
      <c r="B2" s="145" t="s">
        <v>112</v>
      </c>
      <c r="C2" s="145"/>
      <c r="D2" s="145"/>
      <c r="E2" s="145"/>
    </row>
    <row r="3" spans="2:5" x14ac:dyDescent="0.25">
      <c r="B3" s="144" t="s">
        <v>26</v>
      </c>
      <c r="C3" s="144"/>
      <c r="D3" s="144"/>
      <c r="E3" s="144"/>
    </row>
    <row r="4" spans="2:5" ht="15.75" thickBot="1" x14ac:dyDescent="0.3"/>
    <row r="5" spans="2:5" x14ac:dyDescent="0.25">
      <c r="B5" s="151"/>
      <c r="C5" s="138" t="s">
        <v>34</v>
      </c>
      <c r="D5" s="152" t="s">
        <v>116</v>
      </c>
      <c r="E5" s="152"/>
    </row>
    <row r="6" spans="2:5" ht="15.75" thickBot="1" x14ac:dyDescent="0.3">
      <c r="B6" s="151"/>
      <c r="C6" s="138"/>
      <c r="D6" s="142" t="s">
        <v>111</v>
      </c>
      <c r="E6" s="142"/>
    </row>
    <row r="7" spans="2:5" ht="15.75" thickBot="1" x14ac:dyDescent="0.3">
      <c r="B7" s="71"/>
      <c r="C7" s="142"/>
      <c r="D7" s="74" t="s">
        <v>95</v>
      </c>
      <c r="E7" s="74" t="s">
        <v>80</v>
      </c>
    </row>
    <row r="8" spans="2:5" x14ac:dyDescent="0.25">
      <c r="B8" s="71" t="s">
        <v>40</v>
      </c>
      <c r="C8" s="53"/>
      <c r="D8" s="54"/>
      <c r="E8" s="54"/>
    </row>
    <row r="9" spans="2:5" x14ac:dyDescent="0.25">
      <c r="B9" s="95" t="s">
        <v>22</v>
      </c>
      <c r="C9" s="88"/>
      <c r="D9" s="104">
        <v>30973850</v>
      </c>
      <c r="E9" s="2">
        <v>23966463</v>
      </c>
    </row>
    <row r="10" spans="2:5" x14ac:dyDescent="0.25">
      <c r="B10" s="95" t="s">
        <v>23</v>
      </c>
      <c r="C10" s="88"/>
      <c r="D10" s="104">
        <v>-11926825</v>
      </c>
      <c r="E10" s="2">
        <v>-10848903</v>
      </c>
    </row>
    <row r="11" spans="2:5" ht="15" customHeight="1" x14ac:dyDescent="0.25">
      <c r="B11" s="73" t="s">
        <v>61</v>
      </c>
      <c r="C11" s="88"/>
      <c r="D11" s="104">
        <v>-2291890</v>
      </c>
      <c r="E11" s="2">
        <v>-2243364</v>
      </c>
    </row>
    <row r="12" spans="2:5" x14ac:dyDescent="0.25">
      <c r="B12" s="73" t="s">
        <v>62</v>
      </c>
      <c r="C12" s="88"/>
      <c r="D12" s="104">
        <v>-633270</v>
      </c>
      <c r="E12" s="2">
        <v>-719403</v>
      </c>
    </row>
    <row r="13" spans="2:5" x14ac:dyDescent="0.25">
      <c r="B13" s="73" t="s">
        <v>63</v>
      </c>
      <c r="C13" s="88"/>
      <c r="D13" s="104">
        <v>323077</v>
      </c>
      <c r="E13" s="2">
        <v>468405</v>
      </c>
    </row>
    <row r="14" spans="2:5" x14ac:dyDescent="0.25">
      <c r="B14" s="73" t="s">
        <v>64</v>
      </c>
      <c r="C14" s="88"/>
      <c r="D14" s="106">
        <v>-12658</v>
      </c>
      <c r="E14" s="105">
        <v>-137453</v>
      </c>
    </row>
    <row r="15" spans="2:5" ht="30" x14ac:dyDescent="0.25">
      <c r="B15" s="96" t="s">
        <v>65</v>
      </c>
      <c r="C15" s="88"/>
      <c r="D15" s="104">
        <f>SUM(D9:D14)</f>
        <v>16432284</v>
      </c>
      <c r="E15" s="2">
        <f>SUM(E9:E14)</f>
        <v>10485745</v>
      </c>
    </row>
    <row r="16" spans="2:5" x14ac:dyDescent="0.25">
      <c r="B16" s="97" t="s">
        <v>66</v>
      </c>
      <c r="C16" s="88"/>
      <c r="D16" s="104"/>
      <c r="E16" s="2"/>
    </row>
    <row r="17" spans="2:8" x14ac:dyDescent="0.25">
      <c r="B17" s="73" t="s">
        <v>1</v>
      </c>
      <c r="C17" s="88"/>
      <c r="D17" s="104">
        <v>24998474</v>
      </c>
      <c r="E17" s="2">
        <v>-5954520</v>
      </c>
    </row>
    <row r="18" spans="2:8" x14ac:dyDescent="0.25">
      <c r="B18" s="73" t="s">
        <v>2</v>
      </c>
      <c r="C18" s="88"/>
      <c r="D18" s="104">
        <v>5571105</v>
      </c>
      <c r="E18" s="2">
        <v>2625016</v>
      </c>
    </row>
    <row r="19" spans="2:8" x14ac:dyDescent="0.25">
      <c r="B19" s="73" t="s">
        <v>3</v>
      </c>
      <c r="C19" s="88"/>
      <c r="D19" s="104">
        <v>-55503175</v>
      </c>
      <c r="E19" s="2">
        <v>-19338262</v>
      </c>
    </row>
    <row r="20" spans="2:8" x14ac:dyDescent="0.25">
      <c r="B20" s="73" t="s">
        <v>67</v>
      </c>
      <c r="C20" s="88"/>
      <c r="D20" s="104">
        <v>-288767</v>
      </c>
      <c r="E20" s="2">
        <v>-1069372</v>
      </c>
    </row>
    <row r="21" spans="2:8" x14ac:dyDescent="0.25">
      <c r="B21" s="73" t="s">
        <v>7</v>
      </c>
      <c r="C21" s="88"/>
      <c r="D21" s="104">
        <v>-271757</v>
      </c>
      <c r="E21" s="2">
        <v>-1923814</v>
      </c>
    </row>
    <row r="22" spans="2:8" x14ac:dyDescent="0.25">
      <c r="B22" s="73" t="s">
        <v>8</v>
      </c>
      <c r="C22" s="88"/>
      <c r="D22" s="104">
        <v>-236790</v>
      </c>
      <c r="E22" s="2">
        <v>-420015</v>
      </c>
    </row>
    <row r="23" spans="2:8" x14ac:dyDescent="0.25">
      <c r="B23" s="97" t="s">
        <v>68</v>
      </c>
      <c r="C23" s="88"/>
      <c r="D23" s="104"/>
      <c r="E23" s="2"/>
    </row>
    <row r="24" spans="2:8" x14ac:dyDescent="0.25">
      <c r="B24" s="73" t="s">
        <v>10</v>
      </c>
      <c r="C24" s="88"/>
      <c r="D24" s="104">
        <v>83123</v>
      </c>
      <c r="E24" s="2">
        <v>588936</v>
      </c>
    </row>
    <row r="25" spans="2:8" x14ac:dyDescent="0.25">
      <c r="B25" s="73" t="s">
        <v>11</v>
      </c>
      <c r="C25" s="88"/>
      <c r="D25" s="106">
        <v>-130662</v>
      </c>
      <c r="E25" s="105">
        <v>-468168</v>
      </c>
    </row>
    <row r="26" spans="2:8" x14ac:dyDescent="0.25">
      <c r="B26" s="71" t="s">
        <v>41</v>
      </c>
      <c r="C26" s="88"/>
      <c r="D26" s="104">
        <f>SUM(D15:D25)</f>
        <v>-9346165</v>
      </c>
      <c r="E26" s="2">
        <f>SUM(E15:E25)</f>
        <v>-15474454</v>
      </c>
    </row>
    <row r="27" spans="2:8" x14ac:dyDescent="0.25">
      <c r="B27" s="73" t="s">
        <v>42</v>
      </c>
      <c r="C27" s="88"/>
      <c r="D27" s="106">
        <v>-272262</v>
      </c>
      <c r="E27" s="105">
        <v>-221684</v>
      </c>
    </row>
    <row r="28" spans="2:8" ht="30" x14ac:dyDescent="0.25">
      <c r="B28" s="96" t="s">
        <v>54</v>
      </c>
      <c r="C28" s="88"/>
      <c r="D28" s="119">
        <f>SUM(D26:D27)</f>
        <v>-9618427</v>
      </c>
      <c r="E28" s="120">
        <f>SUM(E26:E27)</f>
        <v>-15696138</v>
      </c>
    </row>
    <row r="29" spans="2:8" x14ac:dyDescent="0.25">
      <c r="B29" s="71" t="s">
        <v>24</v>
      </c>
      <c r="C29" s="88"/>
      <c r="D29" s="104"/>
      <c r="E29" s="2"/>
      <c r="H29" s="34"/>
    </row>
    <row r="30" spans="2:8" x14ac:dyDescent="0.25">
      <c r="B30" s="73" t="s">
        <v>69</v>
      </c>
      <c r="C30" s="88"/>
      <c r="D30" s="104">
        <v>-46813</v>
      </c>
      <c r="E30" s="2">
        <v>-32831</v>
      </c>
    </row>
    <row r="31" spans="2:8" x14ac:dyDescent="0.25">
      <c r="B31" s="73" t="s">
        <v>91</v>
      </c>
      <c r="C31" s="88"/>
      <c r="D31" s="121" t="s">
        <v>120</v>
      </c>
      <c r="E31" s="2">
        <v>-46004</v>
      </c>
    </row>
    <row r="32" spans="2:8" x14ac:dyDescent="0.25">
      <c r="B32" s="75" t="s">
        <v>117</v>
      </c>
      <c r="C32" s="88"/>
      <c r="D32" s="106">
        <v>4915</v>
      </c>
      <c r="E32" s="122" t="s">
        <v>120</v>
      </c>
    </row>
    <row r="33" spans="2:5" x14ac:dyDescent="0.25">
      <c r="B33" s="71" t="s">
        <v>43</v>
      </c>
      <c r="C33" s="88"/>
      <c r="D33" s="106">
        <f>SUM(D30:D32)</f>
        <v>-41898</v>
      </c>
      <c r="E33" s="105">
        <f>SUM(E30:E32)</f>
        <v>-78835</v>
      </c>
    </row>
    <row r="34" spans="2:5" x14ac:dyDescent="0.25">
      <c r="B34" s="71" t="s">
        <v>25</v>
      </c>
      <c r="C34" s="88"/>
      <c r="D34" s="104"/>
      <c r="E34" s="2"/>
    </row>
    <row r="35" spans="2:5" x14ac:dyDescent="0.25">
      <c r="B35" s="72" t="s">
        <v>102</v>
      </c>
      <c r="C35" s="88"/>
      <c r="D35" s="104">
        <v>5835875</v>
      </c>
      <c r="E35" s="2">
        <v>14500000</v>
      </c>
    </row>
    <row r="36" spans="2:5" x14ac:dyDescent="0.25">
      <c r="B36" s="72" t="s">
        <v>103</v>
      </c>
      <c r="C36" s="88"/>
      <c r="D36" s="104">
        <v>-15579116</v>
      </c>
      <c r="E36" s="2">
        <v>-9867899</v>
      </c>
    </row>
    <row r="37" spans="2:5" x14ac:dyDescent="0.25">
      <c r="B37" s="72" t="s">
        <v>104</v>
      </c>
      <c r="C37" s="88"/>
      <c r="D37" s="104">
        <v>18917333</v>
      </c>
      <c r="E37" s="2">
        <v>14350000</v>
      </c>
    </row>
    <row r="38" spans="2:5" x14ac:dyDescent="0.25">
      <c r="B38" s="72" t="s">
        <v>70</v>
      </c>
      <c r="C38" s="88"/>
      <c r="D38" s="104">
        <v>-13359488</v>
      </c>
      <c r="E38" s="2">
        <v>-29950397</v>
      </c>
    </row>
    <row r="39" spans="2:5" x14ac:dyDescent="0.25">
      <c r="B39" s="72" t="s">
        <v>105</v>
      </c>
      <c r="C39" s="88"/>
      <c r="D39" s="104">
        <v>-6718739</v>
      </c>
      <c r="E39" s="2">
        <v>-9210964</v>
      </c>
    </row>
    <row r="40" spans="2:5" x14ac:dyDescent="0.25">
      <c r="B40" s="72" t="s">
        <v>71</v>
      </c>
      <c r="C40" s="88"/>
      <c r="D40" s="106">
        <v>40000000</v>
      </c>
      <c r="E40" s="105">
        <v>33214631</v>
      </c>
    </row>
    <row r="41" spans="2:5" ht="30" x14ac:dyDescent="0.25">
      <c r="B41" s="96" t="s">
        <v>72</v>
      </c>
      <c r="C41" s="88"/>
      <c r="D41" s="106">
        <f>SUM(D35:D40)</f>
        <v>29095865</v>
      </c>
      <c r="E41" s="105">
        <f>SUM(E35:E40)</f>
        <v>13035371</v>
      </c>
    </row>
    <row r="42" spans="2:5" x14ac:dyDescent="0.25">
      <c r="B42" s="72" t="s">
        <v>44</v>
      </c>
      <c r="C42" s="88"/>
      <c r="D42" s="104">
        <v>43961</v>
      </c>
      <c r="E42" s="2">
        <v>293528</v>
      </c>
    </row>
    <row r="43" spans="2:5" ht="30" x14ac:dyDescent="0.25">
      <c r="B43" s="96" t="s">
        <v>73</v>
      </c>
      <c r="C43" s="88"/>
      <c r="D43" s="106">
        <v>-264</v>
      </c>
      <c r="E43" s="105">
        <v>-539</v>
      </c>
    </row>
    <row r="44" spans="2:5" x14ac:dyDescent="0.25">
      <c r="B44" s="71" t="s">
        <v>45</v>
      </c>
      <c r="C44" s="88"/>
      <c r="D44" s="104">
        <f>D28+D33+D41+D42+D43</f>
        <v>19479237</v>
      </c>
      <c r="E44" s="2">
        <f>E28+E33+E41+E42+E43</f>
        <v>-2446613</v>
      </c>
    </row>
    <row r="45" spans="2:5" x14ac:dyDescent="0.25">
      <c r="B45" s="71" t="s">
        <v>74</v>
      </c>
      <c r="C45" s="88">
        <v>4</v>
      </c>
      <c r="D45" s="106">
        <v>12235576</v>
      </c>
      <c r="E45" s="105">
        <v>20580665</v>
      </c>
    </row>
    <row r="46" spans="2:5" ht="15.75" thickBot="1" x14ac:dyDescent="0.3">
      <c r="B46" s="71" t="s">
        <v>75</v>
      </c>
      <c r="C46" s="88">
        <v>4</v>
      </c>
      <c r="D46" s="118">
        <f>D44+D45</f>
        <v>31714813</v>
      </c>
      <c r="E46" s="98">
        <f>E44+E45</f>
        <v>18134052</v>
      </c>
    </row>
    <row r="47" spans="2:5" ht="15.75" thickTop="1" x14ac:dyDescent="0.25">
      <c r="B47" s="55"/>
      <c r="C47" s="52"/>
      <c r="D47" s="55"/>
      <c r="E47" s="55"/>
    </row>
    <row r="48" spans="2:5" x14ac:dyDescent="0.25">
      <c r="D48" s="2"/>
      <c r="E48" s="2"/>
    </row>
    <row r="50" spans="2:3" x14ac:dyDescent="0.25">
      <c r="B50" s="56" t="s">
        <v>79</v>
      </c>
      <c r="C50" s="38" t="s">
        <v>121</v>
      </c>
    </row>
    <row r="51" spans="2:3" x14ac:dyDescent="0.25">
      <c r="C51" s="56"/>
    </row>
    <row r="52" spans="2:3" x14ac:dyDescent="0.25">
      <c r="B52" s="38" t="s">
        <v>119</v>
      </c>
      <c r="C52" s="38" t="s">
        <v>118</v>
      </c>
    </row>
  </sheetData>
  <mergeCells count="7">
    <mergeCell ref="B1:E1"/>
    <mergeCell ref="B3:E3"/>
    <mergeCell ref="B2:E2"/>
    <mergeCell ref="B5:B6"/>
    <mergeCell ref="C5:C7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2021-10-21T05:39:32Z</dcterms:modified>
</cp:coreProperties>
</file>